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Pracovní stůl\Zadávání VŘ\____NováCyklika Choceň - Pardubice\Rozpočet - final\Po dotazu\"/>
    </mc:Choice>
  </mc:AlternateContent>
  <bookViews>
    <workbookView xWindow="0" yWindow="0" windowWidth="0" windowHeight="0"/>
  </bookViews>
  <sheets>
    <sheet name="Rekapitulace stavby" sheetId="1" r:id="rId1"/>
    <sheet name="So 01 - Obnova železniční..." sheetId="2" r:id="rId2"/>
    <sheet name="So 02 - Obnova železniční..." sheetId="3" r:id="rId3"/>
    <sheet name="So 03 - Obnova železniční..." sheetId="4" r:id="rId4"/>
    <sheet name="SO 04 - Obnova železniční..." sheetId="5" r:id="rId5"/>
    <sheet name="SO 05 - Obnova železniční..." sheetId="6" r:id="rId6"/>
    <sheet name="SO 06 - Obnova železniční..." sheetId="7" r:id="rId7"/>
    <sheet name="SO 07 - Obnova železniční..." sheetId="8" r:id="rId8"/>
    <sheet name="SO 08 - Obnova železniční..." sheetId="9" r:id="rId9"/>
    <sheet name="SO 09 - Obnova železniční..." sheetId="10" r:id="rId10"/>
    <sheet name="SO 10 - Obnova železniční..." sheetId="11" r:id="rId11"/>
    <sheet name="01 - Sborník ÚOŽI" sheetId="12" r:id="rId12"/>
    <sheet name="02 - ÚRS " sheetId="13" r:id="rId13"/>
    <sheet name="SO 12 - Práce na zařízení..." sheetId="14" r:id="rId14"/>
    <sheet name="SO 13 - Materiál objednat..." sheetId="15" r:id="rId15"/>
    <sheet name="SO 14 - VON" sheetId="16" r:id="rId16"/>
    <sheet name="01 - Dle sborníku ÚOŽI" sheetId="17" r:id="rId17"/>
    <sheet name="02 - URS" sheetId="18" r:id="rId18"/>
    <sheet name="01 - Dle sborníku ÚOŽI_01" sheetId="19" r:id="rId19"/>
    <sheet name="01 - Dle sborníku UOŽI" sheetId="20" r:id="rId20"/>
    <sheet name="01 - Dle sborníku UOŽI_01" sheetId="21" r:id="rId21"/>
    <sheet name="01 - Dle sborníku" sheetId="22" r:id="rId22"/>
    <sheet name="01 - Dle sbornáku UOŽI" sheetId="23" r:id="rId23"/>
    <sheet name="02 - Dle sborníku URS" sheetId="24" r:id="rId24"/>
    <sheet name="01 - Dle sborníku UOŽI_02" sheetId="25" r:id="rId25"/>
    <sheet name="01 - Dle sborníku  UOŽI" sheetId="26" r:id="rId26"/>
    <sheet name="01 - Dle sborníku_01" sheetId="27" r:id="rId27"/>
    <sheet name="01 - Dle sborníku UOŽI_03" sheetId="28" r:id="rId28"/>
    <sheet name="01 - Dle sborníku UOŽI_04" sheetId="29" r:id="rId29"/>
    <sheet name="01 - Dle sborníku UOŽI_05" sheetId="30" r:id="rId30"/>
    <sheet name="01 - Dle sborníku UOŽI_06" sheetId="31" r:id="rId31"/>
    <sheet name="02 - Dle sborníku URS_01" sheetId="32" r:id="rId32"/>
    <sheet name="01 - Dle sborníku UOŽI_07" sheetId="33" r:id="rId33"/>
    <sheet name="01 - Dle sborníku UOŽI_08" sheetId="34" r:id="rId34"/>
    <sheet name="01 - Dle sborníku UOŽI_09" sheetId="35" r:id="rId35"/>
    <sheet name="01 - Dle sborníku UOŽI_10" sheetId="36" r:id="rId36"/>
    <sheet name="01 - Dle souboru UOŽI" sheetId="37" r:id="rId37"/>
    <sheet name="02 - Dle souboru URS" sheetId="38" r:id="rId38"/>
    <sheet name="01 - Dle souboru UOŽI_01" sheetId="39" r:id="rId39"/>
    <sheet name="01 - Dle souboru UOŽI_02" sheetId="40" r:id="rId40"/>
    <sheet name="01 - Dle sborníku UOŽI_11" sheetId="41" r:id="rId41"/>
    <sheet name="02 - Dle sborníku URS_02" sheetId="42" r:id="rId42"/>
    <sheet name="01 - Dle sborníku UOŽI_12" sheetId="43" r:id="rId43"/>
    <sheet name="01 - Dle sborníku UOŽI_13" sheetId="44" r:id="rId44"/>
    <sheet name="01 - Dle sborníku UOŽI_14" sheetId="45" r:id="rId45"/>
    <sheet name="01 - VRN" sheetId="46" r:id="rId46"/>
  </sheets>
  <definedNames>
    <definedName name="_xlnm.Print_Area" localSheetId="0">'Rekapitulace stavby'!$D$4:$AO$76,'Rekapitulace stavby'!$C$82:$AQ$171</definedName>
    <definedName name="_xlnm.Print_Titles" localSheetId="0">'Rekapitulace stavby'!$92:$92</definedName>
    <definedName name="_xlnm._FilterDatabase" localSheetId="1" hidden="1">'So 01 - Obnova železniční...'!$C$119:$K$459</definedName>
    <definedName name="_xlnm.Print_Area" localSheetId="1">'So 01 - Obnova železniční...'!$C$4:$J$76,'So 01 - Obnova železniční...'!$C$82:$J$101,'So 01 - Obnova železniční...'!$C$107:$K$459</definedName>
    <definedName name="_xlnm.Print_Titles" localSheetId="1">'So 01 - Obnova železniční...'!$119:$119</definedName>
    <definedName name="_xlnm._FilterDatabase" localSheetId="2" hidden="1">'So 02 - Obnova železniční...'!$C$118:$K$332</definedName>
    <definedName name="_xlnm.Print_Area" localSheetId="2">'So 02 - Obnova železniční...'!$C$4:$J$76,'So 02 - Obnova železniční...'!$C$82:$J$100,'So 02 - Obnova železniční...'!$C$106:$K$332</definedName>
    <definedName name="_xlnm.Print_Titles" localSheetId="2">'So 02 - Obnova železniční...'!$118:$118</definedName>
    <definedName name="_xlnm._FilterDatabase" localSheetId="3" hidden="1">'So 03 - Obnova železniční...'!$C$116:$K$317</definedName>
    <definedName name="_xlnm.Print_Area" localSheetId="3">'So 03 - Obnova železniční...'!$C$4:$J$76,'So 03 - Obnova železniční...'!$C$82:$J$98,'So 03 - Obnova železniční...'!$C$104:$K$317</definedName>
    <definedName name="_xlnm.Print_Titles" localSheetId="3">'So 03 - Obnova železniční...'!$116:$116</definedName>
    <definedName name="_xlnm._FilterDatabase" localSheetId="4" hidden="1">'SO 04 - Obnova železniční...'!$C$120:$K$478</definedName>
    <definedName name="_xlnm.Print_Area" localSheetId="4">'SO 04 - Obnova železniční...'!$C$4:$J$76,'SO 04 - Obnova železniční...'!$C$82:$J$102,'SO 04 - Obnova železniční...'!$C$108:$K$478</definedName>
    <definedName name="_xlnm.Print_Titles" localSheetId="4">'SO 04 - Obnova železniční...'!$120:$120</definedName>
    <definedName name="_xlnm._FilterDatabase" localSheetId="5" hidden="1">'SO 05 - Obnova železniční...'!$C$115:$K$305</definedName>
    <definedName name="_xlnm.Print_Area" localSheetId="5">'SO 05 - Obnova železniční...'!$C$4:$J$76,'SO 05 - Obnova železniční...'!$C$82:$J$97,'SO 05 - Obnova železniční...'!$C$103:$K$305</definedName>
    <definedName name="_xlnm.Print_Titles" localSheetId="5">'SO 05 - Obnova železniční...'!$115:$115</definedName>
    <definedName name="_xlnm._FilterDatabase" localSheetId="6" hidden="1">'SO 06 - Obnova železniční...'!$C$120:$K$364</definedName>
    <definedName name="_xlnm.Print_Area" localSheetId="6">'SO 06 - Obnova železniční...'!$C$4:$J$76,'SO 06 - Obnova železniční...'!$C$82:$J$102,'SO 06 - Obnova železniční...'!$C$108:$K$364</definedName>
    <definedName name="_xlnm.Print_Titles" localSheetId="6">'SO 06 - Obnova železniční...'!$120:$120</definedName>
    <definedName name="_xlnm._FilterDatabase" localSheetId="7" hidden="1">'SO 07 - Obnova železniční...'!$C$115:$K$310</definedName>
    <definedName name="_xlnm.Print_Area" localSheetId="7">'SO 07 - Obnova železniční...'!$C$4:$J$76,'SO 07 - Obnova železniční...'!$C$82:$J$97,'SO 07 - Obnova železniční...'!$C$103:$K$310</definedName>
    <definedName name="_xlnm.Print_Titles" localSheetId="7">'SO 07 - Obnova železniční...'!$115:$115</definedName>
    <definedName name="_xlnm._FilterDatabase" localSheetId="8" hidden="1">'SO 08 - Obnova železniční...'!$C$115:$K$195</definedName>
    <definedName name="_xlnm.Print_Area" localSheetId="8">'SO 08 - Obnova železniční...'!$C$4:$J$76,'SO 08 - Obnova železniční...'!$C$82:$J$97,'SO 08 - Obnova železniční...'!$C$103:$K$195</definedName>
    <definedName name="_xlnm.Print_Titles" localSheetId="8">'SO 08 - Obnova železniční...'!$115:$115</definedName>
    <definedName name="_xlnm._FilterDatabase" localSheetId="9" hidden="1">'SO 09 - Obnova železniční...'!$C$115:$K$298</definedName>
    <definedName name="_xlnm.Print_Area" localSheetId="9">'SO 09 - Obnova železniční...'!$C$4:$J$76,'SO 09 - Obnova železniční...'!$C$82:$J$97,'SO 09 - Obnova železniční...'!$C$103:$K$298</definedName>
    <definedName name="_xlnm.Print_Titles" localSheetId="9">'SO 09 - Obnova železniční...'!$115:$115</definedName>
    <definedName name="_xlnm._FilterDatabase" localSheetId="10" hidden="1">'SO 10 - Obnova železniční...'!$C$118:$K$316</definedName>
    <definedName name="_xlnm.Print_Area" localSheetId="10">'SO 10 - Obnova železniční...'!$C$4:$J$76,'SO 10 - Obnova železniční...'!$C$82:$J$100,'SO 10 - Obnova železniční...'!$C$106:$K$316</definedName>
    <definedName name="_xlnm.Print_Titles" localSheetId="10">'SO 10 - Obnova železniční...'!$118:$118</definedName>
    <definedName name="_xlnm._FilterDatabase" localSheetId="11" hidden="1">'01 - Sborník ÚOŽI'!$C$119:$K$234</definedName>
    <definedName name="_xlnm.Print_Area" localSheetId="11">'01 - Sborník ÚOŽI'!$C$4:$J$76,'01 - Sborník ÚOŽI'!$C$82:$J$99,'01 - Sborník ÚOŽI'!$C$105:$K$234</definedName>
    <definedName name="_xlnm.Print_Titles" localSheetId="11">'01 - Sborník ÚOŽI'!$119:$119</definedName>
    <definedName name="_xlnm._FilterDatabase" localSheetId="12" hidden="1">'02 - ÚRS '!$C$119:$K$155</definedName>
    <definedName name="_xlnm.Print_Area" localSheetId="12">'02 - ÚRS '!$C$4:$J$76,'02 - ÚRS '!$C$82:$J$99,'02 - ÚRS '!$C$105:$K$155</definedName>
    <definedName name="_xlnm.Print_Titles" localSheetId="12">'02 - ÚRS '!$119:$119</definedName>
    <definedName name="_xlnm._FilterDatabase" localSheetId="13" hidden="1">'SO 12 - Práce na zařízení...'!$C$115:$K$132</definedName>
    <definedName name="_xlnm.Print_Area" localSheetId="13">'SO 12 - Práce na zařízení...'!$C$4:$J$76,'SO 12 - Práce na zařízení...'!$C$82:$J$97,'SO 12 - Práce na zařízení...'!$C$103:$K$132</definedName>
    <definedName name="_xlnm.Print_Titles" localSheetId="13">'SO 12 - Práce na zařízení...'!$115:$115</definedName>
    <definedName name="_xlnm._FilterDatabase" localSheetId="14" hidden="1">'SO 13 - Materiál objednat...'!$C$115:$K$197</definedName>
    <definedName name="_xlnm.Print_Area" localSheetId="14">'SO 13 - Materiál objednat...'!$C$4:$J$76,'SO 13 - Materiál objednat...'!$C$82:$J$97,'SO 13 - Materiál objednat...'!$C$103:$K$197</definedName>
    <definedName name="_xlnm.Print_Titles" localSheetId="14">'SO 13 - Materiál objednat...'!$115:$115</definedName>
    <definedName name="_xlnm._FilterDatabase" localSheetId="15" hidden="1">'SO 14 - VON'!$C$115:$K$123</definedName>
    <definedName name="_xlnm.Print_Area" localSheetId="15">'SO 14 - VON'!$C$4:$J$76,'SO 14 - VON'!$C$82:$J$97,'SO 14 - VON'!$C$103:$K$123</definedName>
    <definedName name="_xlnm.Print_Titles" localSheetId="15">'SO 14 - VON'!$115:$115</definedName>
    <definedName name="_xlnm._FilterDatabase" localSheetId="16" hidden="1">'01 - Dle sborníku ÚOŽI'!$C$126:$K$156</definedName>
    <definedName name="_xlnm.Print_Area" localSheetId="16">'01 - Dle sborníku ÚOŽI'!$C$4:$J$76,'01 - Dle sborníku ÚOŽI'!$C$82:$J$104,'01 - Dle sborníku ÚOŽI'!$C$110:$K$156</definedName>
    <definedName name="_xlnm.Print_Titles" localSheetId="16">'01 - Dle sborníku ÚOŽI'!$126:$126</definedName>
    <definedName name="_xlnm._FilterDatabase" localSheetId="17" hidden="1">'02 - URS'!$C$125:$K$138</definedName>
    <definedName name="_xlnm.Print_Area" localSheetId="17">'02 - URS'!$C$4:$J$76,'02 - URS'!$C$82:$J$103,'02 - URS'!$C$109:$K$138</definedName>
    <definedName name="_xlnm.Print_Titles" localSheetId="17">'02 - URS'!$125:$125</definedName>
    <definedName name="_xlnm._FilterDatabase" localSheetId="18" hidden="1">'01 - Dle sborníku ÚOŽI_01'!$C$123:$K$161</definedName>
    <definedName name="_xlnm.Print_Area" localSheetId="18">'01 - Dle sborníku ÚOŽI_01'!$C$4:$J$76,'01 - Dle sborníku ÚOŽI_01'!$C$82:$J$101,'01 - Dle sborníku ÚOŽI_01'!$C$107:$K$161</definedName>
    <definedName name="_xlnm.Print_Titles" localSheetId="18">'01 - Dle sborníku ÚOŽI_01'!$123:$123</definedName>
    <definedName name="_xlnm._FilterDatabase" localSheetId="19" hidden="1">'01 - Dle sborníku UOŽI'!$C$123:$K$154</definedName>
    <definedName name="_xlnm.Print_Area" localSheetId="19">'01 - Dle sborníku UOŽI'!$C$4:$J$76,'01 - Dle sborníku UOŽI'!$C$82:$J$101,'01 - Dle sborníku UOŽI'!$C$107:$K$154</definedName>
    <definedName name="_xlnm.Print_Titles" localSheetId="19">'01 - Dle sborníku UOŽI'!$123:$123</definedName>
    <definedName name="_xlnm._FilterDatabase" localSheetId="20" hidden="1">'01 - Dle sborníku UOŽI_01'!$C$124:$K$143</definedName>
    <definedName name="_xlnm.Print_Area" localSheetId="20">'01 - Dle sborníku UOŽI_01'!$C$4:$J$76,'01 - Dle sborníku UOŽI_01'!$C$82:$J$102,'01 - Dle sborníku UOŽI_01'!$C$108:$K$143</definedName>
    <definedName name="_xlnm.Print_Titles" localSheetId="20">'01 - Dle sborníku UOŽI_01'!$124:$124</definedName>
    <definedName name="_xlnm._FilterDatabase" localSheetId="21" hidden="1">'01 - Dle sborníku'!$C$123:$K$155</definedName>
    <definedName name="_xlnm.Print_Area" localSheetId="21">'01 - Dle sborníku'!$C$4:$J$76,'01 - Dle sborníku'!$C$82:$J$101,'01 - Dle sborníku'!$C$107:$K$155</definedName>
    <definedName name="_xlnm.Print_Titles" localSheetId="21">'01 - Dle sborníku'!$123:$123</definedName>
    <definedName name="_xlnm._FilterDatabase" localSheetId="22" hidden="1">'01 - Dle sbornáku UOŽI'!$C$126:$K$156</definedName>
    <definedName name="_xlnm.Print_Area" localSheetId="22">'01 - Dle sbornáku UOŽI'!$C$4:$J$76,'01 - Dle sbornáku UOŽI'!$C$82:$J$104,'01 - Dle sbornáku UOŽI'!$C$110:$K$156</definedName>
    <definedName name="_xlnm.Print_Titles" localSheetId="22">'01 - Dle sbornáku UOŽI'!$126:$126</definedName>
    <definedName name="_xlnm._FilterDatabase" localSheetId="23" hidden="1">'02 - Dle sborníku URS'!$C$125:$K$138</definedName>
    <definedName name="_xlnm.Print_Area" localSheetId="23">'02 - Dle sborníku URS'!$C$4:$J$76,'02 - Dle sborníku URS'!$C$82:$J$103,'02 - Dle sborníku URS'!$C$109:$K$138</definedName>
    <definedName name="_xlnm.Print_Titles" localSheetId="23">'02 - Dle sborníku URS'!$125:$125</definedName>
    <definedName name="_xlnm._FilterDatabase" localSheetId="24" hidden="1">'01 - Dle sborníku UOŽI_02'!$C$123:$K$160</definedName>
    <definedName name="_xlnm.Print_Area" localSheetId="24">'01 - Dle sborníku UOŽI_02'!$C$4:$J$76,'01 - Dle sborníku UOŽI_02'!$C$82:$J$101,'01 - Dle sborníku UOŽI_02'!$C$107:$K$160</definedName>
    <definedName name="_xlnm.Print_Titles" localSheetId="24">'01 - Dle sborníku UOŽI_02'!$123:$123</definedName>
    <definedName name="_xlnm._FilterDatabase" localSheetId="25" hidden="1">'01 - Dle sborníku  UOŽI'!$C$123:$K$156</definedName>
    <definedName name="_xlnm.Print_Area" localSheetId="25">'01 - Dle sborníku  UOŽI'!$C$4:$J$76,'01 - Dle sborníku  UOŽI'!$C$82:$J$101,'01 - Dle sborníku  UOŽI'!$C$107:$K$156</definedName>
    <definedName name="_xlnm.Print_Titles" localSheetId="25">'01 - Dle sborníku  UOŽI'!$123:$123</definedName>
    <definedName name="_xlnm._FilterDatabase" localSheetId="26" hidden="1">'01 - Dle sborníku_01'!$C$123:$K$156</definedName>
    <definedName name="_xlnm.Print_Area" localSheetId="26">'01 - Dle sborníku_01'!$C$4:$J$76,'01 - Dle sborníku_01'!$C$82:$J$101,'01 - Dle sborníku_01'!$C$107:$K$156</definedName>
    <definedName name="_xlnm.Print_Titles" localSheetId="26">'01 - Dle sborníku_01'!$123:$123</definedName>
    <definedName name="_xlnm._FilterDatabase" localSheetId="27" hidden="1">'01 - Dle sborníku UOŽI_03'!$C$123:$K$154</definedName>
    <definedName name="_xlnm.Print_Area" localSheetId="27">'01 - Dle sborníku UOŽI_03'!$C$4:$J$76,'01 - Dle sborníku UOŽI_03'!$C$82:$J$101,'01 - Dle sborníku UOŽI_03'!$C$107:$K$154</definedName>
    <definedName name="_xlnm.Print_Titles" localSheetId="27">'01 - Dle sborníku UOŽI_03'!$123:$123</definedName>
    <definedName name="_xlnm._FilterDatabase" localSheetId="28" hidden="1">'01 - Dle sborníku UOŽI_04'!$C$123:$K$154</definedName>
    <definedName name="_xlnm.Print_Area" localSheetId="28">'01 - Dle sborníku UOŽI_04'!$C$4:$J$76,'01 - Dle sborníku UOŽI_04'!$C$82:$J$101,'01 - Dle sborníku UOŽI_04'!$C$107:$K$154</definedName>
    <definedName name="_xlnm.Print_Titles" localSheetId="28">'01 - Dle sborníku UOŽI_04'!$123:$123</definedName>
    <definedName name="_xlnm._FilterDatabase" localSheetId="29" hidden="1">'01 - Dle sborníku UOŽI_05'!$C$123:$K$159</definedName>
    <definedName name="_xlnm.Print_Area" localSheetId="29">'01 - Dle sborníku UOŽI_05'!$C$4:$J$76,'01 - Dle sborníku UOŽI_05'!$C$82:$J$101,'01 - Dle sborníku UOŽI_05'!$C$107:$K$159</definedName>
    <definedName name="_xlnm.Print_Titles" localSheetId="29">'01 - Dle sborníku UOŽI_05'!$123:$123</definedName>
    <definedName name="_xlnm._FilterDatabase" localSheetId="30" hidden="1">'01 - Dle sborníku UOŽI_06'!$C$125:$K$155</definedName>
    <definedName name="_xlnm.Print_Area" localSheetId="30">'01 - Dle sborníku UOŽI_06'!$C$4:$J$76,'01 - Dle sborníku UOŽI_06'!$C$82:$J$103,'01 - Dle sborníku UOŽI_06'!$C$109:$K$155</definedName>
    <definedName name="_xlnm.Print_Titles" localSheetId="30">'01 - Dle sborníku UOŽI_06'!$125:$125</definedName>
    <definedName name="_xlnm._FilterDatabase" localSheetId="31" hidden="1">'02 - Dle sborníku URS_01'!$C$125:$K$138</definedName>
    <definedName name="_xlnm.Print_Area" localSheetId="31">'02 - Dle sborníku URS_01'!$C$4:$J$76,'02 - Dle sborníku URS_01'!$C$82:$J$103,'02 - Dle sborníku URS_01'!$C$109:$K$138</definedName>
    <definedName name="_xlnm.Print_Titles" localSheetId="31">'02 - Dle sborníku URS_01'!$125:$125</definedName>
    <definedName name="_xlnm._FilterDatabase" localSheetId="32" hidden="1">'01 - Dle sborníku UOŽI_07'!$C$123:$K$164</definedName>
    <definedName name="_xlnm.Print_Area" localSheetId="32">'01 - Dle sborníku UOŽI_07'!$C$4:$J$76,'01 - Dle sborníku UOŽI_07'!$C$82:$J$101,'01 - Dle sborníku UOŽI_07'!$C$107:$K$164</definedName>
    <definedName name="_xlnm.Print_Titles" localSheetId="32">'01 - Dle sborníku UOŽI_07'!$123:$123</definedName>
    <definedName name="_xlnm._FilterDatabase" localSheetId="33" hidden="1">'01 - Dle sborníku UOŽI_08'!$C$124:$K$143</definedName>
    <definedName name="_xlnm.Print_Area" localSheetId="33">'01 - Dle sborníku UOŽI_08'!$C$4:$J$76,'01 - Dle sborníku UOŽI_08'!$C$82:$J$102,'01 - Dle sborníku UOŽI_08'!$C$108:$K$143</definedName>
    <definedName name="_xlnm.Print_Titles" localSheetId="33">'01 - Dle sborníku UOŽI_08'!$124:$124</definedName>
    <definedName name="_xlnm._FilterDatabase" localSheetId="34" hidden="1">'01 - Dle sborníku UOŽI_09'!$C$124:$K$143</definedName>
    <definedName name="_xlnm.Print_Area" localSheetId="34">'01 - Dle sborníku UOŽI_09'!$C$4:$J$76,'01 - Dle sborníku UOŽI_09'!$C$82:$J$102,'01 - Dle sborníku UOŽI_09'!$C$108:$K$143</definedName>
    <definedName name="_xlnm.Print_Titles" localSheetId="34">'01 - Dle sborníku UOŽI_09'!$124:$124</definedName>
    <definedName name="_xlnm._FilterDatabase" localSheetId="35" hidden="1">'01 - Dle sborníku UOŽI_10'!$C$123:$K$166</definedName>
    <definedName name="_xlnm.Print_Area" localSheetId="35">'01 - Dle sborníku UOŽI_10'!$C$4:$J$76,'01 - Dle sborníku UOŽI_10'!$C$82:$J$101,'01 - Dle sborníku UOŽI_10'!$C$107:$K$166</definedName>
    <definedName name="_xlnm.Print_Titles" localSheetId="35">'01 - Dle sborníku UOŽI_10'!$123:$123</definedName>
    <definedName name="_xlnm._FilterDatabase" localSheetId="36" hidden="1">'01 - Dle souboru UOŽI'!$C$124:$K$152</definedName>
    <definedName name="_xlnm.Print_Area" localSheetId="36">'01 - Dle souboru UOŽI'!$C$4:$J$76,'01 - Dle souboru UOŽI'!$C$82:$J$102,'01 - Dle souboru UOŽI'!$C$108:$K$152</definedName>
    <definedName name="_xlnm.Print_Titles" localSheetId="36">'01 - Dle souboru UOŽI'!$124:$124</definedName>
    <definedName name="_xlnm._FilterDatabase" localSheetId="37" hidden="1">'02 - Dle souboru URS'!$C$123:$K$134</definedName>
    <definedName name="_xlnm.Print_Area" localSheetId="37">'02 - Dle souboru URS'!$C$4:$J$76,'02 - Dle souboru URS'!$C$82:$J$101,'02 - Dle souboru URS'!$C$107:$K$134</definedName>
    <definedName name="_xlnm.Print_Titles" localSheetId="37">'02 - Dle souboru URS'!$123:$123</definedName>
    <definedName name="_xlnm._FilterDatabase" localSheetId="38" hidden="1">'01 - Dle souboru UOŽI_01'!$C$123:$K$153</definedName>
    <definedName name="_xlnm.Print_Area" localSheetId="38">'01 - Dle souboru UOŽI_01'!$C$4:$J$76,'01 - Dle souboru UOŽI_01'!$C$82:$J$101,'01 - Dle souboru UOŽI_01'!$C$107:$K$153</definedName>
    <definedName name="_xlnm.Print_Titles" localSheetId="38">'01 - Dle souboru UOŽI_01'!$123:$123</definedName>
    <definedName name="_xlnm._FilterDatabase" localSheetId="39" hidden="1">'01 - Dle souboru UOŽI_02'!$C$123:$K$160</definedName>
    <definedName name="_xlnm.Print_Area" localSheetId="39">'01 - Dle souboru UOŽI_02'!$C$4:$J$76,'01 - Dle souboru UOŽI_02'!$C$82:$J$101,'01 - Dle souboru UOŽI_02'!$C$107:$K$160</definedName>
    <definedName name="_xlnm.Print_Titles" localSheetId="39">'01 - Dle souboru UOŽI_02'!$123:$123</definedName>
    <definedName name="_xlnm._FilterDatabase" localSheetId="40" hidden="1">'01 - Dle sborníku UOŽI_11'!$C$124:$K$152</definedName>
    <definedName name="_xlnm.Print_Area" localSheetId="40">'01 - Dle sborníku UOŽI_11'!$C$4:$J$76,'01 - Dle sborníku UOŽI_11'!$C$82:$J$102,'01 - Dle sborníku UOŽI_11'!$C$108:$K$152</definedName>
    <definedName name="_xlnm.Print_Titles" localSheetId="40">'01 - Dle sborníku UOŽI_11'!$124:$124</definedName>
    <definedName name="_xlnm._FilterDatabase" localSheetId="41" hidden="1">'02 - Dle sborníku URS_02'!$C$123:$K$134</definedName>
    <definedName name="_xlnm.Print_Area" localSheetId="41">'02 - Dle sborníku URS_02'!$C$4:$J$76,'02 - Dle sborníku URS_02'!$C$82:$J$101,'02 - Dle sborníku URS_02'!$C$107:$K$134</definedName>
    <definedName name="_xlnm.Print_Titles" localSheetId="41">'02 - Dle sborníku URS_02'!$123:$123</definedName>
    <definedName name="_xlnm._FilterDatabase" localSheetId="42" hidden="1">'01 - Dle sborníku UOŽI_12'!$C$123:$K$155</definedName>
    <definedName name="_xlnm.Print_Area" localSheetId="42">'01 - Dle sborníku UOŽI_12'!$C$4:$J$76,'01 - Dle sborníku UOŽI_12'!$C$82:$J$101,'01 - Dle sborníku UOŽI_12'!$C$107:$K$155</definedName>
    <definedName name="_xlnm.Print_Titles" localSheetId="42">'01 - Dle sborníku UOŽI_12'!$123:$123</definedName>
    <definedName name="_xlnm._FilterDatabase" localSheetId="43" hidden="1">'01 - Dle sborníku UOŽI_13'!$C$124:$K$143</definedName>
    <definedName name="_xlnm.Print_Area" localSheetId="43">'01 - Dle sborníku UOŽI_13'!$C$4:$J$76,'01 - Dle sborníku UOŽI_13'!$C$82:$J$102,'01 - Dle sborníku UOŽI_13'!$C$108:$K$143</definedName>
    <definedName name="_xlnm.Print_Titles" localSheetId="43">'01 - Dle sborníku UOŽI_13'!$124:$124</definedName>
    <definedName name="_xlnm._FilterDatabase" localSheetId="44" hidden="1">'01 - Dle sborníku UOŽI_14'!$C$123:$K$159</definedName>
    <definedName name="_xlnm.Print_Area" localSheetId="44">'01 - Dle sborníku UOŽI_14'!$C$4:$J$76,'01 - Dle sborníku UOŽI_14'!$C$82:$J$101,'01 - Dle sborníku UOŽI_14'!$C$107:$K$159</definedName>
    <definedName name="_xlnm.Print_Titles" localSheetId="44">'01 - Dle sborníku UOŽI_14'!$123:$123</definedName>
    <definedName name="_xlnm._FilterDatabase" localSheetId="45" hidden="1">'01 - VRN'!$C$119:$K$125</definedName>
    <definedName name="_xlnm.Print_Area" localSheetId="45">'01 - VRN'!$C$4:$J$76,'01 - VRN'!$C$82:$J$99,'01 - VRN'!$C$105:$K$125</definedName>
    <definedName name="_xlnm.Print_Titles" localSheetId="45">'01 - VRN'!$119:$119</definedName>
  </definedNames>
  <calcPr/>
</workbook>
</file>

<file path=xl/calcChain.xml><?xml version="1.0" encoding="utf-8"?>
<calcChain xmlns="http://schemas.openxmlformats.org/spreadsheetml/2006/main">
  <c i="46" l="1" r="J39"/>
  <c r="J38"/>
  <c i="1" r="AY170"/>
  <c i="46" r="J37"/>
  <c i="1" r="AX170"/>
  <c i="46" r="BI124"/>
  <c r="BH124"/>
  <c r="BG124"/>
  <c r="BF124"/>
  <c r="T124"/>
  <c r="R124"/>
  <c r="P124"/>
  <c r="BI122"/>
  <c r="BH122"/>
  <c r="BG122"/>
  <c r="BF122"/>
  <c r="T122"/>
  <c r="R122"/>
  <c r="P122"/>
  <c r="BI121"/>
  <c r="BH121"/>
  <c r="BG121"/>
  <c r="BF121"/>
  <c r="T121"/>
  <c r="R121"/>
  <c r="P121"/>
  <c r="J117"/>
  <c r="J116"/>
  <c r="F116"/>
  <c r="F114"/>
  <c r="E112"/>
  <c r="J94"/>
  <c r="J93"/>
  <c r="F93"/>
  <c r="F91"/>
  <c r="E89"/>
  <c r="J20"/>
  <c r="E20"/>
  <c r="F117"/>
  <c r="J19"/>
  <c r="J14"/>
  <c r="J114"/>
  <c r="E7"/>
  <c r="E108"/>
  <c i="45" r="J41"/>
  <c r="J40"/>
  <c i="1" r="AY168"/>
  <c i="45" r="J39"/>
  <c i="1" r="AX168"/>
  <c i="45"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121"/>
  <c r="J21"/>
  <c r="J16"/>
  <c r="J118"/>
  <c r="E7"/>
  <c r="E110"/>
  <c i="44" r="J41"/>
  <c r="J40"/>
  <c i="1" r="AY166"/>
  <c i="44" r="J39"/>
  <c i="1" r="AX166"/>
  <c i="4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93"/>
  <c r="E7"/>
  <c r="E111"/>
  <c i="43" r="J41"/>
  <c r="J40"/>
  <c i="1" r="AY164"/>
  <c i="43" r="J39"/>
  <c i="1" r="AX164"/>
  <c i="43"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110"/>
  <c i="42" r="J41"/>
  <c r="J40"/>
  <c i="1" r="AY162"/>
  <c i="42" r="J39"/>
  <c i="1" r="AX162"/>
  <c i="42"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41" r="J41"/>
  <c r="J40"/>
  <c i="1" r="AY161"/>
  <c i="41" r="J39"/>
  <c i="1" r="AX161"/>
  <c i="41"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61"/>
  <c i="41" r="J122"/>
  <c r="J121"/>
  <c r="F121"/>
  <c r="F119"/>
  <c r="E117"/>
  <c r="J96"/>
  <c r="J95"/>
  <c r="F95"/>
  <c r="F93"/>
  <c r="E91"/>
  <c r="J22"/>
  <c r="E22"/>
  <c r="F122"/>
  <c r="J21"/>
  <c r="J16"/>
  <c r="J119"/>
  <c r="E7"/>
  <c r="E111"/>
  <c i="40" r="J41"/>
  <c r="J40"/>
  <c i="1" r="AY158"/>
  <c i="40" r="J39"/>
  <c i="1" r="AX158"/>
  <c i="40"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96"/>
  <c r="J21"/>
  <c r="J16"/>
  <c r="J118"/>
  <c r="E7"/>
  <c r="E85"/>
  <c i="39" r="J41"/>
  <c r="J40"/>
  <c i="1" r="AY156"/>
  <c i="39" r="J39"/>
  <c i="1" r="AX156"/>
  <c i="39"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85"/>
  <c i="38" r="J41"/>
  <c r="J40"/>
  <c i="1" r="AY154"/>
  <c i="38" r="J39"/>
  <c i="1" r="AX154"/>
  <c i="38"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93"/>
  <c r="E7"/>
  <c r="E110"/>
  <c i="37" r="J41"/>
  <c r="J40"/>
  <c i="1" r="AY153"/>
  <c i="37" r="J39"/>
  <c i="1" r="AX153"/>
  <c i="37"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53"/>
  <c i="37" r="J122"/>
  <c r="J121"/>
  <c r="F121"/>
  <c r="F119"/>
  <c r="E117"/>
  <c r="J96"/>
  <c r="J95"/>
  <c r="F95"/>
  <c r="F93"/>
  <c r="E91"/>
  <c r="J22"/>
  <c r="E22"/>
  <c r="F122"/>
  <c r="J21"/>
  <c r="J16"/>
  <c r="J93"/>
  <c r="E7"/>
  <c r="E111"/>
  <c i="36" r="J41"/>
  <c r="J40"/>
  <c i="1" r="AY150"/>
  <c i="36" r="J39"/>
  <c i="1" r="AX150"/>
  <c i="36"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35" r="J41"/>
  <c r="J40"/>
  <c i="1" r="AY148"/>
  <c i="35" r="J39"/>
  <c i="1" r="AX148"/>
  <c i="35"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119"/>
  <c r="E7"/>
  <c r="E111"/>
  <c i="34" r="J41"/>
  <c r="J40"/>
  <c i="1" r="AY146"/>
  <c i="34" r="J39"/>
  <c i="1" r="AX146"/>
  <c i="3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119"/>
  <c r="E7"/>
  <c r="E111"/>
  <c i="33" r="J41"/>
  <c r="J40"/>
  <c i="1" r="AY144"/>
  <c i="33" r="J39"/>
  <c i="1" r="AX144"/>
  <c i="33"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110"/>
  <c i="32" r="J41"/>
  <c r="J40"/>
  <c i="1" r="AY142"/>
  <c i="32" r="J39"/>
  <c i="1" r="AX142"/>
  <c i="32"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123"/>
  <c r="J21"/>
  <c r="J16"/>
  <c r="J93"/>
  <c r="E7"/>
  <c r="E112"/>
  <c i="31" r="J41"/>
  <c r="J40"/>
  <c i="1" r="AY141"/>
  <c i="31" r="J39"/>
  <c i="1" r="AX141"/>
  <c i="31" r="BI155"/>
  <c r="BH155"/>
  <c r="BG155"/>
  <c r="BF155"/>
  <c r="T155"/>
  <c r="T154"/>
  <c r="R155"/>
  <c r="R154"/>
  <c r="P155"/>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J123"/>
  <c r="J122"/>
  <c r="F122"/>
  <c r="F120"/>
  <c r="E118"/>
  <c r="J96"/>
  <c r="J95"/>
  <c r="F95"/>
  <c r="F93"/>
  <c r="E91"/>
  <c r="J22"/>
  <c r="E22"/>
  <c r="F123"/>
  <c r="J21"/>
  <c r="J16"/>
  <c r="J120"/>
  <c r="E7"/>
  <c r="E112"/>
  <c i="30" r="J41"/>
  <c r="J40"/>
  <c i="1" r="AY138"/>
  <c i="30" r="J39"/>
  <c i="1" r="AX138"/>
  <c i="30"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85"/>
  <c i="29" r="J41"/>
  <c r="J40"/>
  <c i="1" r="AY136"/>
  <c i="29" r="J39"/>
  <c i="1" r="AX136"/>
  <c i="29"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110"/>
  <c i="28" r="J41"/>
  <c r="J40"/>
  <c i="1" r="AY134"/>
  <c i="28" r="J39"/>
  <c i="1" r="AX134"/>
  <c i="28"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110"/>
  <c i="27" r="J41"/>
  <c r="J40"/>
  <c i="1" r="AY132"/>
  <c i="27" r="J39"/>
  <c i="1" r="AX132"/>
  <c i="2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26" r="J41"/>
  <c r="J40"/>
  <c i="1" r="AY130"/>
  <c i="26" r="J39"/>
  <c i="1" r="AX130"/>
  <c i="26"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85"/>
  <c i="25" r="J41"/>
  <c r="J40"/>
  <c i="1" r="AY128"/>
  <c i="25" r="J39"/>
  <c i="1" r="AX128"/>
  <c i="25"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93"/>
  <c r="E7"/>
  <c r="E110"/>
  <c i="24" r="J41"/>
  <c r="J40"/>
  <c i="1" r="AY126"/>
  <c i="24" r="J39"/>
  <c i="1" r="AX126"/>
  <c i="24"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120"/>
  <c r="E7"/>
  <c r="E112"/>
  <c i="23" r="J41"/>
  <c r="J40"/>
  <c i="1" r="AY125"/>
  <c i="23" r="J39"/>
  <c i="1" r="AX125"/>
  <c i="23"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96"/>
  <c r="J21"/>
  <c r="J16"/>
  <c r="J93"/>
  <c r="E7"/>
  <c r="E113"/>
  <c i="22" r="J41"/>
  <c r="J40"/>
  <c i="1" r="AY122"/>
  <c i="22" r="J39"/>
  <c i="1" r="AX122"/>
  <c i="22"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21" r="J41"/>
  <c r="J40"/>
  <c i="1" r="AY120"/>
  <c i="21" r="J39"/>
  <c i="1" r="AX120"/>
  <c i="21"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119"/>
  <c r="E7"/>
  <c r="E85"/>
  <c i="20" r="J41"/>
  <c r="J40"/>
  <c i="1" r="AY118"/>
  <c i="20" r="J39"/>
  <c i="1" r="AX118"/>
  <c i="20"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118"/>
  <c r="E7"/>
  <c r="E110"/>
  <c i="19" r="J41"/>
  <c r="J40"/>
  <c i="1" r="AY116"/>
  <c i="19" r="J39"/>
  <c i="1" r="AX116"/>
  <c i="19"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85"/>
  <c i="18" r="J41"/>
  <c r="J40"/>
  <c i="1" r="AY114"/>
  <c i="18" r="J39"/>
  <c i="1" r="AX114"/>
  <c i="18"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93"/>
  <c r="E7"/>
  <c r="E112"/>
  <c i="17" r="J41"/>
  <c r="J40"/>
  <c i="1" r="AY113"/>
  <c i="17" r="J39"/>
  <c i="1" r="AX113"/>
  <c i="1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124"/>
  <c r="J21"/>
  <c r="J16"/>
  <c r="J93"/>
  <c r="E7"/>
  <c r="E85"/>
  <c i="16" r="J37"/>
  <c r="J36"/>
  <c i="1" r="AY110"/>
  <c i="16" r="J35"/>
  <c i="1" r="AX110"/>
  <c i="16"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F110"/>
  <c r="E108"/>
  <c r="F89"/>
  <c r="E87"/>
  <c r="J24"/>
  <c r="E24"/>
  <c r="J92"/>
  <c r="J23"/>
  <c r="J21"/>
  <c r="E21"/>
  <c r="J112"/>
  <c r="J20"/>
  <c r="J18"/>
  <c r="E18"/>
  <c r="F113"/>
  <c r="J17"/>
  <c r="J15"/>
  <c r="E15"/>
  <c r="F112"/>
  <c r="J14"/>
  <c r="J12"/>
  <c r="J110"/>
  <c r="E7"/>
  <c r="E85"/>
  <c i="15" r="J37"/>
  <c r="J36"/>
  <c i="1" r="AY109"/>
  <c i="15" r="J35"/>
  <c i="1" r="AX109"/>
  <c i="15"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92"/>
  <c r="J17"/>
  <c r="J15"/>
  <c r="E15"/>
  <c r="F91"/>
  <c r="J14"/>
  <c r="J12"/>
  <c r="J110"/>
  <c r="E7"/>
  <c r="E85"/>
  <c i="14" r="J37"/>
  <c r="J36"/>
  <c i="1" r="AY108"/>
  <c i="14" r="J35"/>
  <c i="1" r="AX108"/>
  <c i="14"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113"/>
  <c r="J17"/>
  <c r="J15"/>
  <c r="E15"/>
  <c r="F91"/>
  <c r="J14"/>
  <c r="J12"/>
  <c r="J110"/>
  <c r="E7"/>
  <c r="E85"/>
  <c i="13" r="J39"/>
  <c r="J38"/>
  <c i="1" r="AY107"/>
  <c i="13" r="J37"/>
  <c i="1" r="AX107"/>
  <c i="13" r="BI155"/>
  <c r="BH155"/>
  <c r="BG155"/>
  <c r="BF155"/>
  <c r="T155"/>
  <c r="R155"/>
  <c r="P155"/>
  <c r="BI153"/>
  <c r="BH153"/>
  <c r="BG153"/>
  <c r="BF153"/>
  <c r="T153"/>
  <c r="R153"/>
  <c r="P153"/>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F114"/>
  <c r="E112"/>
  <c r="F91"/>
  <c r="E89"/>
  <c r="J26"/>
  <c r="E26"/>
  <c r="J94"/>
  <c r="J25"/>
  <c r="J23"/>
  <c r="E23"/>
  <c r="J93"/>
  <c r="J22"/>
  <c r="J20"/>
  <c r="E20"/>
  <c r="F117"/>
  <c r="J19"/>
  <c r="J17"/>
  <c r="E17"/>
  <c r="F116"/>
  <c r="J16"/>
  <c r="J14"/>
  <c r="J91"/>
  <c r="E7"/>
  <c r="E108"/>
  <c i="12" r="J39"/>
  <c r="J38"/>
  <c i="1" r="AY106"/>
  <c i="12" r="J37"/>
  <c i="1" r="AX106"/>
  <c i="12" r="BI233"/>
  <c r="BH233"/>
  <c r="BG233"/>
  <c r="BF233"/>
  <c r="T233"/>
  <c r="R233"/>
  <c r="P233"/>
  <c r="BI231"/>
  <c r="BH231"/>
  <c r="BG231"/>
  <c r="BF231"/>
  <c r="T231"/>
  <c r="R231"/>
  <c r="P231"/>
  <c r="BI228"/>
  <c r="BH228"/>
  <c r="BG228"/>
  <c r="BF228"/>
  <c r="T228"/>
  <c r="R228"/>
  <c r="P228"/>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0"/>
  <c r="BH210"/>
  <c r="BG210"/>
  <c r="BF210"/>
  <c r="T210"/>
  <c r="R210"/>
  <c r="P210"/>
  <c r="BI208"/>
  <c r="BH208"/>
  <c r="BG208"/>
  <c r="BF208"/>
  <c r="T208"/>
  <c r="R208"/>
  <c r="P208"/>
  <c r="BI205"/>
  <c r="BH205"/>
  <c r="BG205"/>
  <c r="BF205"/>
  <c r="T205"/>
  <c r="R205"/>
  <c r="P205"/>
  <c r="BI202"/>
  <c r="BH202"/>
  <c r="BG202"/>
  <c r="BF202"/>
  <c r="T202"/>
  <c r="R202"/>
  <c r="P202"/>
  <c r="BI200"/>
  <c r="BH200"/>
  <c r="BG200"/>
  <c r="BF200"/>
  <c r="T200"/>
  <c r="R200"/>
  <c r="P200"/>
  <c r="BI199"/>
  <c r="BH199"/>
  <c r="BG199"/>
  <c r="BF199"/>
  <c r="T199"/>
  <c r="R199"/>
  <c r="P199"/>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2"/>
  <c r="BH182"/>
  <c r="BG182"/>
  <c r="BF182"/>
  <c r="T182"/>
  <c r="R182"/>
  <c r="P182"/>
  <c r="BI179"/>
  <c r="BH179"/>
  <c r="BG179"/>
  <c r="BF179"/>
  <c r="T179"/>
  <c r="R179"/>
  <c r="P179"/>
  <c r="BI176"/>
  <c r="BH176"/>
  <c r="BG176"/>
  <c r="BF176"/>
  <c r="T176"/>
  <c r="R176"/>
  <c r="P176"/>
  <c r="BI175"/>
  <c r="BH175"/>
  <c r="BG175"/>
  <c r="BF175"/>
  <c r="T175"/>
  <c r="R175"/>
  <c r="P175"/>
  <c r="BI172"/>
  <c r="BH172"/>
  <c r="BG172"/>
  <c r="BF172"/>
  <c r="T172"/>
  <c r="R172"/>
  <c r="P172"/>
  <c r="BI169"/>
  <c r="BH169"/>
  <c r="BG169"/>
  <c r="BF169"/>
  <c r="T169"/>
  <c r="R169"/>
  <c r="P169"/>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51"/>
  <c r="BH151"/>
  <c r="BG151"/>
  <c r="BF151"/>
  <c r="T151"/>
  <c r="R151"/>
  <c r="P151"/>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1"/>
  <c r="BH121"/>
  <c r="BG121"/>
  <c r="BF121"/>
  <c r="T121"/>
  <c r="R121"/>
  <c r="P121"/>
  <c r="F114"/>
  <c r="E112"/>
  <c r="F91"/>
  <c r="E89"/>
  <c r="J26"/>
  <c r="E26"/>
  <c r="J117"/>
  <c r="J25"/>
  <c r="J23"/>
  <c r="E23"/>
  <c r="J116"/>
  <c r="J22"/>
  <c r="J20"/>
  <c r="E20"/>
  <c r="F94"/>
  <c r="J19"/>
  <c r="J17"/>
  <c r="E17"/>
  <c r="F116"/>
  <c r="J16"/>
  <c r="J14"/>
  <c r="J114"/>
  <c r="E7"/>
  <c r="E108"/>
  <c i="11" r="J120"/>
  <c r="J37"/>
  <c r="J36"/>
  <c i="1" r="AY104"/>
  <c i="11" r="J35"/>
  <c i="1" r="AX104"/>
  <c i="11" r="BI315"/>
  <c r="BH315"/>
  <c r="BG315"/>
  <c r="BF315"/>
  <c r="T315"/>
  <c r="R315"/>
  <c r="P315"/>
  <c r="BI313"/>
  <c r="BH313"/>
  <c r="BG313"/>
  <c r="BF313"/>
  <c r="T313"/>
  <c r="R313"/>
  <c r="P313"/>
  <c r="BI312"/>
  <c r="BH312"/>
  <c r="BG312"/>
  <c r="BF312"/>
  <c r="T312"/>
  <c r="R312"/>
  <c r="P312"/>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116"/>
  <c r="J23"/>
  <c r="J21"/>
  <c r="E21"/>
  <c r="J115"/>
  <c r="J20"/>
  <c r="J18"/>
  <c r="E18"/>
  <c r="F116"/>
  <c r="J17"/>
  <c r="J15"/>
  <c r="E15"/>
  <c r="F115"/>
  <c r="J14"/>
  <c r="J12"/>
  <c r="J113"/>
  <c r="E7"/>
  <c r="E85"/>
  <c i="10" r="J37"/>
  <c r="J36"/>
  <c i="1" r="AY103"/>
  <c i="10" r="J35"/>
  <c i="1" r="AX103"/>
  <c i="10"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92"/>
  <c r="J23"/>
  <c r="J21"/>
  <c r="E21"/>
  <c r="J112"/>
  <c r="J20"/>
  <c r="J18"/>
  <c r="E18"/>
  <c r="F113"/>
  <c r="J17"/>
  <c r="J15"/>
  <c r="E15"/>
  <c r="F112"/>
  <c r="J14"/>
  <c r="J12"/>
  <c r="J89"/>
  <c r="E7"/>
  <c r="E85"/>
  <c i="9" r="J37"/>
  <c r="J36"/>
  <c i="1" r="AY102"/>
  <c i="9" r="J35"/>
  <c i="1" r="AX102"/>
  <c i="9" r="BI194"/>
  <c r="BH194"/>
  <c r="BG194"/>
  <c r="BF194"/>
  <c r="T194"/>
  <c r="R194"/>
  <c r="P194"/>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92"/>
  <c r="J17"/>
  <c r="J15"/>
  <c r="E15"/>
  <c r="F112"/>
  <c r="J14"/>
  <c r="J12"/>
  <c r="J110"/>
  <c r="E7"/>
  <c r="E85"/>
  <c i="8" r="J37"/>
  <c r="J36"/>
  <c i="1" r="AY101"/>
  <c i="8" r="J35"/>
  <c i="1" r="AX101"/>
  <c i="8" r="BI309"/>
  <c r="BH309"/>
  <c r="BG309"/>
  <c r="BF309"/>
  <c r="T309"/>
  <c r="R309"/>
  <c r="P309"/>
  <c r="BI307"/>
  <c r="BH307"/>
  <c r="BG307"/>
  <c r="BF307"/>
  <c r="T307"/>
  <c r="R307"/>
  <c r="P307"/>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92"/>
  <c r="J17"/>
  <c r="J15"/>
  <c r="E15"/>
  <c r="F91"/>
  <c r="J14"/>
  <c r="J12"/>
  <c r="J110"/>
  <c r="E7"/>
  <c r="E106"/>
  <c i="7" r="J122"/>
  <c r="J37"/>
  <c r="J36"/>
  <c i="1" r="AY100"/>
  <c i="7" r="J35"/>
  <c i="1" r="AX100"/>
  <c i="7" r="BI363"/>
  <c r="BH363"/>
  <c r="BG363"/>
  <c r="BF363"/>
  <c r="T363"/>
  <c r="R363"/>
  <c r="P363"/>
  <c r="BI361"/>
  <c r="BH361"/>
  <c r="BG361"/>
  <c r="BF361"/>
  <c r="T361"/>
  <c r="R361"/>
  <c r="P361"/>
  <c r="BI360"/>
  <c r="BH360"/>
  <c r="BG360"/>
  <c r="BF360"/>
  <c r="T360"/>
  <c r="R360"/>
  <c r="P360"/>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118"/>
  <c r="J23"/>
  <c r="J21"/>
  <c r="E21"/>
  <c r="J91"/>
  <c r="J20"/>
  <c r="J18"/>
  <c r="E18"/>
  <c r="F92"/>
  <c r="J17"/>
  <c r="J15"/>
  <c r="E15"/>
  <c r="F117"/>
  <c r="J14"/>
  <c r="J12"/>
  <c r="J89"/>
  <c r="E7"/>
  <c r="E111"/>
  <c i="6" r="J37"/>
  <c r="J36"/>
  <c i="1" r="AY99"/>
  <c i="6" r="J35"/>
  <c i="1" r="AX99"/>
  <c i="6" r="BI304"/>
  <c r="BH304"/>
  <c r="BG304"/>
  <c r="BF304"/>
  <c r="T304"/>
  <c r="R304"/>
  <c r="P304"/>
  <c r="BI302"/>
  <c r="BH302"/>
  <c r="BG302"/>
  <c r="BF302"/>
  <c r="T302"/>
  <c r="R302"/>
  <c r="P302"/>
  <c r="BI301"/>
  <c r="BH301"/>
  <c r="BG301"/>
  <c r="BF301"/>
  <c r="T301"/>
  <c r="R301"/>
  <c r="P301"/>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113"/>
  <c r="J17"/>
  <c r="J15"/>
  <c r="E15"/>
  <c r="F112"/>
  <c r="J14"/>
  <c r="J12"/>
  <c r="J110"/>
  <c r="E7"/>
  <c r="E85"/>
  <c i="5" r="J122"/>
  <c r="J37"/>
  <c r="J36"/>
  <c i="1" r="AY98"/>
  <c i="5" r="J35"/>
  <c i="1" r="AX98"/>
  <c i="5" r="BI477"/>
  <c r="BH477"/>
  <c r="BG477"/>
  <c r="BF477"/>
  <c r="T477"/>
  <c r="R477"/>
  <c r="P477"/>
  <c r="BI475"/>
  <c r="BH475"/>
  <c r="BG475"/>
  <c r="BF475"/>
  <c r="T475"/>
  <c r="R475"/>
  <c r="P475"/>
  <c r="BI474"/>
  <c r="BH474"/>
  <c r="BG474"/>
  <c r="BF474"/>
  <c r="T474"/>
  <c r="R474"/>
  <c r="P474"/>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92"/>
  <c r="J23"/>
  <c r="J21"/>
  <c r="E21"/>
  <c r="J117"/>
  <c r="J20"/>
  <c r="J18"/>
  <c r="E18"/>
  <c r="F92"/>
  <c r="J17"/>
  <c r="J15"/>
  <c r="E15"/>
  <c r="F117"/>
  <c r="J14"/>
  <c r="J12"/>
  <c r="J89"/>
  <c r="E7"/>
  <c r="E85"/>
  <c i="4" r="J37"/>
  <c r="J36"/>
  <c i="1" r="AY97"/>
  <c i="4" r="J35"/>
  <c i="1" r="AX97"/>
  <c i="4" r="BI316"/>
  <c r="BH316"/>
  <c r="BG316"/>
  <c r="BF316"/>
  <c r="T316"/>
  <c r="R316"/>
  <c r="P316"/>
  <c r="BI314"/>
  <c r="BH314"/>
  <c r="BG314"/>
  <c r="BF314"/>
  <c r="T314"/>
  <c r="R314"/>
  <c r="P314"/>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F111"/>
  <c r="E109"/>
  <c r="F89"/>
  <c r="E87"/>
  <c r="J24"/>
  <c r="E24"/>
  <c r="J114"/>
  <c r="J23"/>
  <c r="J21"/>
  <c r="E21"/>
  <c r="J113"/>
  <c r="J20"/>
  <c r="J18"/>
  <c r="E18"/>
  <c r="F92"/>
  <c r="J17"/>
  <c r="J15"/>
  <c r="E15"/>
  <c r="F91"/>
  <c r="J14"/>
  <c r="J12"/>
  <c r="J89"/>
  <c r="E7"/>
  <c r="E85"/>
  <c i="3" r="J120"/>
  <c r="J37"/>
  <c r="J36"/>
  <c i="1" r="AY96"/>
  <c i="3" r="J35"/>
  <c i="1" r="AX96"/>
  <c i="3" r="BI331"/>
  <c r="BH331"/>
  <c r="BG331"/>
  <c r="BF331"/>
  <c r="T331"/>
  <c r="R331"/>
  <c r="P331"/>
  <c r="BI329"/>
  <c r="BH329"/>
  <c r="BG329"/>
  <c r="BF329"/>
  <c r="T329"/>
  <c r="R329"/>
  <c r="P329"/>
  <c r="BI328"/>
  <c r="BH328"/>
  <c r="BG328"/>
  <c r="BF328"/>
  <c r="T328"/>
  <c r="R328"/>
  <c r="P328"/>
  <c r="BI327"/>
  <c r="BH327"/>
  <c r="BG327"/>
  <c r="BF327"/>
  <c r="T327"/>
  <c r="R327"/>
  <c r="P327"/>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92"/>
  <c r="J23"/>
  <c r="J21"/>
  <c r="E21"/>
  <c r="J91"/>
  <c r="J20"/>
  <c r="J18"/>
  <c r="E18"/>
  <c r="F116"/>
  <c r="J17"/>
  <c r="J15"/>
  <c r="E15"/>
  <c r="F115"/>
  <c r="J14"/>
  <c r="J12"/>
  <c r="J113"/>
  <c r="E7"/>
  <c r="E109"/>
  <c i="2" r="J121"/>
  <c r="J37"/>
  <c r="J36"/>
  <c i="1" r="AY95"/>
  <c i="2" r="J35"/>
  <c i="1" r="AX95"/>
  <c i="2" r="BI458"/>
  <c r="BH458"/>
  <c r="BG458"/>
  <c r="BF458"/>
  <c r="T458"/>
  <c r="R458"/>
  <c r="P458"/>
  <c r="BI456"/>
  <c r="BH456"/>
  <c r="BG456"/>
  <c r="BF456"/>
  <c r="T456"/>
  <c r="R456"/>
  <c r="P456"/>
  <c r="BI455"/>
  <c r="BH455"/>
  <c r="BG455"/>
  <c r="BF455"/>
  <c r="T455"/>
  <c r="R455"/>
  <c r="P455"/>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97"/>
  <c r="F114"/>
  <c r="E112"/>
  <c r="F89"/>
  <c r="E87"/>
  <c r="J24"/>
  <c r="E24"/>
  <c r="J117"/>
  <c r="J23"/>
  <c r="J21"/>
  <c r="E21"/>
  <c r="J116"/>
  <c r="J20"/>
  <c r="J18"/>
  <c r="E18"/>
  <c r="F117"/>
  <c r="J17"/>
  <c r="J15"/>
  <c r="E15"/>
  <c r="F91"/>
  <c r="J14"/>
  <c r="J12"/>
  <c r="J89"/>
  <c r="E7"/>
  <c r="E110"/>
  <c i="1" r="L90"/>
  <c r="AM90"/>
  <c r="AM89"/>
  <c r="L89"/>
  <c r="AM87"/>
  <c r="L87"/>
  <c r="L85"/>
  <c r="L84"/>
  <c i="2" r="J366"/>
  <c r="BK169"/>
  <c r="J425"/>
  <c r="BK387"/>
  <c r="BK303"/>
  <c r="BK227"/>
  <c r="J179"/>
  <c i="1" r="AS133"/>
  <c i="2" r="J423"/>
  <c r="J352"/>
  <c r="BK304"/>
  <c r="BK235"/>
  <c r="BK151"/>
  <c r="J427"/>
  <c r="J358"/>
  <c r="BK289"/>
  <c r="J255"/>
  <c r="BK143"/>
  <c r="BK407"/>
  <c r="BK356"/>
  <c r="BK310"/>
  <c r="BK223"/>
  <c r="J454"/>
  <c r="BK403"/>
  <c r="J299"/>
  <c r="BK141"/>
  <c r="BK331"/>
  <c r="BK269"/>
  <c r="J209"/>
  <c r="J143"/>
  <c r="BK429"/>
  <c r="J333"/>
  <c r="J221"/>
  <c i="1" r="AS160"/>
  <c i="3" r="J132"/>
  <c r="J130"/>
  <c r="J178"/>
  <c r="BK254"/>
  <c r="J307"/>
  <c r="BK140"/>
  <c r="J285"/>
  <c r="J279"/>
  <c r="J240"/>
  <c r="BK164"/>
  <c r="BK307"/>
  <c r="BK273"/>
  <c r="BK291"/>
  <c r="BK218"/>
  <c r="BK168"/>
  <c i="4" r="BK300"/>
  <c r="J269"/>
  <c r="J198"/>
  <c r="BK279"/>
  <c r="BK214"/>
  <c r="BK238"/>
  <c r="J279"/>
  <c r="J176"/>
  <c r="BK269"/>
  <c r="J311"/>
  <c r="J248"/>
  <c r="J144"/>
  <c r="J316"/>
  <c r="BK230"/>
  <c r="BK295"/>
  <c r="J130"/>
  <c r="J258"/>
  <c r="BK281"/>
  <c r="J294"/>
  <c i="5" r="BK382"/>
  <c r="BK178"/>
  <c r="BK459"/>
  <c r="J333"/>
  <c r="BK465"/>
  <c r="BK309"/>
  <c r="BK400"/>
  <c r="BK218"/>
  <c r="J455"/>
  <c r="J254"/>
  <c i="6" r="BK298"/>
  <c r="J287"/>
  <c r="BK300"/>
  <c r="J272"/>
  <c r="BK151"/>
  <c r="BK207"/>
  <c r="BK143"/>
  <c r="J161"/>
  <c r="J127"/>
  <c r="J169"/>
  <c r="J235"/>
  <c r="J133"/>
  <c r="BK137"/>
  <c r="BK185"/>
  <c r="J157"/>
  <c r="J173"/>
  <c r="J219"/>
  <c i="7" r="BK343"/>
  <c r="J231"/>
  <c r="BK158"/>
  <c r="J174"/>
  <c r="J292"/>
  <c r="BK266"/>
  <c r="BK251"/>
  <c r="BK220"/>
  <c r="J154"/>
  <c r="BK198"/>
  <c i="8" r="J285"/>
  <c r="J117"/>
  <c r="J286"/>
  <c r="J131"/>
  <c r="J282"/>
  <c r="J278"/>
  <c r="BK163"/>
  <c r="BK209"/>
  <c r="J213"/>
  <c r="BK304"/>
  <c r="BK296"/>
  <c r="J161"/>
  <c r="J279"/>
  <c r="J219"/>
  <c r="J290"/>
  <c r="BK179"/>
  <c r="BK225"/>
  <c r="BK119"/>
  <c r="J239"/>
  <c r="BK290"/>
  <c r="BK165"/>
  <c i="9" r="BK121"/>
  <c r="BK161"/>
  <c r="J117"/>
  <c r="BK151"/>
  <c r="J121"/>
  <c r="J123"/>
  <c i="10" r="J209"/>
  <c r="BK268"/>
  <c r="J149"/>
  <c r="BK249"/>
  <c r="J133"/>
  <c r="J239"/>
  <c r="BK125"/>
  <c r="BK273"/>
  <c r="J231"/>
  <c r="J265"/>
  <c r="BK203"/>
  <c r="J145"/>
  <c r="J185"/>
  <c r="BK187"/>
  <c r="BK243"/>
  <c r="BK279"/>
  <c r="BK167"/>
  <c r="BK157"/>
  <c i="11" r="J188"/>
  <c r="BK210"/>
  <c r="J218"/>
  <c r="J208"/>
  <c r="BK251"/>
  <c r="BK196"/>
  <c r="J154"/>
  <c r="J289"/>
  <c r="BK128"/>
  <c r="J152"/>
  <c r="BK267"/>
  <c r="BK305"/>
  <c r="BK279"/>
  <c r="BK180"/>
  <c r="BK204"/>
  <c r="BK212"/>
  <c i="12" r="J222"/>
  <c r="BK123"/>
  <c r="J231"/>
  <c r="J187"/>
  <c r="BK198"/>
  <c r="BK146"/>
  <c r="BK154"/>
  <c r="J208"/>
  <c i="13" r="BK121"/>
  <c r="BK133"/>
  <c r="J129"/>
  <c i="15" r="J176"/>
  <c r="BK190"/>
  <c r="J168"/>
  <c r="J147"/>
  <c r="J196"/>
  <c r="BK186"/>
  <c r="BK164"/>
  <c r="J159"/>
  <c r="J121"/>
  <c r="BK119"/>
  <c i="16" r="BK120"/>
  <c i="17" r="J139"/>
  <c r="J144"/>
  <c r="J154"/>
  <c r="BK139"/>
  <c i="18" r="BK131"/>
  <c i="20" r="J141"/>
  <c r="BK140"/>
  <c i="21" r="BK137"/>
  <c r="J139"/>
  <c r="J128"/>
  <c i="22" r="BK149"/>
  <c r="J146"/>
  <c r="BK143"/>
  <c r="BK133"/>
  <c r="BK135"/>
  <c i="23" r="BK153"/>
  <c r="J153"/>
  <c r="J151"/>
  <c r="J130"/>
  <c r="J145"/>
  <c r="BK152"/>
  <c i="24" r="J137"/>
  <c i="25" r="BK155"/>
  <c r="J157"/>
  <c r="BK145"/>
  <c r="BK146"/>
  <c r="J155"/>
  <c r="BK141"/>
  <c i="26" r="J146"/>
  <c r="J143"/>
  <c r="BK146"/>
  <c r="J125"/>
  <c r="J147"/>
  <c r="BK149"/>
  <c i="28" r="BK133"/>
  <c r="BK134"/>
  <c i="29" r="J138"/>
  <c r="BK127"/>
  <c r="BK141"/>
  <c r="J139"/>
  <c r="BK126"/>
  <c i="30" r="BK132"/>
  <c r="BK143"/>
  <c r="J157"/>
  <c r="J144"/>
  <c r="BK134"/>
  <c r="J149"/>
  <c i="31" r="BK144"/>
  <c r="BK150"/>
  <c r="BK152"/>
  <c r="J134"/>
  <c r="J139"/>
  <c i="32" r="BK133"/>
  <c i="33" r="J137"/>
  <c r="J156"/>
  <c r="BK160"/>
  <c r="BK156"/>
  <c r="BK144"/>
  <c i="34" r="J143"/>
  <c r="BK127"/>
  <c r="J134"/>
  <c i="35" r="J131"/>
  <c r="BK141"/>
  <c r="BK128"/>
  <c i="36" r="J151"/>
  <c r="BK149"/>
  <c r="J159"/>
  <c r="J157"/>
  <c r="J138"/>
  <c r="BK132"/>
  <c r="J136"/>
  <c r="J129"/>
  <c i="37" r="J138"/>
  <c r="J147"/>
  <c r="J148"/>
  <c r="J144"/>
  <c r="J132"/>
  <c i="38" r="J129"/>
  <c i="39" r="J152"/>
  <c r="BK153"/>
  <c r="J151"/>
  <c r="J131"/>
  <c r="BK126"/>
  <c i="40" r="BK158"/>
  <c r="J152"/>
  <c r="BK147"/>
  <c r="BK132"/>
  <c r="BK140"/>
  <c r="J138"/>
  <c r="J128"/>
  <c i="41" r="J143"/>
  <c r="J126"/>
  <c r="BK148"/>
  <c r="BK145"/>
  <c i="42" r="BK129"/>
  <c i="43" r="BK125"/>
  <c r="BK130"/>
  <c r="J154"/>
  <c r="BK149"/>
  <c i="45" r="BK134"/>
  <c r="BK126"/>
  <c i="1" r="AS117"/>
  <c i="2" r="BK399"/>
  <c r="J360"/>
  <c r="BK261"/>
  <c r="J197"/>
  <c r="J125"/>
  <c r="BK437"/>
  <c r="BK362"/>
  <c r="J303"/>
  <c r="BK221"/>
  <c r="BK129"/>
  <c r="BK431"/>
  <c r="BK383"/>
  <c r="J309"/>
  <c r="J261"/>
  <c r="BK165"/>
  <c r="BK393"/>
  <c r="BK321"/>
  <c r="BK277"/>
  <c r="BK173"/>
  <c r="J452"/>
  <c r="BK405"/>
  <c r="BK295"/>
  <c r="BK133"/>
  <c r="J331"/>
  <c r="J289"/>
  <c r="J213"/>
  <c r="BK163"/>
  <c r="J123"/>
  <c r="J346"/>
  <c r="BK287"/>
  <c i="1" r="AS157"/>
  <c i="3" r="J242"/>
  <c r="BK174"/>
  <c r="BK202"/>
  <c r="J297"/>
  <c r="J214"/>
  <c r="BK190"/>
  <c r="BK196"/>
  <c r="BK277"/>
  <c r="J315"/>
  <c r="BK305"/>
  <c r="BK234"/>
  <c r="BK152"/>
  <c r="J222"/>
  <c r="J192"/>
  <c r="BK216"/>
  <c r="BK250"/>
  <c r="J271"/>
  <c r="J156"/>
  <c i="4" r="BK224"/>
  <c r="BK170"/>
  <c r="J182"/>
  <c r="J242"/>
  <c r="BK174"/>
  <c r="BK265"/>
  <c r="J122"/>
  <c r="BK172"/>
  <c r="J267"/>
  <c r="BK158"/>
  <c i="5" r="BK432"/>
  <c r="J236"/>
  <c r="J144"/>
  <c r="J380"/>
  <c r="BK366"/>
  <c r="J162"/>
  <c r="J291"/>
  <c r="BK442"/>
  <c r="BK323"/>
  <c r="BK404"/>
  <c r="BK254"/>
  <c r="J124"/>
  <c r="BK390"/>
  <c r="BK319"/>
  <c r="J475"/>
  <c r="BK426"/>
  <c r="J222"/>
  <c r="J477"/>
  <c r="J323"/>
  <c r="BK152"/>
  <c r="J396"/>
  <c r="J178"/>
  <c r="BK311"/>
  <c r="J170"/>
  <c r="BK471"/>
  <c r="BK297"/>
  <c r="J158"/>
  <c r="J406"/>
  <c r="BK236"/>
  <c r="BK388"/>
  <c r="BK378"/>
  <c r="BK182"/>
  <c i="6" r="J271"/>
  <c r="J283"/>
  <c r="J276"/>
  <c r="J259"/>
  <c r="J284"/>
  <c r="BK129"/>
  <c r="BK275"/>
  <c r="J296"/>
  <c r="J135"/>
  <c r="BK257"/>
  <c i="7" r="BK347"/>
  <c r="BK345"/>
  <c r="J304"/>
  <c r="BK180"/>
  <c r="J341"/>
  <c r="J243"/>
  <c r="J310"/>
  <c r="J144"/>
  <c r="J202"/>
  <c r="J164"/>
  <c r="BK270"/>
  <c r="J150"/>
  <c r="BK264"/>
  <c r="J282"/>
  <c r="BK166"/>
  <c r="J152"/>
  <c r="BK300"/>
  <c r="BK235"/>
  <c r="J130"/>
  <c i="8" r="J221"/>
  <c r="BK151"/>
  <c r="J267"/>
  <c r="BK253"/>
  <c r="J289"/>
  <c r="J201"/>
  <c r="BK183"/>
  <c r="J145"/>
  <c r="J203"/>
  <c r="J211"/>
  <c r="BK285"/>
  <c r="BK279"/>
  <c r="J281"/>
  <c r="J205"/>
  <c r="BK261"/>
  <c r="BK255"/>
  <c r="J165"/>
  <c r="J237"/>
  <c r="BK259"/>
  <c r="J163"/>
  <c i="9" r="BK187"/>
  <c r="J153"/>
  <c r="J147"/>
  <c r="J145"/>
  <c r="J159"/>
  <c r="BK139"/>
  <c i="10" r="BK292"/>
  <c r="J161"/>
  <c r="BK213"/>
  <c r="J266"/>
  <c r="BK191"/>
  <c r="J282"/>
  <c r="BK177"/>
  <c r="BK278"/>
  <c r="J213"/>
  <c r="J187"/>
  <c r="J264"/>
  <c r="BK147"/>
  <c r="BK217"/>
  <c r="BK149"/>
  <c r="BK161"/>
  <c r="J219"/>
  <c r="BK264"/>
  <c r="BK169"/>
  <c i="11" r="J134"/>
  <c r="BK214"/>
  <c r="J243"/>
  <c r="J202"/>
  <c i="39" r="J145"/>
  <c r="BK135"/>
  <c r="J139"/>
  <c i="40" r="J160"/>
  <c r="BK159"/>
  <c r="J144"/>
  <c r="J147"/>
  <c r="J126"/>
  <c r="J131"/>
  <c i="41" r="J152"/>
  <c r="BK131"/>
  <c r="BK126"/>
  <c i="42" r="J129"/>
  <c i="43" r="J146"/>
  <c r="J139"/>
  <c r="BK150"/>
  <c r="BK134"/>
  <c r="J128"/>
  <c i="44" r="BK137"/>
  <c r="BK139"/>
  <c r="BK135"/>
  <c i="45" r="BK157"/>
  <c r="BK130"/>
  <c r="BK153"/>
  <c r="J142"/>
  <c i="46" r="BK121"/>
  <c i="2" r="BK293"/>
  <c r="BK211"/>
  <c r="F36"/>
  <c r="J348"/>
  <c r="J301"/>
  <c r="J165"/>
  <c i="3" r="J295"/>
  <c r="J252"/>
  <c r="BK182"/>
  <c r="BK226"/>
  <c r="J220"/>
  <c r="BK275"/>
  <c r="BK301"/>
  <c r="J160"/>
  <c r="J210"/>
  <c r="BK263"/>
  <c r="BK321"/>
  <c r="BK180"/>
  <c r="BK329"/>
  <c r="BK299"/>
  <c r="J230"/>
  <c r="J172"/>
  <c r="J301"/>
  <c r="J327"/>
  <c r="J126"/>
  <c r="BK200"/>
  <c r="BK248"/>
  <c r="J202"/>
  <c r="J168"/>
  <c i="4" r="BK297"/>
  <c r="J254"/>
  <c r="J190"/>
  <c r="J275"/>
  <c r="BK184"/>
  <c r="BK248"/>
  <c r="J301"/>
  <c r="BK264"/>
  <c r="J158"/>
  <c r="J264"/>
  <c r="BK316"/>
  <c r="J170"/>
  <c r="J222"/>
  <c r="J244"/>
  <c r="BK244"/>
  <c r="J289"/>
  <c r="BK206"/>
  <c r="BK277"/>
  <c r="J140"/>
  <c r="J206"/>
  <c r="J232"/>
  <c r="J126"/>
  <c r="J180"/>
  <c i="5" r="J303"/>
  <c r="BK220"/>
  <c r="J438"/>
  <c r="J363"/>
  <c r="J378"/>
  <c r="BK276"/>
  <c r="J244"/>
  <c r="BK270"/>
  <c r="BK130"/>
  <c r="J353"/>
  <c r="BK268"/>
  <c r="J347"/>
  <c r="J212"/>
  <c r="BK474"/>
  <c r="J374"/>
  <c r="BK295"/>
  <c r="BK174"/>
  <c r="J321"/>
  <c r="J434"/>
  <c r="BK280"/>
  <c r="BK457"/>
  <c r="BK380"/>
  <c r="BK451"/>
  <c r="BK392"/>
  <c r="J174"/>
  <c r="BK333"/>
  <c r="BK232"/>
  <c r="BK416"/>
  <c r="J361"/>
  <c r="J200"/>
  <c r="J313"/>
  <c r="J184"/>
  <c r="J220"/>
  <c r="BK132"/>
  <c i="6" r="J243"/>
  <c r="J181"/>
  <c r="BK233"/>
  <c r="J189"/>
  <c r="J183"/>
  <c r="BK139"/>
  <c r="BK209"/>
  <c r="J253"/>
  <c i="7" r="BK359"/>
  <c r="BK341"/>
  <c r="J266"/>
  <c r="BK357"/>
  <c r="BK333"/>
  <c r="J216"/>
  <c r="J360"/>
  <c r="BK320"/>
  <c r="BK298"/>
  <c r="J126"/>
  <c r="BK196"/>
  <c r="BK294"/>
  <c r="BK162"/>
  <c r="J237"/>
  <c r="J264"/>
  <c r="BK136"/>
  <c r="J222"/>
  <c r="BK200"/>
  <c r="BK174"/>
  <c r="BK138"/>
  <c i="8" r="BK185"/>
  <c r="J149"/>
  <c r="BK203"/>
  <c r="J227"/>
  <c r="J233"/>
  <c r="J302"/>
  <c r="BK231"/>
  <c r="BK288"/>
  <c r="J283"/>
  <c r="J177"/>
  <c r="BK263"/>
  <c r="BK292"/>
  <c r="BK302"/>
  <c r="BK167"/>
  <c r="J243"/>
  <c r="BK291"/>
  <c i="10" r="BK171"/>
  <c r="J259"/>
  <c r="J290"/>
  <c r="J237"/>
  <c r="J251"/>
  <c r="BK131"/>
  <c r="J151"/>
  <c r="J267"/>
  <c r="BK155"/>
  <c i="11" r="J291"/>
  <c r="J255"/>
  <c r="J226"/>
  <c r="J261"/>
  <c r="J239"/>
  <c r="J271"/>
  <c r="BK198"/>
  <c r="BK126"/>
  <c r="J168"/>
  <c r="BK178"/>
  <c r="BK289"/>
  <c r="J312"/>
  <c r="J281"/>
  <c r="J257"/>
  <c r="J234"/>
  <c r="J170"/>
  <c i="12" r="BK169"/>
  <c r="J220"/>
  <c r="J182"/>
  <c r="BK159"/>
  <c r="J151"/>
  <c r="BK140"/>
  <c r="BK175"/>
  <c i="13" r="J155"/>
  <c r="J134"/>
  <c r="BK145"/>
  <c i="15" r="J153"/>
  <c r="J177"/>
  <c r="J164"/>
  <c r="BK147"/>
  <c r="BK161"/>
  <c r="J127"/>
  <c r="J137"/>
  <c r="BK127"/>
  <c i="16" r="BK123"/>
  <c i="17" r="BK142"/>
  <c r="J140"/>
  <c r="J151"/>
  <c r="BK143"/>
  <c i="18" r="J131"/>
  <c i="19" r="J161"/>
  <c r="J136"/>
  <c r="BK149"/>
  <c r="J154"/>
  <c r="BK134"/>
  <c r="J143"/>
  <c r="J125"/>
  <c i="20" r="BK144"/>
  <c r="J143"/>
  <c r="BK148"/>
  <c r="BK137"/>
  <c r="BK125"/>
  <c i="21" r="BK141"/>
  <c r="J136"/>
  <c r="J134"/>
  <c i="22" r="BK144"/>
  <c r="BK155"/>
  <c r="J154"/>
  <c r="J129"/>
  <c r="J130"/>
  <c i="23" r="J134"/>
  <c r="BK142"/>
  <c r="BK139"/>
  <c r="J148"/>
  <c i="24" r="BK131"/>
  <c i="25" r="J131"/>
  <c r="J135"/>
  <c r="BK130"/>
  <c r="J158"/>
  <c r="BK127"/>
  <c r="J143"/>
  <c i="26" r="BK141"/>
  <c r="BK147"/>
  <c r="BK156"/>
  <c r="BK145"/>
  <c r="BK136"/>
  <c i="27" r="BK140"/>
  <c r="BK152"/>
  <c r="BK138"/>
  <c r="BK144"/>
  <c r="J154"/>
  <c i="28" r="BK144"/>
  <c r="BK141"/>
  <c r="BK131"/>
  <c r="J144"/>
  <c r="BK128"/>
  <c i="29" r="BK149"/>
  <c r="BK145"/>
  <c r="J136"/>
  <c r="BK138"/>
  <c r="J127"/>
  <c i="30" r="J158"/>
  <c r="BK154"/>
  <c r="J140"/>
  <c r="J154"/>
  <c r="J134"/>
  <c r="J137"/>
  <c r="BK145"/>
  <c r="BK125"/>
  <c i="31" r="J132"/>
  <c r="BK145"/>
  <c r="J131"/>
  <c r="J138"/>
  <c i="32" r="J131"/>
  <c i="33" r="BK146"/>
  <c r="J127"/>
  <c r="BK148"/>
  <c r="BK164"/>
  <c r="J147"/>
  <c i="34" r="BK131"/>
  <c r="BK132"/>
  <c r="BK128"/>
  <c i="35" r="J141"/>
  <c r="BK129"/>
  <c r="J127"/>
  <c i="36" r="J158"/>
  <c r="BK152"/>
  <c r="J166"/>
  <c r="J164"/>
  <c r="BK137"/>
  <c r="J134"/>
  <c r="J135"/>
  <c i="37" r="J142"/>
  <c r="BK140"/>
  <c i="39" r="J150"/>
  <c r="BK140"/>
  <c r="BK127"/>
  <c i="40" r="BK155"/>
  <c r="BK156"/>
  <c r="BK153"/>
  <c r="BK138"/>
  <c r="J139"/>
  <c r="J129"/>
  <c i="41" r="BK140"/>
  <c r="J150"/>
  <c i="43" r="J133"/>
  <c r="J152"/>
  <c r="J141"/>
  <c i="44" r="J134"/>
  <c r="J139"/>
  <c r="J126"/>
  <c i="45" r="BK150"/>
  <c r="BK151"/>
  <c r="J154"/>
  <c r="J138"/>
  <c r="BK138"/>
  <c r="J141"/>
  <c i="46" r="J122"/>
  <c i="2" r="BK352"/>
  <c r="J411"/>
  <c r="J344"/>
  <c r="J306"/>
  <c r="J219"/>
  <c r="BK137"/>
  <c r="BK425"/>
  <c r="BK333"/>
  <c r="BK273"/>
  <c r="J183"/>
  <c r="BK427"/>
  <c r="BK370"/>
  <c r="BK320"/>
  <c r="BK306"/>
  <c r="BK251"/>
  <c r="J167"/>
  <c r="BK456"/>
  <c r="J421"/>
  <c r="BK376"/>
  <c r="J304"/>
  <c r="BK197"/>
  <c r="BK448"/>
  <c r="BK335"/>
  <c r="J311"/>
  <c r="J241"/>
  <c r="BK175"/>
  <c r="J139"/>
  <c r="J433"/>
  <c r="J374"/>
  <c r="J327"/>
  <c r="BK299"/>
  <c r="BK203"/>
  <c r="J155"/>
  <c i="3" r="J287"/>
  <c r="BK230"/>
  <c r="BK172"/>
  <c r="BK138"/>
  <c r="J204"/>
  <c r="J293"/>
  <c r="J122"/>
  <c r="BK156"/>
  <c r="BK252"/>
  <c r="BK279"/>
  <c r="J313"/>
  <c r="J176"/>
  <c r="J309"/>
  <c r="J150"/>
  <c r="J248"/>
  <c r="J206"/>
  <c r="BK317"/>
  <c r="J224"/>
  <c r="J136"/>
  <c r="J128"/>
  <c r="J162"/>
  <c r="J190"/>
  <c r="J142"/>
  <c r="J124"/>
  <c i="4" r="J295"/>
  <c r="J186"/>
  <c r="J204"/>
  <c r="J192"/>
  <c r="J273"/>
  <c r="J218"/>
  <c r="BK289"/>
  <c r="J224"/>
  <c r="J290"/>
  <c r="BK261"/>
  <c r="J184"/>
  <c r="BK152"/>
  <c r="J212"/>
  <c r="BK309"/>
  <c r="J118"/>
  <c r="J162"/>
  <c r="J261"/>
  <c r="BK246"/>
  <c r="BK204"/>
  <c r="BK290"/>
  <c r="BK126"/>
  <c r="J178"/>
  <c r="J132"/>
  <c r="BK166"/>
  <c r="J124"/>
  <c i="5" r="BK359"/>
  <c r="BK196"/>
  <c r="J402"/>
  <c r="BK216"/>
  <c r="J416"/>
  <c r="J240"/>
  <c r="J166"/>
  <c r="J465"/>
  <c r="J289"/>
  <c r="BK150"/>
  <c r="BK414"/>
  <c r="BK260"/>
  <c r="J130"/>
  <c r="J280"/>
  <c r="J152"/>
  <c r="BK345"/>
  <c i="6" r="BK273"/>
  <c r="J285"/>
  <c r="BK261"/>
  <c r="J191"/>
  <c r="J217"/>
  <c r="J203"/>
  <c r="BK215"/>
  <c r="J249"/>
  <c r="J139"/>
  <c r="BK163"/>
  <c r="J251"/>
  <c r="J117"/>
  <c i="7" r="BK288"/>
  <c r="J136"/>
  <c r="J359"/>
  <c r="J331"/>
  <c r="BK231"/>
  <c r="BK274"/>
  <c r="J142"/>
  <c r="J162"/>
  <c r="J184"/>
  <c r="BK286"/>
  <c r="J241"/>
  <c r="BK164"/>
  <c r="BK290"/>
  <c r="J220"/>
  <c r="BK172"/>
  <c i="8" r="J215"/>
  <c r="BK235"/>
  <c r="J189"/>
  <c r="BK277"/>
  <c r="BK159"/>
  <c r="J265"/>
  <c r="BK127"/>
  <c r="J193"/>
  <c r="J235"/>
  <c i="9" r="J139"/>
  <c r="J151"/>
  <c r="J181"/>
  <c r="J165"/>
  <c r="J157"/>
  <c r="J155"/>
  <c r="BK117"/>
  <c i="10" r="J183"/>
  <c r="J280"/>
  <c r="J223"/>
  <c r="J275"/>
  <c r="J207"/>
  <c r="J286"/>
  <c r="BK183"/>
  <c r="J121"/>
  <c r="BK267"/>
  <c r="J276"/>
  <c r="BK269"/>
  <c r="J199"/>
  <c r="BK280"/>
  <c r="J179"/>
  <c r="BK185"/>
  <c r="BK229"/>
  <c r="J131"/>
  <c r="BK119"/>
  <c i="11" r="J251"/>
  <c r="BK220"/>
  <c r="BK222"/>
  <c r="BK228"/>
  <c r="J277"/>
  <c r="BK194"/>
  <c r="BK152"/>
  <c r="J303"/>
  <c r="J164"/>
  <c r="BK253"/>
  <c r="J146"/>
  <c r="BK257"/>
  <c r="BK245"/>
  <c r="BK291"/>
  <c r="J142"/>
  <c r="J196"/>
  <c i="12" r="J167"/>
  <c i="13" r="BK139"/>
  <c r="J151"/>
  <c i="14" r="BK127"/>
  <c i="15" r="BK135"/>
  <c r="J173"/>
  <c r="J193"/>
  <c r="BK167"/>
  <c r="J131"/>
  <c r="J183"/>
  <c r="BK184"/>
  <c r="BK133"/>
  <c r="BK139"/>
  <c r="BK145"/>
  <c i="16" r="J122"/>
  <c r="BK118"/>
  <c i="17" r="J148"/>
  <c r="BK141"/>
  <c r="J150"/>
  <c r="J145"/>
  <c i="18" r="J137"/>
  <c i="19" r="BK159"/>
  <c r="BK131"/>
  <c r="J135"/>
  <c r="J140"/>
  <c r="J152"/>
  <c r="BK147"/>
  <c r="BK127"/>
  <c r="J142"/>
  <c r="J137"/>
  <c i="20" r="J148"/>
  <c r="BK146"/>
  <c r="BK154"/>
  <c r="J142"/>
  <c r="J125"/>
  <c r="J138"/>
  <c r="J128"/>
  <c r="J136"/>
  <c i="21" r="J138"/>
  <c r="BK139"/>
  <c r="J132"/>
  <c i="22" r="J141"/>
  <c r="J149"/>
  <c r="BK153"/>
  <c r="BK137"/>
  <c r="BK129"/>
  <c r="BK126"/>
  <c i="23" r="BK154"/>
  <c r="BK155"/>
  <c r="J143"/>
  <c r="J142"/>
  <c r="J150"/>
  <c i="24" r="J131"/>
  <c i="25" r="BK157"/>
  <c r="BK133"/>
  <c r="BK135"/>
  <c r="BK137"/>
  <c r="J129"/>
  <c r="BK139"/>
  <c r="J136"/>
  <c i="26" r="J139"/>
  <c r="BK137"/>
  <c r="BK127"/>
  <c r="BK154"/>
  <c r="J152"/>
  <c r="BK151"/>
  <c r="BK140"/>
  <c i="27" r="BK131"/>
  <c r="BK130"/>
  <c r="BK126"/>
  <c r="BK127"/>
  <c r="BK149"/>
  <c r="J139"/>
  <c r="BK125"/>
  <c i="28" r="BK154"/>
  <c r="BK125"/>
  <c r="J142"/>
  <c r="J147"/>
  <c r="BK149"/>
  <c r="J130"/>
  <c r="J137"/>
  <c i="29" r="BK140"/>
  <c r="BK147"/>
  <c r="BK148"/>
  <c r="J145"/>
  <c r="J130"/>
  <c r="BK136"/>
  <c i="30" r="J153"/>
  <c r="J156"/>
  <c r="BK153"/>
  <c r="BK155"/>
  <c r="BK147"/>
  <c r="J152"/>
  <c r="BK144"/>
  <c r="J141"/>
  <c r="BK131"/>
  <c i="33" r="J132"/>
  <c r="BK139"/>
  <c r="J161"/>
  <c r="J131"/>
  <c r="J129"/>
  <c i="34" r="BK137"/>
  <c r="J126"/>
  <c r="BK139"/>
  <c r="BK133"/>
  <c i="35" r="J126"/>
  <c i="36" r="J125"/>
  <c i="37" r="BK129"/>
  <c r="BK145"/>
  <c r="BK147"/>
  <c r="BK136"/>
  <c r="BK131"/>
  <c i="38" r="BK127"/>
  <c i="39" r="BK143"/>
  <c r="BK148"/>
  <c r="BK138"/>
  <c r="BK130"/>
  <c r="BK125"/>
  <c i="40" r="J159"/>
  <c r="J157"/>
  <c r="J149"/>
  <c r="J130"/>
  <c r="BK129"/>
  <c r="BK134"/>
  <c i="41" r="J138"/>
  <c r="J141"/>
  <c r="BK132"/>
  <c r="J140"/>
  <c i="42" r="J125"/>
  <c i="43" r="BK148"/>
  <c r="BK140"/>
  <c r="BK153"/>
  <c r="BK137"/>
  <c i="44" r="BK126"/>
  <c r="BK141"/>
  <c r="J131"/>
  <c i="45" r="J140"/>
  <c r="BK158"/>
  <c r="J145"/>
  <c r="J130"/>
  <c r="J132"/>
  <c i="46" r="J124"/>
  <c i="2" r="J318"/>
  <c r="J275"/>
  <c r="J145"/>
  <c i="1" r="AS149"/>
  <c i="2" r="BK433"/>
  <c r="BK385"/>
  <c r="J321"/>
  <c r="J251"/>
  <c r="J187"/>
  <c i="1" r="AS129"/>
  <c i="2" r="J415"/>
  <c r="J338"/>
  <c r="BK291"/>
  <c r="J231"/>
  <c r="BK167"/>
  <c r="J127"/>
  <c r="BK413"/>
  <c r="BK340"/>
  <c r="J287"/>
  <c r="BK265"/>
  <c r="BK187"/>
  <c r="J364"/>
  <c r="BK267"/>
  <c r="J169"/>
  <c r="J441"/>
  <c r="J350"/>
  <c r="BK229"/>
  <c i="1" r="AS121"/>
  <c i="2" r="BK316"/>
  <c r="BK237"/>
  <c r="J207"/>
  <c r="BK171"/>
  <c r="BK419"/>
  <c r="J324"/>
  <c r="J257"/>
  <c r="J34"/>
  <c i="4" r="J300"/>
  <c r="J174"/>
  <c r="BK268"/>
  <c r="BK138"/>
  <c r="BK305"/>
  <c r="BK154"/>
  <c i="5" r="BK436"/>
  <c r="J266"/>
  <c r="J457"/>
  <c r="BK325"/>
  <c r="BK291"/>
  <c r="BK134"/>
  <c r="BK228"/>
  <c r="J126"/>
  <c r="BK303"/>
  <c r="J136"/>
  <c r="BK418"/>
  <c r="BK158"/>
  <c r="J309"/>
  <c r="J422"/>
  <c r="J234"/>
  <c r="BK317"/>
  <c r="BK445"/>
  <c r="BK262"/>
  <c r="J206"/>
  <c r="J156"/>
  <c i="6" r="BK123"/>
  <c r="BK276"/>
  <c r="J279"/>
  <c r="BK167"/>
  <c r="BK267"/>
  <c r="J147"/>
  <c r="BK245"/>
  <c r="BK263"/>
  <c r="BK175"/>
  <c r="J129"/>
  <c r="J151"/>
  <c r="J205"/>
  <c r="J290"/>
  <c r="J121"/>
  <c r="J257"/>
  <c r="BK269"/>
  <c i="7" r="BK276"/>
  <c r="J290"/>
  <c r="J355"/>
  <c r="BK331"/>
  <c r="J255"/>
  <c r="BK146"/>
  <c r="J347"/>
  <c r="J322"/>
  <c r="J274"/>
  <c r="BK124"/>
  <c r="J233"/>
  <c r="J146"/>
  <c r="J270"/>
  <c r="BK249"/>
  <c r="J194"/>
  <c r="BK202"/>
  <c r="J210"/>
  <c r="BK168"/>
  <c i="8" r="BK281"/>
  <c r="BK289"/>
  <c r="BK141"/>
  <c r="BK287"/>
  <c r="BK153"/>
  <c r="BK117"/>
  <c r="BK161"/>
  <c r="BK233"/>
  <c r="BK169"/>
  <c r="BK215"/>
  <c i="9" r="J183"/>
  <c r="BK171"/>
  <c r="J189"/>
  <c r="BK175"/>
  <c r="J133"/>
  <c r="BK163"/>
  <c r="J125"/>
  <c i="10" r="BK288"/>
  <c r="BK286"/>
  <c r="BK165"/>
  <c r="BK251"/>
  <c r="J123"/>
  <c r="J257"/>
  <c r="J177"/>
  <c r="J173"/>
  <c r="J117"/>
  <c r="BK121"/>
  <c r="J147"/>
  <c r="BK137"/>
  <c r="J227"/>
  <c r="J247"/>
  <c i="11" r="J265"/>
  <c r="BK271"/>
  <c r="BK301"/>
  <c r="J216"/>
  <c r="J267"/>
  <c r="BK136"/>
  <c r="J126"/>
  <c r="BK315"/>
  <c r="BK170"/>
  <c r="BK249"/>
  <c r="J249"/>
  <c r="J301"/>
  <c r="BK287"/>
  <c r="BK200"/>
  <c r="BK122"/>
  <c r="BK174"/>
  <c r="BK226"/>
  <c r="J136"/>
  <c i="12" r="BK193"/>
  <c r="J184"/>
  <c r="J193"/>
  <c r="BK164"/>
  <c r="BK210"/>
  <c r="BK216"/>
  <c r="J121"/>
  <c r="BK126"/>
  <c i="13" r="J153"/>
  <c r="J137"/>
  <c r="J130"/>
  <c i="14" r="BK131"/>
  <c r="J129"/>
  <c r="J123"/>
  <c r="BK129"/>
  <c r="BK121"/>
  <c r="BK117"/>
  <c i="15" r="J186"/>
  <c r="J157"/>
  <c r="J188"/>
  <c r="BK137"/>
  <c r="J169"/>
  <c r="J129"/>
  <c r="J141"/>
  <c r="J185"/>
  <c r="BK195"/>
  <c r="J162"/>
  <c r="J139"/>
  <c r="J160"/>
  <c i="16" r="BK119"/>
  <c r="J117"/>
  <c i="17" r="BK149"/>
  <c r="BK152"/>
  <c r="BK155"/>
  <c r="J133"/>
  <c r="J143"/>
  <c i="18" r="BK137"/>
  <c r="J135"/>
  <c i="19" r="BK152"/>
  <c r="BK157"/>
  <c r="BK129"/>
  <c r="J150"/>
  <c r="J155"/>
  <c r="J133"/>
  <c r="J141"/>
  <c r="J139"/>
  <c i="20" r="J154"/>
  <c r="BK149"/>
  <c r="J133"/>
  <c r="BK151"/>
  <c r="J139"/>
  <c r="BK128"/>
  <c r="J134"/>
  <c i="21" r="BK135"/>
  <c r="BK142"/>
  <c r="J137"/>
  <c r="BK133"/>
  <c i="22" r="BK150"/>
  <c r="BK139"/>
  <c r="BK141"/>
  <c r="J150"/>
  <c r="BK142"/>
  <c r="J126"/>
  <c i="23" r="BK156"/>
  <c r="J141"/>
  <c r="J144"/>
  <c r="BK143"/>
  <c r="BK138"/>
  <c r="J146"/>
  <c i="24" r="BK133"/>
  <c i="25" r="J139"/>
  <c r="BK158"/>
  <c r="BK154"/>
  <c r="BK129"/>
  <c r="BK153"/>
  <c r="BK125"/>
  <c r="BK147"/>
  <c r="J141"/>
  <c i="26" r="J142"/>
  <c r="J131"/>
  <c r="J132"/>
  <c r="J140"/>
  <c r="J151"/>
  <c r="BK143"/>
  <c r="J134"/>
  <c i="27" r="J155"/>
  <c r="J145"/>
  <c r="J125"/>
  <c r="J140"/>
  <c r="J146"/>
  <c i="29" r="BK151"/>
  <c r="J149"/>
  <c r="BK128"/>
  <c r="BK131"/>
  <c r="BK133"/>
  <c r="BK132"/>
  <c i="31" r="J142"/>
  <c r="BK155"/>
  <c r="BK130"/>
  <c r="BK146"/>
  <c i="32" r="J137"/>
  <c r="J129"/>
  <c i="33" r="BK162"/>
  <c r="J125"/>
  <c r="J152"/>
  <c i="35" r="BK131"/>
  <c r="J136"/>
  <c i="36" r="J154"/>
  <c r="BK160"/>
  <c r="J143"/>
  <c r="J161"/>
  <c r="J146"/>
  <c r="BK125"/>
  <c r="BK146"/>
  <c i="37" r="J126"/>
  <c r="BK143"/>
  <c i="39" r="J149"/>
  <c r="J125"/>
  <c r="BK136"/>
  <c i="40" r="BK149"/>
  <c r="J148"/>
  <c r="BK151"/>
  <c r="BK139"/>
  <c r="BK145"/>
  <c r="BK130"/>
  <c r="J125"/>
  <c i="41" r="BK139"/>
  <c r="BK147"/>
  <c r="J147"/>
  <c r="BK149"/>
  <c r="J134"/>
  <c i="42" r="BK131"/>
  <c i="43" r="BK145"/>
  <c r="BK152"/>
  <c r="BK151"/>
  <c r="J144"/>
  <c i="44" r="BK138"/>
  <c r="J133"/>
  <c r="BK134"/>
  <c r="J141"/>
  <c i="45" r="J156"/>
  <c r="J155"/>
  <c r="J149"/>
  <c r="BK133"/>
  <c r="J126"/>
  <c r="J133"/>
  <c i="46" r="BK124"/>
  <c i="2" r="BK307"/>
  <c r="BK247"/>
  <c r="J129"/>
  <c i="1" r="AS145"/>
  <c i="2" r="J435"/>
  <c r="J395"/>
  <c r="J291"/>
  <c r="BK225"/>
  <c r="J163"/>
  <c r="BK435"/>
  <c r="BK389"/>
  <c r="J325"/>
  <c r="J267"/>
  <c r="BK199"/>
  <c r="BK455"/>
  <c r="BK395"/>
  <c r="BK318"/>
  <c r="J273"/>
  <c r="J199"/>
  <c r="J131"/>
  <c r="J399"/>
  <c r="J342"/>
  <c r="J265"/>
  <c i="1" r="AS105"/>
  <c i="2" r="BK147"/>
  <c r="BK325"/>
  <c r="J279"/>
  <c r="BK217"/>
  <c r="BK189"/>
  <c r="BK131"/>
  <c r="BK397"/>
  <c r="BK319"/>
  <c r="J259"/>
  <c i="1" r="AS115"/>
  <c i="3" r="BK258"/>
  <c r="J134"/>
  <c r="J208"/>
  <c r="J263"/>
  <c r="BK204"/>
  <c r="BK281"/>
  <c r="J267"/>
  <c r="BK271"/>
  <c r="J138"/>
  <c r="J226"/>
  <c r="BK128"/>
  <c r="BK214"/>
  <c r="BK206"/>
  <c r="J324"/>
  <c r="J196"/>
  <c r="BK220"/>
  <c i="4" r="BK202"/>
  <c r="J262"/>
  <c r="J136"/>
  <c r="BK160"/>
  <c r="J246"/>
  <c r="BK252"/>
  <c r="J150"/>
  <c r="J134"/>
  <c r="BK303"/>
  <c i="5" r="J260"/>
  <c r="J142"/>
  <c r="J359"/>
  <c r="J192"/>
  <c r="J467"/>
  <c r="J372"/>
  <c r="J242"/>
  <c r="BK428"/>
  <c r="BK264"/>
  <c r="J474"/>
  <c r="J451"/>
  <c r="BK455"/>
  <c r="BK341"/>
  <c r="BK192"/>
  <c r="BK424"/>
  <c i="6" r="BK290"/>
  <c r="BK304"/>
  <c r="BK239"/>
  <c r="BK280"/>
  <c r="BK155"/>
  <c r="J195"/>
  <c r="BK203"/>
  <c r="J213"/>
  <c r="BK227"/>
  <c r="BK286"/>
  <c r="BK231"/>
  <c r="BK277"/>
  <c r="BK288"/>
  <c r="BK177"/>
  <c r="BK149"/>
  <c i="7" r="BK326"/>
  <c r="BK210"/>
  <c r="J320"/>
  <c r="J218"/>
  <c r="J363"/>
  <c r="BK335"/>
  <c r="J306"/>
  <c r="J140"/>
  <c r="BK241"/>
  <c r="J286"/>
  <c r="J272"/>
  <c r="BK152"/>
  <c r="BK292"/>
  <c r="BK134"/>
  <c r="BK258"/>
  <c r="BK239"/>
  <c r="J198"/>
  <c r="BK156"/>
  <c r="J188"/>
  <c i="8" r="J280"/>
  <c r="BK177"/>
  <c r="BK257"/>
  <c r="BK193"/>
  <c r="BK187"/>
  <c r="BK175"/>
  <c r="J125"/>
  <c r="J309"/>
  <c r="J173"/>
  <c r="BK300"/>
  <c i="9" r="J185"/>
  <c r="BK133"/>
  <c r="J171"/>
  <c r="J149"/>
  <c r="BK129"/>
  <c r="BK123"/>
  <c r="J129"/>
  <c i="10" r="J294"/>
  <c r="BK237"/>
  <c r="J292"/>
  <c r="BK247"/>
  <c r="J272"/>
  <c r="BK133"/>
  <c r="J195"/>
  <c r="J217"/>
  <c r="J245"/>
  <c i="11" r="J230"/>
  <c r="J247"/>
  <c r="J162"/>
  <c r="J214"/>
  <c r="BK202"/>
  <c r="J174"/>
  <c r="BK172"/>
  <c r="BK239"/>
  <c r="BK265"/>
  <c r="J241"/>
  <c i="12" r="BK231"/>
  <c r="J216"/>
  <c r="J213"/>
  <c r="BK220"/>
  <c r="J202"/>
  <c r="J157"/>
  <c r="J164"/>
  <c i="13" r="J143"/>
  <c r="BK141"/>
  <c r="J125"/>
  <c r="J121"/>
  <c i="15" r="BK194"/>
  <c r="J195"/>
  <c r="BK166"/>
  <c r="J184"/>
  <c r="J155"/>
  <c r="BK180"/>
  <c r="J175"/>
  <c r="J161"/>
  <c i="17" r="BK153"/>
  <c r="BK147"/>
  <c r="J147"/>
  <c r="BK151"/>
  <c r="BK134"/>
  <c i="18" r="J129"/>
  <c i="19" r="J148"/>
  <c r="BK151"/>
  <c r="J160"/>
  <c r="J130"/>
  <c r="BK146"/>
  <c r="J127"/>
  <c r="J146"/>
  <c r="J131"/>
  <c i="20" r="BK143"/>
  <c r="J144"/>
  <c r="J145"/>
  <c r="J137"/>
  <c r="BK133"/>
  <c r="J135"/>
  <c i="21" r="BK143"/>
  <c r="J129"/>
  <c i="22" r="J151"/>
  <c r="BK130"/>
  <c i="23" r="BK130"/>
  <c r="J147"/>
  <c i="25" r="J146"/>
  <c r="J148"/>
  <c r="BK132"/>
  <c r="J147"/>
  <c r="J150"/>
  <c r="J145"/>
  <c i="26" r="BK135"/>
  <c r="BK128"/>
  <c r="J155"/>
  <c r="J154"/>
  <c r="J150"/>
  <c i="27" r="J153"/>
  <c r="BK132"/>
  <c r="BK150"/>
  <c r="BK128"/>
  <c r="BK137"/>
  <c i="28" r="BK152"/>
  <c r="BK136"/>
  <c r="J128"/>
  <c r="J140"/>
  <c i="29" r="BK142"/>
  <c r="J150"/>
  <c r="BK135"/>
  <c r="J129"/>
  <c r="BK129"/>
  <c i="30" r="J125"/>
  <c r="BK149"/>
  <c r="BK158"/>
  <c r="J145"/>
  <c r="BK141"/>
  <c r="BK129"/>
  <c i="31" r="BK133"/>
  <c r="J149"/>
  <c r="BK148"/>
  <c i="32" r="J135"/>
  <c i="33" r="BK125"/>
  <c r="J145"/>
  <c r="J140"/>
  <c r="J162"/>
  <c r="BK158"/>
  <c r="J154"/>
  <c i="34" r="J133"/>
  <c r="J137"/>
  <c r="J129"/>
  <c i="35" r="BK133"/>
  <c r="J137"/>
  <c r="BK138"/>
  <c i="36" r="BK150"/>
  <c r="BK145"/>
  <c i="41" r="BK143"/>
  <c i="43" r="J130"/>
  <c r="J143"/>
  <c r="J138"/>
  <c r="J148"/>
  <c r="J150"/>
  <c i="44" r="BK127"/>
  <c r="BK142"/>
  <c r="BK130"/>
  <c i="45" r="J146"/>
  <c r="J128"/>
  <c r="BK152"/>
  <c r="J137"/>
  <c r="BK139"/>
  <c r="BK131"/>
  <c i="2" r="J383"/>
  <c r="BK209"/>
  <c r="BK125"/>
  <c r="F37"/>
  <c r="BK257"/>
  <c i="3" r="J218"/>
  <c r="J186"/>
  <c r="J198"/>
  <c r="BK210"/>
  <c r="J261"/>
  <c r="BK158"/>
  <c r="J265"/>
  <c r="BK150"/>
  <c r="J311"/>
  <c r="J303"/>
  <c r="J283"/>
  <c r="BK242"/>
  <c r="BK194"/>
  <c r="BK246"/>
  <c r="J158"/>
  <c i="4" r="BK216"/>
  <c r="J291"/>
  <c r="J256"/>
  <c r="BK194"/>
  <c r="BK120"/>
  <c r="BK263"/>
  <c r="BK130"/>
  <c r="BK254"/>
  <c r="J168"/>
  <c r="J277"/>
  <c r="BK242"/>
  <c r="BK162"/>
  <c r="BK275"/>
  <c r="J138"/>
  <c r="J194"/>
  <c r="BK232"/>
  <c r="BK313"/>
  <c r="J166"/>
  <c r="BK234"/>
  <c r="BK180"/>
  <c r="J293"/>
  <c r="J208"/>
  <c r="BK128"/>
  <c r="BK259"/>
  <c r="J142"/>
  <c r="J296"/>
  <c r="BK256"/>
  <c r="BK168"/>
  <c r="J128"/>
  <c i="5" r="J351"/>
  <c r="J284"/>
  <c r="J150"/>
  <c r="BK394"/>
  <c r="J327"/>
  <c r="BK363"/>
  <c r="J270"/>
  <c r="J148"/>
  <c r="J339"/>
  <c r="BK222"/>
  <c r="BK372"/>
  <c r="BK420"/>
  <c r="J307"/>
  <c r="BK148"/>
  <c r="J287"/>
  <c r="BK210"/>
  <c r="BK469"/>
  <c r="J398"/>
  <c r="J343"/>
  <c r="BK299"/>
  <c r="J190"/>
  <c r="BK473"/>
  <c r="J414"/>
  <c r="BK337"/>
  <c r="J232"/>
  <c r="BK160"/>
  <c r="J410"/>
  <c r="BK355"/>
  <c r="BK252"/>
  <c r="J216"/>
  <c r="J471"/>
  <c r="BK331"/>
  <c r="J424"/>
  <c r="BK248"/>
  <c r="J168"/>
  <c r="BK463"/>
  <c r="BK315"/>
  <c r="BK186"/>
  <c r="BK453"/>
  <c r="J412"/>
  <c r="J250"/>
  <c r="J154"/>
  <c r="J293"/>
  <c r="BK258"/>
  <c r="J295"/>
  <c r="BK200"/>
  <c r="BK162"/>
  <c i="6" r="J255"/>
  <c r="J265"/>
  <c r="BK278"/>
  <c r="J149"/>
  <c r="BK153"/>
  <c r="BK201"/>
  <c r="J239"/>
  <c r="J275"/>
  <c r="J197"/>
  <c r="J143"/>
  <c r="J165"/>
  <c r="BK271"/>
  <c r="BK135"/>
  <c r="BK255"/>
  <c r="J185"/>
  <c r="J233"/>
  <c r="BK251"/>
  <c i="7" r="BK322"/>
  <c r="J318"/>
  <c r="BK212"/>
  <c r="J353"/>
  <c r="BK310"/>
  <c r="BK229"/>
  <c r="BK278"/>
  <c r="J168"/>
  <c r="J182"/>
  <c r="BK253"/>
  <c r="J224"/>
  <c r="J138"/>
  <c r="BK126"/>
  <c i="8" r="J159"/>
  <c r="BK269"/>
  <c r="J141"/>
  <c r="J269"/>
  <c r="J195"/>
  <c r="BK149"/>
  <c r="BK205"/>
  <c r="J157"/>
  <c r="J197"/>
  <c r="J143"/>
  <c r="BK223"/>
  <c r="BK125"/>
  <c r="J137"/>
  <c i="9" r="BK179"/>
  <c r="BK173"/>
  <c i="10" r="J235"/>
  <c r="BK189"/>
  <c r="J249"/>
  <c r="J201"/>
  <c r="BK129"/>
  <c r="BK263"/>
  <c r="J137"/>
  <c r="J129"/>
  <c r="BK257"/>
  <c r="BK117"/>
  <c i="11" r="J228"/>
  <c r="J269"/>
  <c r="J186"/>
  <c r="J279"/>
  <c r="BK154"/>
  <c r="J297"/>
  <c r="J253"/>
  <c r="BK192"/>
  <c r="BK148"/>
  <c r="BK293"/>
  <c r="BK132"/>
  <c r="BK158"/>
  <c r="BK263"/>
  <c r="BK283"/>
  <c r="J182"/>
  <c r="BK134"/>
  <c r="BK150"/>
  <c i="12" r="BK184"/>
  <c r="BK202"/>
  <c r="J161"/>
  <c r="J123"/>
  <c r="BK213"/>
  <c r="J140"/>
  <c i="13" r="BK155"/>
  <c r="BK125"/>
  <c r="J132"/>
  <c r="J145"/>
  <c r="BK146"/>
  <c i="15" r="J192"/>
  <c r="J174"/>
  <c r="BK141"/>
  <c r="BK191"/>
  <c r="BK171"/>
  <c r="BK181"/>
  <c r="BK176"/>
  <c r="BK168"/>
  <c r="BK149"/>
  <c i="16" r="BK121"/>
  <c i="17" r="J129"/>
  <c r="J141"/>
  <c r="J138"/>
  <c r="J142"/>
  <c i="18" r="J133"/>
  <c i="19" r="BK137"/>
  <c r="J144"/>
  <c r="BK156"/>
  <c r="BK153"/>
  <c r="BK130"/>
  <c r="J132"/>
  <c i="20" r="J151"/>
  <c r="BK145"/>
  <c r="BK150"/>
  <c r="BK139"/>
  <c r="BK134"/>
  <c i="21" r="J133"/>
  <c r="J130"/>
  <c r="J126"/>
  <c i="22" r="BK152"/>
  <c r="BK146"/>
  <c r="BK148"/>
  <c r="BK138"/>
  <c r="J127"/>
  <c r="BK134"/>
  <c r="J128"/>
  <c i="26" r="BK155"/>
  <c r="J128"/>
  <c i="27" r="J144"/>
  <c r="J152"/>
  <c r="J142"/>
  <c r="J147"/>
  <c r="BK129"/>
  <c r="BK136"/>
  <c r="BK135"/>
  <c i="28" r="J151"/>
  <c r="J150"/>
  <c r="J127"/>
  <c r="BK147"/>
  <c r="J154"/>
  <c r="BK140"/>
  <c r="BK127"/>
  <c i="29" r="J151"/>
  <c r="J154"/>
  <c r="BK139"/>
  <c r="BK146"/>
  <c r="J142"/>
  <c r="J135"/>
  <c r="J132"/>
  <c i="30" r="BK140"/>
  <c r="BK159"/>
  <c r="BK156"/>
  <c r="J151"/>
  <c r="J132"/>
  <c r="J142"/>
  <c r="J135"/>
  <c r="BK130"/>
  <c i="31" r="J148"/>
  <c r="BK147"/>
  <c r="BK136"/>
  <c r="J151"/>
  <c r="BK135"/>
  <c i="33" r="J158"/>
  <c r="J134"/>
  <c r="BK145"/>
  <c r="BK134"/>
  <c r="J159"/>
  <c r="J138"/>
  <c r="J151"/>
  <c r="BK155"/>
  <c r="J130"/>
  <c i="34" r="J138"/>
  <c r="J127"/>
  <c r="J131"/>
  <c r="BK138"/>
  <c i="35" r="BK137"/>
  <c r="J139"/>
  <c r="J129"/>
  <c i="36" r="BK161"/>
  <c r="BK166"/>
  <c r="BK154"/>
  <c r="BK134"/>
  <c r="J137"/>
  <c r="J148"/>
  <c r="J133"/>
  <c r="BK133"/>
  <c r="BK131"/>
  <c i="37" r="BK146"/>
  <c r="BK141"/>
  <c r="BK152"/>
  <c r="J139"/>
  <c r="J131"/>
  <c i="38" r="J127"/>
  <c i="39" r="BK151"/>
  <c r="BK146"/>
  <c r="J138"/>
  <c r="J133"/>
  <c r="BK131"/>
  <c i="40" r="J134"/>
  <c r="J137"/>
  <c r="J142"/>
  <c r="J150"/>
  <c r="J135"/>
  <c r="BK136"/>
  <c i="41" r="BK141"/>
  <c r="J129"/>
  <c r="J135"/>
  <c r="J148"/>
  <c i="42" r="BK125"/>
  <c i="43" r="J153"/>
  <c r="BK138"/>
  <c r="BK131"/>
  <c r="J142"/>
  <c r="J137"/>
  <c i="44" r="BK133"/>
  <c r="J137"/>
  <c r="J142"/>
  <c r="BK132"/>
  <c i="45" r="J148"/>
  <c r="BK154"/>
  <c i="37" r="BK134"/>
  <c r="BK150"/>
  <c r="J140"/>
  <c r="BK128"/>
  <c i="38" r="BK131"/>
  <c i="39" r="BK149"/>
  <c r="J148"/>
  <c r="BK142"/>
  <c r="J129"/>
  <c r="J127"/>
  <c i="40" r="BK157"/>
  <c r="J151"/>
  <c r="BK154"/>
  <c r="J156"/>
  <c i="41" r="BK150"/>
  <c r="BK135"/>
  <c r="J145"/>
  <c i="42" r="J133"/>
  <c i="43" r="BK136"/>
  <c r="BK154"/>
  <c r="J132"/>
  <c r="J125"/>
  <c i="45" r="J139"/>
  <c r="J157"/>
  <c r="BK137"/>
  <c r="J125"/>
  <c r="J147"/>
  <c i="2" r="BK354"/>
  <c r="BK213"/>
  <c i="1" r="AS165"/>
  <c i="2" r="BK452"/>
  <c r="J403"/>
  <c r="J370"/>
  <c r="J283"/>
  <c r="BK205"/>
  <c r="BK159"/>
  <c r="J448"/>
  <c r="J397"/>
  <c r="BK329"/>
  <c r="BK297"/>
  <c r="BK243"/>
  <c r="J177"/>
  <c i="1" r="AS127"/>
  <c i="2" r="J401"/>
  <c r="BK346"/>
  <c r="J277"/>
  <c r="BK215"/>
  <c r="J431"/>
  <c r="BK153"/>
  <c r="J413"/>
  <c r="BK311"/>
  <c r="BK149"/>
  <c r="J340"/>
  <c r="BK308"/>
  <c r="J223"/>
  <c r="J193"/>
  <c r="BK135"/>
  <c r="BK401"/>
  <c r="J307"/>
  <c r="J175"/>
  <c r="J455"/>
  <c i="3" r="J273"/>
  <c r="BK222"/>
  <c r="J299"/>
  <c r="BK297"/>
  <c r="BK287"/>
  <c r="J254"/>
  <c r="BK224"/>
  <c r="BK309"/>
  <c r="BK142"/>
  <c r="BK198"/>
  <c r="BK236"/>
  <c r="J180"/>
  <c r="BK311"/>
  <c r="J140"/>
  <c r="BK313"/>
  <c r="BK295"/>
  <c r="J256"/>
  <c r="J166"/>
  <c r="J244"/>
  <c i="4" r="J298"/>
  <c r="J287"/>
  <c r="J259"/>
  <c r="BK262"/>
  <c r="J303"/>
  <c r="J260"/>
  <c r="J160"/>
  <c r="J188"/>
  <c r="BK314"/>
  <c r="BK132"/>
  <c r="BK307"/>
  <c r="BK176"/>
  <c r="BK220"/>
  <c r="J266"/>
  <c r="BK136"/>
  <c r="J240"/>
  <c r="J283"/>
  <c i="5" r="BK396"/>
  <c r="BK293"/>
  <c r="J208"/>
  <c r="BK386"/>
  <c r="J394"/>
  <c r="J272"/>
  <c r="J146"/>
  <c r="J252"/>
  <c r="BK449"/>
  <c r="J349"/>
  <c r="J182"/>
  <c r="J224"/>
  <c r="BK146"/>
  <c r="J382"/>
  <c r="J202"/>
  <c r="BK477"/>
  <c r="BK289"/>
  <c r="J430"/>
  <c r="BK287"/>
  <c r="BK206"/>
  <c r="BK408"/>
  <c r="J268"/>
  <c i="6" r="BK272"/>
  <c r="J288"/>
  <c r="J137"/>
  <c r="J223"/>
  <c r="J179"/>
  <c r="BK169"/>
  <c r="BK159"/>
  <c r="J177"/>
  <c r="J263"/>
  <c r="J155"/>
  <c r="BK195"/>
  <c r="J141"/>
  <c i="7" r="J294"/>
  <c r="BK314"/>
  <c r="BK208"/>
  <c r="J345"/>
  <c r="BK296"/>
  <c r="J214"/>
  <c r="J128"/>
  <c r="J314"/>
  <c r="BK255"/>
  <c r="J298"/>
  <c r="J302"/>
  <c r="J160"/>
  <c r="BK176"/>
  <c r="BK144"/>
  <c r="BK227"/>
  <c r="J247"/>
  <c r="BK188"/>
  <c r="BK218"/>
  <c r="J227"/>
  <c r="J200"/>
  <c r="BK190"/>
  <c i="8" r="BK273"/>
  <c r="J169"/>
  <c r="BK171"/>
  <c r="BK283"/>
  <c r="J271"/>
  <c r="J151"/>
  <c r="BK207"/>
  <c r="J209"/>
  <c r="BK247"/>
  <c r="J225"/>
  <c r="BK145"/>
  <c r="BK275"/>
  <c r="J123"/>
  <c r="J153"/>
  <c r="BK243"/>
  <c r="J253"/>
  <c r="J147"/>
  <c r="BK229"/>
  <c i="9" r="BK191"/>
  <c r="BK137"/>
  <c r="J179"/>
  <c r="J175"/>
  <c r="J163"/>
  <c r="BK153"/>
  <c r="J127"/>
  <c i="10" r="BK193"/>
  <c r="BK272"/>
  <c r="BK295"/>
  <c r="BK261"/>
  <c r="BK145"/>
  <c r="J277"/>
  <c r="J139"/>
  <c r="J271"/>
  <c r="J268"/>
  <c r="J169"/>
  <c i="11" r="J192"/>
  <c r="J259"/>
  <c r="J206"/>
  <c r="BK224"/>
  <c r="J180"/>
  <c r="J160"/>
  <c r="BK313"/>
  <c r="J158"/>
  <c i="12" r="J205"/>
  <c r="BK143"/>
  <c r="BK137"/>
  <c r="J143"/>
  <c r="J176"/>
  <c i="13" r="BK151"/>
  <c r="J148"/>
  <c r="BK129"/>
  <c r="J127"/>
  <c i="15" r="J171"/>
  <c r="BK177"/>
  <c r="J117"/>
  <c r="BK196"/>
  <c r="J190"/>
  <c r="J166"/>
  <c r="BK162"/>
  <c r="J135"/>
  <c i="16" r="J123"/>
  <c r="J119"/>
  <c i="17" r="BK154"/>
  <c r="J155"/>
  <c r="J149"/>
  <c r="J136"/>
  <c i="19" r="BK161"/>
  <c r="BK160"/>
  <c r="BK143"/>
  <c r="J145"/>
  <c r="BK148"/>
  <c r="BK136"/>
  <c r="BK132"/>
  <c i="20" r="J140"/>
  <c r="BK141"/>
  <c r="BK126"/>
  <c r="BK129"/>
  <c r="BK130"/>
  <c i="21" r="BK126"/>
  <c r="J127"/>
  <c i="22" r="J153"/>
  <c r="BK145"/>
  <c r="J144"/>
  <c r="BK125"/>
  <c r="J132"/>
  <c r="J138"/>
  <c i="23" r="BK134"/>
  <c r="BK145"/>
  <c r="BK144"/>
  <c r="J140"/>
  <c r="BK133"/>
  <c i="24" r="BK137"/>
  <c i="25" r="BK150"/>
  <c r="J125"/>
  <c r="J154"/>
  <c r="J133"/>
  <c i="26" r="BK131"/>
  <c r="J127"/>
  <c r="BK150"/>
  <c r="J149"/>
  <c r="BK130"/>
  <c r="BK142"/>
  <c i="27" r="BK156"/>
  <c r="BK153"/>
  <c r="J141"/>
  <c r="J127"/>
  <c r="BK139"/>
  <c i="28" r="J143"/>
  <c r="J131"/>
  <c r="J133"/>
  <c r="BK138"/>
  <c r="J134"/>
  <c r="J138"/>
  <c i="30" r="J139"/>
  <c r="BK139"/>
  <c r="BK135"/>
  <c i="31" r="J143"/>
  <c r="J137"/>
  <c r="J153"/>
  <c r="J152"/>
  <c i="32" r="J133"/>
  <c i="33" r="BK161"/>
  <c r="BK154"/>
  <c r="BK163"/>
  <c r="BK137"/>
  <c r="J143"/>
  <c r="BK138"/>
  <c i="34" r="BK143"/>
  <c r="BK142"/>
  <c r="J141"/>
  <c i="35" r="BK142"/>
  <c r="J138"/>
  <c r="J142"/>
  <c i="36" r="J160"/>
  <c r="BK157"/>
  <c r="J165"/>
  <c r="BK158"/>
  <c r="BK142"/>
  <c r="J127"/>
  <c r="J139"/>
  <c i="37" r="BK144"/>
  <c r="J143"/>
  <c r="BK142"/>
  <c r="BK126"/>
  <c i="38" r="BK125"/>
  <c i="39" r="BK137"/>
  <c i="41" r="BK134"/>
  <c r="BK146"/>
  <c r="BK133"/>
  <c i="43" r="BK143"/>
  <c r="BK135"/>
  <c r="BK128"/>
  <c r="BK155"/>
  <c r="J136"/>
  <c r="J127"/>
  <c i="45" r="BK144"/>
  <c r="BK132"/>
  <c r="J136"/>
  <c i="37" r="J137"/>
  <c i="39" r="BK152"/>
  <c r="J135"/>
  <c r="BK129"/>
  <c r="J137"/>
  <c i="40" r="BK152"/>
  <c r="BK142"/>
  <c r="J143"/>
  <c r="J154"/>
  <c r="J132"/>
  <c r="BK131"/>
  <c i="41" r="J146"/>
  <c r="BK137"/>
  <c r="BK142"/>
  <c r="J144"/>
  <c r="J133"/>
  <c i="45" r="J153"/>
  <c r="BK155"/>
  <c r="BK146"/>
  <c r="BK136"/>
  <c i="46" r="BK122"/>
  <c i="2" r="J356"/>
  <c r="BK249"/>
  <c r="BK123"/>
  <c i="1" r="AS135"/>
  <c i="2" r="J437"/>
  <c r="BK381"/>
  <c r="BK327"/>
  <c r="BK241"/>
  <c r="BK183"/>
  <c r="J133"/>
  <c r="BK417"/>
  <c r="BK348"/>
  <c r="J320"/>
  <c r="BK275"/>
  <c r="BK181"/>
  <c r="BK360"/>
  <c r="BK285"/>
  <c r="BK155"/>
  <c r="BK415"/>
  <c r="J323"/>
  <c r="J271"/>
  <c i="1" r="AS147"/>
  <c i="2" r="J322"/>
  <c r="BK259"/>
  <c r="BK219"/>
  <c r="J157"/>
  <c r="F34"/>
  <c i="4" r="BK236"/>
  <c r="BK296"/>
  <c r="BK192"/>
  <c r="J214"/>
  <c r="J307"/>
  <c r="BK299"/>
  <c r="J305"/>
  <c r="BK178"/>
  <c r="BK218"/>
  <c r="J265"/>
  <c r="BK134"/>
  <c r="BK150"/>
  <c r="BK188"/>
  <c i="5" r="BK238"/>
  <c r="BK126"/>
  <c r="J331"/>
  <c r="BK361"/>
  <c r="BK154"/>
  <c r="BK226"/>
  <c r="J442"/>
  <c r="BK208"/>
  <c r="J341"/>
  <c r="J176"/>
  <c r="BK438"/>
  <c r="BK284"/>
  <c r="J469"/>
  <c r="BK368"/>
  <c r="J218"/>
  <c r="J282"/>
  <c r="J473"/>
  <c r="J390"/>
  <c r="J447"/>
  <c r="J226"/>
  <c r="BK357"/>
  <c r="J180"/>
  <c r="J404"/>
  <c r="BK230"/>
  <c r="J311"/>
  <c r="BK349"/>
  <c r="BK184"/>
  <c i="6" r="BK147"/>
  <c r="J301"/>
  <c r="BK183"/>
  <c r="BK235"/>
  <c r="J281"/>
  <c r="J167"/>
  <c r="J280"/>
  <c r="J221"/>
  <c r="J245"/>
  <c r="BK133"/>
  <c r="BK265"/>
  <c r="J278"/>
  <c r="J298"/>
  <c r="BK179"/>
  <c i="7" r="J324"/>
  <c r="BK214"/>
  <c r="BK351"/>
  <c r="J312"/>
  <c r="J134"/>
  <c r="J357"/>
  <c r="BK318"/>
  <c r="BK222"/>
  <c r="J260"/>
  <c r="BK280"/>
  <c r="BK154"/>
  <c r="J288"/>
  <c r="BK262"/>
  <c r="J186"/>
  <c r="BK186"/>
  <c r="BK206"/>
  <c r="J178"/>
  <c r="BK160"/>
  <c i="8" r="BK123"/>
  <c r="J217"/>
  <c r="BK191"/>
  <c r="J185"/>
  <c r="J263"/>
  <c r="J293"/>
  <c r="J284"/>
  <c r="BK135"/>
  <c r="J241"/>
  <c r="BK227"/>
  <c r="BK280"/>
  <c r="BK306"/>
  <c r="BK286"/>
  <c r="J135"/>
  <c r="BK139"/>
  <c r="BK213"/>
  <c i="9" r="BK181"/>
  <c r="BK189"/>
  <c r="BK149"/>
  <c r="BK185"/>
  <c r="BK145"/>
  <c r="J131"/>
  <c r="J161"/>
  <c r="BK131"/>
  <c i="10" r="J253"/>
  <c r="J233"/>
  <c r="BK151"/>
  <c r="BK284"/>
  <c r="BK253"/>
  <c r="BK231"/>
  <c r="J261"/>
  <c r="J203"/>
  <c r="BK221"/>
  <c r="J143"/>
  <c i="11" r="BK275"/>
  <c r="BK206"/>
  <c r="BK297"/>
  <c r="BK160"/>
  <c r="BK146"/>
  <c r="J295"/>
  <c r="BK311"/>
  <c r="BK164"/>
  <c r="J311"/>
  <c r="BK138"/>
  <c r="J130"/>
  <c r="J263"/>
  <c r="BK285"/>
  <c r="J222"/>
  <c r="J172"/>
  <c r="J194"/>
  <c i="12" r="BK196"/>
  <c r="BK228"/>
  <c r="J172"/>
  <c r="J218"/>
  <c r="J169"/>
  <c r="BK157"/>
  <c r="BK225"/>
  <c r="BK190"/>
  <c r="BK129"/>
  <c i="13" r="BK149"/>
  <c r="J139"/>
  <c r="J149"/>
  <c i="15" r="BK165"/>
  <c r="BK187"/>
  <c i="17" r="J130"/>
  <c r="BK146"/>
  <c r="BK133"/>
  <c r="BK144"/>
  <c r="BK131"/>
  <c i="19" r="J151"/>
  <c r="J147"/>
  <c r="BK155"/>
  <c r="J149"/>
  <c r="BK135"/>
  <c r="BK133"/>
  <c i="20" r="BK131"/>
  <c r="J149"/>
  <c r="BK135"/>
  <c r="BK127"/>
  <c r="J132"/>
  <c i="21" r="BK132"/>
  <c r="BK127"/>
  <c r="BK128"/>
  <c i="22" r="BK131"/>
  <c r="J147"/>
  <c r="BK151"/>
  <c r="J133"/>
  <c r="BK136"/>
  <c r="J135"/>
  <c i="23" r="J133"/>
  <c r="J136"/>
  <c r="J131"/>
  <c r="J155"/>
  <c r="J139"/>
  <c i="24" r="BK129"/>
  <c i="25" r="BK143"/>
  <c r="J127"/>
  <c r="J151"/>
  <c r="BK131"/>
  <c r="BK148"/>
  <c r="BK142"/>
  <c i="26" r="J135"/>
  <c r="J136"/>
  <c r="J129"/>
  <c r="J148"/>
  <c r="BK133"/>
  <c i="27" r="J156"/>
  <c r="J129"/>
  <c r="J148"/>
  <c r="J151"/>
  <c r="BK154"/>
  <c i="28" r="BK135"/>
  <c r="BK143"/>
  <c r="BK146"/>
  <c r="BK151"/>
  <c r="BK130"/>
  <c r="BK142"/>
  <c r="BK132"/>
  <c i="29" r="BK144"/>
  <c r="BK143"/>
  <c r="J147"/>
  <c r="BK150"/>
  <c r="J125"/>
  <c r="BK125"/>
  <c i="30" r="J128"/>
  <c r="BK146"/>
  <c r="BK151"/>
  <c r="J143"/>
  <c r="BK133"/>
  <c r="BK136"/>
  <c r="J147"/>
  <c i="31" r="J146"/>
  <c r="BK139"/>
  <c r="BK151"/>
  <c r="J128"/>
  <c r="BK128"/>
  <c i="33" r="J155"/>
  <c r="J157"/>
  <c r="J142"/>
  <c r="BK131"/>
  <c r="J153"/>
  <c r="BK140"/>
  <c i="34" r="BK141"/>
  <c r="J139"/>
  <c r="BK134"/>
  <c i="35" r="BK143"/>
  <c r="BK127"/>
  <c r="J132"/>
  <c i="36" r="BK141"/>
  <c r="J150"/>
  <c r="BK138"/>
  <c r="J149"/>
  <c r="BK144"/>
  <c r="J142"/>
  <c r="BK130"/>
  <c i="37" r="J145"/>
  <c r="BK138"/>
  <c r="J146"/>
  <c r="J130"/>
  <c i="38" r="J133"/>
  <c i="39" r="BK145"/>
  <c r="J128"/>
  <c r="BK134"/>
  <c r="J130"/>
  <c i="40" r="BK146"/>
  <c r="BK141"/>
  <c r="J141"/>
  <c r="BK137"/>
  <c r="BK128"/>
  <c i="41" r="J136"/>
  <c r="J142"/>
  <c r="BK129"/>
  <c r="J139"/>
  <c i="42" r="J127"/>
  <c i="43" r="J151"/>
  <c r="BK129"/>
  <c r="J134"/>
  <c r="BK147"/>
  <c r="BK133"/>
  <c i="44" r="BK143"/>
  <c r="BK136"/>
  <c r="J132"/>
  <c i="45" r="BK145"/>
  <c r="BK129"/>
  <c r="J151"/>
  <c r="BK143"/>
  <c r="BK140"/>
  <c i="2" r="BK323"/>
  <c r="J245"/>
  <c r="BK127"/>
  <c r="BK458"/>
  <c r="J417"/>
  <c r="J376"/>
  <c r="J335"/>
  <c r="BK239"/>
  <c r="J171"/>
  <c r="BK446"/>
  <c r="BK374"/>
  <c r="BK315"/>
  <c r="J239"/>
  <c r="J444"/>
  <c r="J314"/>
  <c r="J269"/>
  <c r="BK207"/>
  <c i="1" r="AS167"/>
  <c i="2" r="BK338"/>
  <c r="J253"/>
  <c r="J151"/>
  <c r="J429"/>
  <c r="J315"/>
  <c r="J181"/>
  <c r="BK358"/>
  <c r="J319"/>
  <c r="BK283"/>
  <c r="BK233"/>
  <c r="J211"/>
  <c r="J153"/>
  <c r="BK423"/>
  <c r="J362"/>
  <c r="J293"/>
  <c r="J159"/>
  <c i="3" r="J289"/>
  <c r="J200"/>
  <c r="J246"/>
  <c r="BK162"/>
  <c r="J194"/>
  <c r="J291"/>
  <c r="J328"/>
  <c r="J275"/>
  <c r="BK146"/>
  <c r="J258"/>
  <c r="J281"/>
  <c r="BK232"/>
  <c r="J319"/>
  <c r="J152"/>
  <c r="BK324"/>
  <c r="J305"/>
  <c r="BK319"/>
  <c r="BK184"/>
  <c r="J146"/>
  <c r="BK208"/>
  <c i="4" r="J250"/>
  <c r="BK270"/>
  <c r="J202"/>
  <c r="BK122"/>
  <c r="J272"/>
  <c r="BK293"/>
  <c r="J120"/>
  <c r="J281"/>
  <c r="BK222"/>
  <c r="BK288"/>
  <c r="BK140"/>
  <c r="J238"/>
  <c r="J146"/>
  <c r="BK273"/>
  <c r="BK186"/>
  <c r="J297"/>
  <c r="J210"/>
  <c r="BK267"/>
  <c r="BK298"/>
  <c r="BK156"/>
  <c r="BK212"/>
  <c r="BK198"/>
  <c i="5" r="J305"/>
  <c r="BK234"/>
  <c r="BK124"/>
  <c r="BK384"/>
  <c r="J418"/>
  <c r="J264"/>
  <c r="J368"/>
  <c r="BK224"/>
  <c r="J386"/>
  <c r="BK329"/>
  <c r="BK140"/>
  <c r="BK256"/>
  <c r="J164"/>
  <c r="J432"/>
  <c r="J256"/>
  <c r="BK172"/>
  <c r="J459"/>
  <c r="BK370"/>
  <c r="BK244"/>
  <c r="BK128"/>
  <c r="J392"/>
  <c r="BK250"/>
  <c r="J134"/>
  <c r="J337"/>
  <c r="BK440"/>
  <c r="BK272"/>
  <c r="J140"/>
  <c r="BK376"/>
  <c r="J248"/>
  <c r="BK467"/>
  <c r="J408"/>
  <c r="BK278"/>
  <c r="BK138"/>
  <c r="J276"/>
  <c r="BK142"/>
  <c r="BK202"/>
  <c r="BK164"/>
  <c i="6" r="BK197"/>
  <c r="BK274"/>
  <c r="BK221"/>
  <c r="J229"/>
  <c r="J225"/>
  <c r="BK243"/>
  <c r="BK225"/>
  <c r="BK205"/>
  <c r="BK145"/>
  <c r="BK157"/>
  <c r="BK229"/>
  <c r="J131"/>
  <c r="J302"/>
  <c r="BK282"/>
  <c r="BK117"/>
  <c i="7" r="BK349"/>
  <c r="BK268"/>
  <c r="J280"/>
  <c r="BK260"/>
  <c r="J148"/>
  <c r="J166"/>
  <c r="J268"/>
  <c r="J132"/>
  <c r="BK170"/>
  <c r="J208"/>
  <c r="J196"/>
  <c i="8" r="J287"/>
  <c r="BK189"/>
  <c r="BK201"/>
  <c r="J229"/>
  <c r="J139"/>
  <c r="J181"/>
  <c r="J307"/>
  <c r="BK298"/>
  <c r="BK157"/>
  <c r="BK239"/>
  <c i="9" r="BK141"/>
  <c r="J173"/>
  <c r="BK194"/>
  <c r="J141"/>
  <c r="BK177"/>
  <c r="J135"/>
  <c i="10" r="BK195"/>
  <c r="BK297"/>
  <c r="J263"/>
  <c r="J229"/>
  <c r="BK294"/>
  <c r="J281"/>
  <c r="J167"/>
  <c r="J163"/>
  <c r="J171"/>
  <c r="BK205"/>
  <c r="J284"/>
  <c r="BK259"/>
  <c r="BK275"/>
  <c r="J127"/>
  <c r="BK209"/>
  <c r="J205"/>
  <c i="11" r="J236"/>
  <c r="BK273"/>
  <c r="J200"/>
  <c r="BK281"/>
  <c r="BK166"/>
  <c r="J220"/>
  <c r="BK162"/>
  <c r="J309"/>
  <c r="J156"/>
  <c r="BK299"/>
  <c r="J299"/>
  <c r="J307"/>
  <c r="J128"/>
  <c r="J150"/>
  <c r="J273"/>
  <c r="J166"/>
  <c r="BK144"/>
  <c r="BK184"/>
  <c i="12" r="J228"/>
  <c r="J196"/>
  <c r="J175"/>
  <c r="BK121"/>
  <c r="J179"/>
  <c r="BK200"/>
  <c r="J137"/>
  <c i="13" r="J146"/>
  <c r="BK148"/>
  <c r="BK132"/>
  <c i="14" r="J127"/>
  <c r="J121"/>
  <c r="J125"/>
  <c r="J119"/>
  <c i="15" r="J187"/>
  <c r="J143"/>
  <c r="BK178"/>
  <c r="J123"/>
  <c r="BK169"/>
  <c r="J191"/>
  <c r="BK193"/>
  <c r="BK192"/>
  <c r="BK129"/>
  <c r="J149"/>
  <c r="BK125"/>
  <c i="16" r="J121"/>
  <c i="17" r="BK156"/>
  <c r="J153"/>
  <c r="J152"/>
  <c r="BK148"/>
  <c r="BK140"/>
  <c i="18" r="BK129"/>
  <c i="19" r="BK154"/>
  <c r="J134"/>
  <c r="J153"/>
  <c r="BK142"/>
  <c r="BK158"/>
  <c r="J157"/>
  <c r="BK138"/>
  <c r="BK144"/>
  <c r="BK125"/>
  <c r="J138"/>
  <c i="20" r="J153"/>
  <c r="BK153"/>
  <c r="BK142"/>
  <c r="J146"/>
  <c r="J130"/>
  <c r="J126"/>
  <c r="J131"/>
  <c i="21" r="BK134"/>
  <c r="BK138"/>
  <c r="J135"/>
  <c i="22" r="J155"/>
  <c r="J145"/>
  <c r="J134"/>
  <c r="J136"/>
  <c r="J137"/>
  <c i="23" r="J149"/>
  <c r="BK151"/>
  <c r="BK129"/>
  <c r="J138"/>
  <c r="J129"/>
  <c r="J156"/>
  <c r="BK141"/>
  <c i="24" r="J133"/>
  <c i="25" r="J134"/>
  <c r="BK134"/>
  <c r="J153"/>
  <c r="BK149"/>
  <c r="J149"/>
  <c r="J144"/>
  <c i="26" r="J156"/>
  <c r="BK152"/>
  <c r="BK138"/>
  <c r="BK144"/>
  <c i="27" r="J132"/>
  <c r="J150"/>
  <c r="J130"/>
  <c r="J131"/>
  <c r="BK148"/>
  <c r="BK141"/>
  <c i="28" r="J148"/>
  <c r="J129"/>
  <c r="J125"/>
  <c r="J135"/>
  <c r="J126"/>
  <c r="BK126"/>
  <c r="J132"/>
  <c i="29" r="BK154"/>
  <c r="J126"/>
  <c r="BK153"/>
  <c r="J143"/>
  <c r="J140"/>
  <c r="BK130"/>
  <c r="J131"/>
  <c i="30" r="J129"/>
  <c r="BK128"/>
  <c r="BK138"/>
  <c r="BK157"/>
  <c r="J146"/>
  <c r="BK150"/>
  <c r="BK126"/>
  <c r="J133"/>
  <c i="31" r="BK137"/>
  <c r="J135"/>
  <c r="J133"/>
  <c r="J155"/>
  <c r="J150"/>
  <c i="32" r="BK137"/>
  <c i="33" r="BK153"/>
  <c r="J160"/>
  <c r="BK143"/>
  <c r="BK150"/>
  <c r="BK127"/>
  <c r="BK135"/>
  <c r="BK159"/>
  <c r="J148"/>
  <c r="BK147"/>
  <c i="34" r="J135"/>
  <c r="J136"/>
  <c r="BK136"/>
  <c r="BK126"/>
  <c i="35" r="J134"/>
  <c r="BK130"/>
  <c r="BK134"/>
  <c i="36" r="BK156"/>
  <c r="BK159"/>
  <c r="J140"/>
  <c r="J153"/>
  <c r="BK151"/>
  <c r="BK139"/>
  <c r="BK136"/>
  <c r="J132"/>
  <c i="37" r="BK148"/>
  <c r="J152"/>
  <c r="BK132"/>
  <c r="BK135"/>
  <c i="38" r="J125"/>
  <c i="39" r="J144"/>
  <c r="BK147"/>
  <c r="BK128"/>
  <c r="J132"/>
  <c r="J126"/>
  <c i="40" r="BK148"/>
  <c r="BK143"/>
  <c r="J153"/>
  <c r="J158"/>
  <c r="BK125"/>
  <c r="J133"/>
  <c i="41" r="BK138"/>
  <c r="J132"/>
  <c r="BK128"/>
  <c r="BK152"/>
  <c r="BK130"/>
  <c i="42" r="J131"/>
  <c i="43" r="J145"/>
  <c r="J126"/>
  <c r="BK144"/>
  <c r="BK132"/>
  <c r="BK142"/>
  <c r="BK127"/>
  <c i="44" r="J135"/>
  <c r="J130"/>
  <c i="45" r="BK159"/>
  <c r="BK147"/>
  <c r="J150"/>
  <c r="BK142"/>
  <c r="J144"/>
  <c i="46" r="J121"/>
  <c i="2" r="J295"/>
  <c r="BK193"/>
  <c i="1" r="AS152"/>
  <c i="2" r="J354"/>
  <c r="J281"/>
  <c r="J173"/>
  <c i="1" r="AS140"/>
  <c i="2" r="J393"/>
  <c r="BK324"/>
  <c r="BK263"/>
  <c r="J203"/>
  <c r="BK145"/>
  <c r="BK454"/>
  <c r="J387"/>
  <c r="BK368"/>
  <c r="BK312"/>
  <c r="BK281"/>
  <c r="BK231"/>
  <c r="BK177"/>
  <c r="J450"/>
  <c r="J329"/>
  <c r="BK305"/>
  <c r="J237"/>
  <c r="J137"/>
  <c r="BK439"/>
  <c r="J378"/>
  <c r="J225"/>
  <c r="BK344"/>
  <c r="BK301"/>
  <c r="J227"/>
  <c r="J185"/>
  <c r="J456"/>
  <c r="J368"/>
  <c r="J310"/>
  <c r="J205"/>
  <c r="J135"/>
  <c i="3" r="J269"/>
  <c r="BK144"/>
  <c r="BK134"/>
  <c r="BK188"/>
  <c r="BK160"/>
  <c r="BK136"/>
  <c r="BK192"/>
  <c r="J317"/>
  <c r="BK148"/>
  <c r="J216"/>
  <c r="BK267"/>
  <c r="J329"/>
  <c r="J148"/>
  <c r="BK132"/>
  <c r="J250"/>
  <c r="BK261"/>
  <c r="J234"/>
  <c i="4" r="BK210"/>
  <c r="J268"/>
  <c r="J286"/>
  <c r="J216"/>
  <c r="BK287"/>
  <c r="BK240"/>
  <c r="BK286"/>
  <c r="BK200"/>
  <c r="J314"/>
  <c r="BK164"/>
  <c r="J228"/>
  <c r="BK124"/>
  <c r="BK301"/>
  <c r="BK196"/>
  <c r="J263"/>
  <c r="BK228"/>
  <c r="BK148"/>
  <c i="5" r="BK240"/>
  <c r="BK447"/>
  <c r="J376"/>
  <c r="J335"/>
  <c r="J132"/>
  <c r="J238"/>
  <c r="J357"/>
  <c r="J315"/>
  <c r="BK410"/>
  <c r="J188"/>
  <c r="BK406"/>
  <c r="J297"/>
  <c r="BK170"/>
  <c r="J463"/>
  <c r="J345"/>
  <c r="BK212"/>
  <c r="J384"/>
  <c r="J246"/>
  <c r="J461"/>
  <c r="BK180"/>
  <c r="BK307"/>
  <c r="BK136"/>
  <c r="BK351"/>
  <c r="J440"/>
  <c r="BK246"/>
  <c r="BK422"/>
  <c r="J230"/>
  <c r="BK214"/>
  <c i="6" r="J269"/>
  <c r="J286"/>
  <c r="BK119"/>
  <c r="BK173"/>
  <c r="BK302"/>
  <c r="J201"/>
  <c r="J145"/>
  <c r="J207"/>
  <c r="BK279"/>
  <c r="J261"/>
  <c r="BK223"/>
  <c r="J119"/>
  <c r="BK211"/>
  <c r="J153"/>
  <c r="BK187"/>
  <c r="BK296"/>
  <c r="J227"/>
  <c r="J300"/>
  <c r="BK131"/>
  <c r="J211"/>
  <c r="BK281"/>
  <c r="J125"/>
  <c r="BK121"/>
  <c i="7" r="BK316"/>
  <c r="J316"/>
  <c r="J239"/>
  <c r="J158"/>
  <c r="J349"/>
  <c r="J329"/>
  <c r="J284"/>
  <c r="BK184"/>
  <c r="BK355"/>
  <c r="BK312"/>
  <c r="J235"/>
  <c r="J300"/>
  <c r="BK216"/>
  <c r="J262"/>
  <c r="J204"/>
  <c r="BK140"/>
  <c i="8" r="BK211"/>
  <c r="J133"/>
  <c r="J255"/>
  <c r="J247"/>
  <c r="BK181"/>
  <c r="BK278"/>
  <c r="BK251"/>
  <c r="BK155"/>
  <c r="J292"/>
  <c r="J306"/>
  <c r="J187"/>
  <c r="BK271"/>
  <c r="BK282"/>
  <c r="BK195"/>
  <c r="BK294"/>
  <c r="J261"/>
  <c r="J175"/>
  <c r="J275"/>
  <c r="J119"/>
  <c r="J183"/>
  <c r="BK131"/>
  <c r="BK241"/>
  <c r="BK143"/>
  <c r="BK217"/>
  <c r="BK133"/>
  <c i="9" r="J192"/>
  <c r="BK157"/>
  <c r="J187"/>
  <c r="BK147"/>
  <c r="BK119"/>
  <c r="J177"/>
  <c r="J169"/>
  <c i="10" r="BK266"/>
  <c r="BK173"/>
  <c r="J269"/>
  <c r="BK201"/>
  <c r="BK282"/>
  <c r="J221"/>
  <c r="J295"/>
  <c r="J255"/>
  <c r="BK215"/>
  <c r="J165"/>
  <c r="BK276"/>
  <c r="BK143"/>
  <c r="BK270"/>
  <c r="J193"/>
  <c r="J141"/>
  <c r="J211"/>
  <c r="BK255"/>
  <c r="BK163"/>
  <c r="BK233"/>
  <c r="BK181"/>
  <c r="BK123"/>
  <c r="BK153"/>
  <c i="11" r="J315"/>
  <c r="BK156"/>
  <c r="BK312"/>
  <c r="BK130"/>
  <c r="BK295"/>
  <c r="J232"/>
  <c r="BK124"/>
  <c r="J132"/>
  <c r="J138"/>
  <c i="12" r="BK208"/>
  <c r="J146"/>
  <c r="J135"/>
  <c r="BK176"/>
  <c r="J129"/>
  <c i="13" r="J123"/>
  <c i="14" r="J117"/>
  <c i="15" r="BK174"/>
  <c r="J133"/>
  <c r="J178"/>
  <c r="J125"/>
  <c r="J163"/>
  <c r="J180"/>
  <c r="BK153"/>
  <c r="BK157"/>
  <c i="16" r="J120"/>
  <c r="BK117"/>
  <c i="17" r="BK129"/>
  <c r="J156"/>
  <c r="BK130"/>
  <c r="J134"/>
  <c i="18" r="BK133"/>
  <c i="19" r="BK150"/>
  <c r="J156"/>
  <c r="J159"/>
  <c r="BK141"/>
  <c r="BK140"/>
  <c r="BK145"/>
  <c i="20" r="J147"/>
  <c r="BK136"/>
  <c i="21" r="J142"/>
  <c i="23" r="J152"/>
  <c r="BK149"/>
  <c r="BK148"/>
  <c r="J154"/>
  <c r="BK147"/>
  <c i="24" r="J129"/>
  <c i="25" r="J160"/>
  <c r="J140"/>
  <c r="BK160"/>
  <c r="BK138"/>
  <c r="BK140"/>
  <c r="J138"/>
  <c i="26" r="BK139"/>
  <c r="BK129"/>
  <c r="BK125"/>
  <c r="J137"/>
  <c r="BK132"/>
  <c i="27" r="BK146"/>
  <c r="BK143"/>
  <c r="J137"/>
  <c r="BK133"/>
  <c r="BK134"/>
  <c i="31" r="BK143"/>
  <c r="BK131"/>
  <c r="BK153"/>
  <c r="J130"/>
  <c r="J140"/>
  <c i="32" r="BK129"/>
  <c i="33" r="BK133"/>
  <c r="BK157"/>
  <c r="J139"/>
  <c r="J164"/>
  <c r="BK141"/>
  <c r="J144"/>
  <c r="J133"/>
  <c i="34" r="BK129"/>
  <c r="J128"/>
  <c r="BK130"/>
  <c i="35" r="J135"/>
  <c r="J128"/>
  <c r="J143"/>
  <c i="36" r="BK163"/>
  <c r="BK148"/>
  <c r="J152"/>
  <c r="BK153"/>
  <c r="J145"/>
  <c r="BK143"/>
  <c i="37" r="BK149"/>
  <c r="BK133"/>
  <c r="J134"/>
  <c i="38" r="BK133"/>
  <c i="39" r="J153"/>
  <c r="BK141"/>
  <c r="J146"/>
  <c r="J140"/>
  <c r="BK132"/>
  <c i="2" r="BK317"/>
  <c r="J263"/>
  <c i="1" r="AS163"/>
  <c i="2" r="J458"/>
  <c r="BK421"/>
  <c r="BK391"/>
  <c r="BK314"/>
  <c r="J247"/>
  <c r="J195"/>
  <c i="1" r="AS143"/>
  <c i="2" r="J419"/>
  <c r="J381"/>
  <c r="J317"/>
  <c r="BK253"/>
  <c r="J191"/>
  <c r="F35"/>
  <c i="3" r="J188"/>
  <c r="BK256"/>
  <c r="BK293"/>
  <c r="BK331"/>
  <c r="BK240"/>
  <c r="BK285"/>
  <c r="J228"/>
  <c r="BK327"/>
  <c r="BK328"/>
  <c r="BK166"/>
  <c r="J164"/>
  <c r="BK176"/>
  <c r="J236"/>
  <c i="4" r="BK311"/>
  <c r="J200"/>
  <c r="BK258"/>
  <c r="J196"/>
  <c r="J299"/>
  <c r="BK250"/>
  <c r="J288"/>
  <c r="J156"/>
  <c r="BK226"/>
  <c r="J271"/>
  <c r="J152"/>
  <c r="BK146"/>
  <c r="BK142"/>
  <c i="5" r="J449"/>
  <c r="J301"/>
  <c r="J210"/>
  <c r="BK412"/>
  <c r="J436"/>
  <c r="J274"/>
  <c r="J420"/>
  <c r="BK204"/>
  <c r="BK335"/>
  <c r="BK188"/>
  <c r="BK266"/>
  <c r="BK144"/>
  <c r="BK434"/>
  <c r="J453"/>
  <c r="J278"/>
  <c r="BK398"/>
  <c r="J228"/>
  <c r="J138"/>
  <c r="BK374"/>
  <c i="6" r="BK189"/>
  <c r="BK165"/>
  <c r="J215"/>
  <c r="BK217"/>
  <c r="J123"/>
  <c r="BK141"/>
  <c r="BK161"/>
  <c r="BK253"/>
  <c r="BK171"/>
  <c r="J237"/>
  <c r="J159"/>
  <c r="BK259"/>
  <c r="J241"/>
  <c i="7" r="J278"/>
  <c r="J308"/>
  <c r="BK360"/>
  <c r="J335"/>
  <c r="BK194"/>
  <c r="BK363"/>
  <c r="J333"/>
  <c r="BK308"/>
  <c r="BK178"/>
  <c r="J190"/>
  <c r="J172"/>
  <c i="8" r="BK245"/>
  <c r="J155"/>
  <c r="BK173"/>
  <c r="J121"/>
  <c r="J129"/>
  <c r="J296"/>
  <c r="J223"/>
  <c r="BK293"/>
  <c r="J249"/>
  <c r="BK307"/>
  <c r="J259"/>
  <c r="BK284"/>
  <c i="9" r="BK135"/>
  <c r="BK167"/>
  <c r="J137"/>
  <c r="J119"/>
  <c i="10" r="J159"/>
  <c r="J279"/>
  <c r="BK197"/>
  <c r="BK207"/>
  <c r="J135"/>
  <c r="J153"/>
  <c r="BK219"/>
  <c r="BK245"/>
  <c r="J157"/>
  <c r="J125"/>
  <c r="BK239"/>
  <c r="J270"/>
  <c r="J155"/>
  <c r="BK225"/>
  <c r="J241"/>
  <c r="J191"/>
  <c i="11" r="J184"/>
  <c r="BK309"/>
  <c r="J176"/>
  <c r="BK277"/>
  <c r="BK255"/>
  <c r="BK188"/>
  <c r="J224"/>
  <c r="BK259"/>
  <c r="BK236"/>
  <c r="BK140"/>
  <c i="12" r="BK149"/>
  <c r="BK187"/>
  <c r="J126"/>
  <c r="BK199"/>
  <c r="BK167"/>
  <c r="J154"/>
  <c r="J225"/>
  <c r="BK172"/>
  <c i="13" r="J141"/>
  <c r="J133"/>
  <c r="J135"/>
  <c r="BK137"/>
  <c i="15" r="BK155"/>
  <c r="J179"/>
  <c r="J181"/>
  <c r="J119"/>
  <c r="BK179"/>
  <c r="J194"/>
  <c r="J151"/>
  <c r="BK173"/>
  <c r="J167"/>
  <c r="BK117"/>
  <c i="37" r="J135"/>
  <c r="J133"/>
  <c r="J129"/>
  <c r="BK137"/>
  <c i="38" r="J131"/>
  <c i="39" r="BK150"/>
  <c r="J143"/>
  <c r="J141"/>
  <c r="J134"/>
  <c r="BK139"/>
  <c i="40" r="J140"/>
  <c r="J146"/>
  <c r="BK133"/>
  <c r="BK126"/>
  <c i="41" r="J137"/>
  <c r="J131"/>
  <c r="BK144"/>
  <c i="42" r="BK133"/>
  <c i="43" r="J140"/>
  <c r="BK146"/>
  <c r="BK141"/>
  <c r="J155"/>
  <c r="J147"/>
  <c r="J129"/>
  <c i="44" r="BK131"/>
  <c r="J138"/>
  <c r="J129"/>
  <c i="45" r="BK149"/>
  <c r="BK156"/>
  <c r="J143"/>
  <c r="J135"/>
  <c r="BK125"/>
  <c i="2" r="BK313"/>
  <c r="J235"/>
  <c r="J141"/>
  <c r="J446"/>
  <c r="BK411"/>
  <c r="BK366"/>
  <c r="J285"/>
  <c r="J233"/>
  <c r="BK157"/>
  <c i="1" r="AS131"/>
  <c i="2" r="J405"/>
  <c r="BK342"/>
  <c r="BK279"/>
  <c r="J149"/>
  <c r="J439"/>
  <c r="BK378"/>
  <c r="J316"/>
  <c r="BK271"/>
  <c r="BK195"/>
  <c i="1" r="AS119"/>
  <c i="2" r="BK372"/>
  <c r="J313"/>
  <c r="BK201"/>
  <c i="1" r="AS124"/>
  <c i="2" r="J297"/>
  <c r="BK179"/>
  <c r="BK350"/>
  <c r="J312"/>
  <c r="J243"/>
  <c r="J201"/>
  <c r="J147"/>
  <c r="BK441"/>
  <c r="J389"/>
  <c r="BK309"/>
  <c r="J229"/>
  <c r="J161"/>
  <c i="3" r="BK289"/>
  <c r="BK228"/>
  <c r="J277"/>
  <c r="BK124"/>
  <c r="BK186"/>
  <c r="BK265"/>
  <c r="BK126"/>
  <c r="J184"/>
  <c r="BK212"/>
  <c r="BK303"/>
  <c r="BK178"/>
  <c r="J212"/>
  <c r="BK283"/>
  <c r="J182"/>
  <c r="BK315"/>
  <c r="J321"/>
  <c r="BK130"/>
  <c r="J238"/>
  <c r="BK238"/>
  <c r="J144"/>
  <c i="4" r="J313"/>
  <c r="BK294"/>
  <c r="J252"/>
  <c r="J148"/>
  <c r="J270"/>
  <c r="BK208"/>
  <c r="J234"/>
  <c r="BK283"/>
  <c r="J236"/>
  <c r="BK144"/>
  <c r="BK260"/>
  <c r="J230"/>
  <c r="BK190"/>
  <c i="5" r="BK353"/>
  <c r="J172"/>
  <c r="J400"/>
  <c r="BK327"/>
  <c r="J160"/>
  <c r="J299"/>
  <c r="BK198"/>
  <c r="J355"/>
  <c r="BK301"/>
  <c r="BK313"/>
  <c r="J194"/>
  <c r="BK461"/>
  <c r="J388"/>
  <c r="J317"/>
  <c r="BK168"/>
  <c r="J445"/>
  <c r="J319"/>
  <c r="J214"/>
  <c r="BK402"/>
  <c r="J258"/>
  <c r="J204"/>
  <c r="J426"/>
  <c r="J196"/>
  <c r="J329"/>
  <c r="BK194"/>
  <c r="J128"/>
  <c r="J366"/>
  <c r="BK242"/>
  <c r="J428"/>
  <c r="J325"/>
  <c r="BK176"/>
  <c r="BK282"/>
  <c r="J370"/>
  <c r="J262"/>
  <c r="BK166"/>
  <c i="6" r="BK301"/>
  <c r="J277"/>
  <c r="J292"/>
  <c r="J247"/>
  <c r="J294"/>
  <c r="J175"/>
  <c r="BK249"/>
  <c r="BK127"/>
  <c r="J231"/>
  <c r="BK213"/>
  <c r="BK237"/>
  <c r="BK181"/>
  <c r="BK284"/>
  <c r="BK191"/>
  <c r="BK294"/>
  <c r="BK283"/>
  <c r="BK125"/>
  <c r="BK193"/>
  <c r="J274"/>
  <c r="J282"/>
  <c i="7" r="J326"/>
  <c r="J339"/>
  <c r="J296"/>
  <c r="J206"/>
  <c r="J337"/>
  <c r="BK306"/>
  <c r="J251"/>
  <c r="BK132"/>
  <c r="J361"/>
  <c r="BK339"/>
  <c r="BK329"/>
  <c r="BK302"/>
  <c r="BK272"/>
  <c r="BK284"/>
  <c r="J212"/>
  <c r="BK150"/>
  <c r="J170"/>
  <c r="J124"/>
  <c r="BK192"/>
  <c r="J276"/>
  <c r="J176"/>
  <c r="J258"/>
  <c r="BK247"/>
  <c r="BK237"/>
  <c r="BK204"/>
  <c r="J192"/>
  <c r="BK148"/>
  <c i="8" r="BK267"/>
  <c r="J294"/>
  <c r="J304"/>
  <c r="BK199"/>
  <c r="J298"/>
  <c r="BK221"/>
  <c r="BK137"/>
  <c r="J199"/>
  <c r="J291"/>
  <c r="BK219"/>
  <c r="BK129"/>
  <c r="J245"/>
  <c r="J288"/>
  <c r="J171"/>
  <c i="9" r="BK192"/>
  <c r="J194"/>
  <c r="BK165"/>
  <c r="J191"/>
  <c r="BK159"/>
  <c r="J167"/>
  <c r="BK125"/>
  <c r="J143"/>
  <c i="10" r="BK290"/>
  <c r="J181"/>
  <c r="BK281"/>
  <c r="BK241"/>
  <c r="J297"/>
  <c r="J278"/>
  <c r="J215"/>
  <c r="J288"/>
  <c r="BK271"/>
  <c r="J175"/>
  <c r="BK274"/>
  <c r="BK277"/>
  <c r="BK159"/>
  <c r="BK235"/>
  <c r="BK175"/>
  <c r="BK127"/>
  <c r="BK223"/>
  <c r="J197"/>
  <c r="BK135"/>
  <c r="BK227"/>
  <c r="J274"/>
  <c r="BK211"/>
  <c r="J243"/>
  <c i="11" r="J287"/>
  <c r="BK307"/>
  <c r="J204"/>
  <c r="J144"/>
  <c r="J212"/>
  <c r="BK142"/>
  <c r="BK182"/>
  <c r="J210"/>
  <c r="J285"/>
  <c r="J122"/>
  <c r="BK230"/>
  <c r="J148"/>
  <c r="BK218"/>
  <c r="J313"/>
  <c r="BK176"/>
  <c r="BK232"/>
  <c r="BK303"/>
  <c r="J275"/>
  <c r="J178"/>
  <c r="BK216"/>
  <c r="BK261"/>
  <c r="J190"/>
  <c i="12" r="J233"/>
  <c r="BK161"/>
  <c r="BK151"/>
  <c r="BK182"/>
  <c r="J159"/>
  <c r="BK222"/>
  <c r="J149"/>
  <c r="J210"/>
  <c r="BK218"/>
  <c r="J190"/>
  <c r="J132"/>
  <c i="13" r="BK127"/>
  <c r="BK134"/>
  <c r="BK123"/>
  <c i="15" r="BK172"/>
  <c r="BK160"/>
  <c r="J172"/>
  <c r="BK163"/>
  <c r="BK131"/>
  <c r="J165"/>
  <c r="BK123"/>
  <c r="BK151"/>
  <c r="BK159"/>
  <c i="16" r="BK122"/>
  <c r="J118"/>
  <c i="17" r="J146"/>
  <c r="J131"/>
  <c r="BK150"/>
  <c r="BK138"/>
  <c i="18" r="BK135"/>
  <c i="19" r="J158"/>
  <c r="J129"/>
  <c i="20" r="J127"/>
  <c i="21" r="J143"/>
  <c r="BK131"/>
  <c r="BK129"/>
  <c r="BK130"/>
  <c i="22" r="BK147"/>
  <c r="BK140"/>
  <c r="J143"/>
  <c r="J148"/>
  <c r="J131"/>
  <c r="BK128"/>
  <c r="J125"/>
  <c i="23" r="BK131"/>
  <c r="BK136"/>
  <c i="24" r="BK135"/>
  <c i="25" r="J159"/>
  <c r="BK144"/>
  <c r="BK152"/>
  <c r="J130"/>
  <c r="BK159"/>
  <c r="BK156"/>
  <c r="J137"/>
  <c i="26" r="J133"/>
  <c r="J145"/>
  <c r="J126"/>
  <c r="J144"/>
  <c r="J130"/>
  <c i="27" r="BK151"/>
  <c r="J143"/>
  <c r="J128"/>
  <c r="J149"/>
  <c r="J134"/>
  <c r="BK142"/>
  <c r="J136"/>
  <c i="28" r="BK150"/>
  <c r="BK148"/>
  <c r="J153"/>
  <c r="BK153"/>
  <c r="J146"/>
  <c r="J152"/>
  <c r="J136"/>
  <c r="BK129"/>
  <c i="29" r="BK152"/>
  <c r="BK134"/>
  <c r="J141"/>
  <c r="J144"/>
  <c r="J148"/>
  <c r="J128"/>
  <c r="J134"/>
  <c i="30" r="BK127"/>
  <c r="BK142"/>
  <c r="J155"/>
  <c r="J150"/>
  <c r="BK152"/>
  <c r="J138"/>
  <c r="BK137"/>
  <c r="J127"/>
  <c i="31" r="BK140"/>
  <c r="BK134"/>
  <c r="J144"/>
  <c r="J147"/>
  <c r="J145"/>
  <c r="BK132"/>
  <c i="32" r="BK131"/>
  <c i="33" r="BK151"/>
  <c r="BK149"/>
  <c r="BK132"/>
  <c r="J146"/>
  <c r="BK129"/>
  <c r="J136"/>
  <c r="J149"/>
  <c i="34" r="BK135"/>
  <c i="35" r="BK139"/>
  <c r="BK132"/>
  <c r="BK135"/>
  <c r="BK126"/>
  <c i="36" r="BK164"/>
  <c r="BK165"/>
  <c r="BK155"/>
  <c r="BK135"/>
  <c r="J156"/>
  <c r="J155"/>
  <c r="BK147"/>
  <c r="BK129"/>
  <c r="BK140"/>
  <c r="BK127"/>
  <c i="37" r="J136"/>
  <c r="BK139"/>
  <c r="J150"/>
  <c r="J149"/>
  <c r="J141"/>
  <c r="BK130"/>
  <c i="38" r="BK129"/>
  <c i="39" r="J147"/>
  <c r="J142"/>
  <c r="BK144"/>
  <c r="BK133"/>
  <c r="J136"/>
  <c i="40" r="BK160"/>
  <c r="BK150"/>
  <c r="J145"/>
  <c r="J155"/>
  <c r="BK144"/>
  <c r="J136"/>
  <c r="BK135"/>
  <c i="41" r="J149"/>
  <c r="J128"/>
  <c r="BK136"/>
  <c r="J130"/>
  <c i="42" r="BK127"/>
  <c i="43" r="BK139"/>
  <c r="J149"/>
  <c r="BK126"/>
  <c r="J135"/>
  <c r="J131"/>
  <c i="44" r="J136"/>
  <c r="J128"/>
  <c r="BK128"/>
  <c i="45" r="J152"/>
  <c r="BK135"/>
  <c r="BK148"/>
  <c r="J134"/>
  <c r="J131"/>
  <c i="2" r="J385"/>
  <c r="BK255"/>
  <c r="BK161"/>
  <c i="1" r="AS155"/>
  <c i="2" r="BK444"/>
  <c r="J407"/>
  <c r="J372"/>
  <c r="BK191"/>
  <c r="BK139"/>
  <c i="1" r="AS112"/>
  <c i="2" r="BK322"/>
  <c r="J249"/>
  <c r="BK185"/>
  <c r="BK450"/>
  <c r="J409"/>
  <c r="BK364"/>
  <c r="J305"/>
  <c r="J217"/>
  <c i="1" r="AS137"/>
  <c i="2" r="J391"/>
  <c r="J189"/>
  <c r="BK409"/>
  <c r="J308"/>
  <c i="1" r="AS169"/>
  <c i="2" r="BK245"/>
  <c r="J215"/>
  <c i="3" r="BK269"/>
  <c r="BK122"/>
  <c r="J154"/>
  <c r="J331"/>
  <c r="J232"/>
  <c r="J170"/>
  <c r="BK244"/>
  <c r="J174"/>
  <c r="BK154"/>
  <c r="BK170"/>
  <c i="4" r="J172"/>
  <c r="BK291"/>
  <c r="J164"/>
  <c r="J220"/>
  <c r="J154"/>
  <c r="BK118"/>
  <c r="BK272"/>
  <c r="BK182"/>
  <c r="BK266"/>
  <c r="BK271"/>
  <c r="J309"/>
  <c r="J226"/>
  <c i="5" r="J186"/>
  <c r="BK305"/>
  <c r="BK475"/>
  <c r="BK321"/>
  <c r="BK156"/>
  <c r="BK339"/>
  <c r="BK430"/>
  <c r="J198"/>
  <c r="BK343"/>
  <c r="BK274"/>
  <c r="BK347"/>
  <c r="BK190"/>
  <c i="6" r="J304"/>
  <c r="BK247"/>
  <c r="BK219"/>
  <c r="BK199"/>
  <c r="J187"/>
  <c r="J209"/>
  <c r="J171"/>
  <c r="J267"/>
  <c r="J163"/>
  <c r="J193"/>
  <c r="J273"/>
  <c r="J199"/>
  <c r="BK287"/>
  <c r="BK241"/>
  <c r="BK292"/>
  <c r="BK285"/>
  <c i="7" r="BK353"/>
  <c r="BK337"/>
  <c r="J249"/>
  <c r="BK361"/>
  <c r="J343"/>
  <c r="J253"/>
  <c r="BK130"/>
  <c r="J351"/>
  <c r="BK324"/>
  <c r="BK304"/>
  <c r="J156"/>
  <c r="BK243"/>
  <c r="BK282"/>
  <c r="J229"/>
  <c r="BK142"/>
  <c r="BK224"/>
  <c r="BK245"/>
  <c r="BK128"/>
  <c r="J245"/>
  <c r="BK233"/>
  <c r="J180"/>
  <c r="BK182"/>
  <c i="8" r="BK265"/>
  <c r="J251"/>
  <c r="BK197"/>
  <c r="J191"/>
  <c r="J273"/>
  <c r="J231"/>
  <c r="BK147"/>
  <c r="BK237"/>
  <c r="BK121"/>
  <c r="BK309"/>
  <c r="J179"/>
  <c r="J300"/>
  <c r="J167"/>
  <c r="J277"/>
  <c r="BK249"/>
  <c r="J257"/>
  <c r="J127"/>
  <c r="J207"/>
  <c i="9" r="BK183"/>
  <c r="BK143"/>
  <c r="BK155"/>
  <c r="BK127"/>
  <c r="BK169"/>
  <c i="10" r="BK265"/>
  <c r="BK179"/>
  <c r="J225"/>
  <c r="BK139"/>
  <c r="J119"/>
  <c r="BK141"/>
  <c r="J273"/>
  <c r="BK199"/>
  <c r="J189"/>
  <c i="11" r="J140"/>
  <c r="BK168"/>
  <c r="BK234"/>
  <c r="J283"/>
  <c r="J305"/>
  <c r="BK247"/>
  <c r="BK190"/>
  <c r="J124"/>
  <c r="BK186"/>
  <c r="BK269"/>
  <c r="J198"/>
  <c r="BK241"/>
  <c r="J293"/>
  <c r="BK208"/>
  <c r="J245"/>
  <c r="BK243"/>
  <c i="12" r="BK205"/>
  <c r="BK233"/>
  <c r="BK132"/>
  <c r="BK179"/>
  <c r="J199"/>
  <c r="J200"/>
  <c r="J198"/>
  <c r="BK135"/>
  <c i="13" r="BK153"/>
  <c r="BK135"/>
  <c r="BK130"/>
  <c r="BK143"/>
  <c i="14" r="BK125"/>
  <c r="J131"/>
  <c r="BK123"/>
  <c r="BK119"/>
  <c i="15" r="BK143"/>
  <c r="BK183"/>
  <c r="BK175"/>
  <c r="BK188"/>
  <c r="BK121"/>
  <c r="BK185"/>
  <c r="J145"/>
  <c i="17" r="BK145"/>
  <c r="BK136"/>
  <c i="19" r="BK139"/>
  <c i="20" r="J152"/>
  <c r="J150"/>
  <c r="BK152"/>
  <c r="BK147"/>
  <c r="BK138"/>
  <c r="BK132"/>
  <c r="J129"/>
  <c i="21" r="J141"/>
  <c r="BK136"/>
  <c r="J131"/>
  <c i="22" r="J152"/>
  <c r="BK154"/>
  <c r="J139"/>
  <c r="BK132"/>
  <c r="J140"/>
  <c r="J142"/>
  <c r="BK127"/>
  <c i="23" r="BK146"/>
  <c r="BK140"/>
  <c r="BK150"/>
  <c i="24" r="J135"/>
  <c i="25" r="J156"/>
  <c r="J132"/>
  <c r="J152"/>
  <c r="BK136"/>
  <c r="J142"/>
  <c r="BK151"/>
  <c i="26" r="BK134"/>
  <c r="BK126"/>
  <c r="J138"/>
  <c r="BK148"/>
  <c r="J153"/>
  <c r="BK153"/>
  <c r="J141"/>
  <c i="27" r="BK155"/>
  <c r="J133"/>
  <c r="J135"/>
  <c r="BK145"/>
  <c r="J126"/>
  <c r="BK147"/>
  <c r="J138"/>
  <c i="28" r="BK139"/>
  <c r="J141"/>
  <c r="BK145"/>
  <c r="J149"/>
  <c r="J145"/>
  <c r="J139"/>
  <c r="BK137"/>
  <c i="29" r="J146"/>
  <c r="J153"/>
  <c r="J152"/>
  <c r="J137"/>
  <c r="BK137"/>
  <c r="J133"/>
  <c i="30" r="J126"/>
  <c r="J136"/>
  <c r="J159"/>
  <c r="J148"/>
  <c r="BK148"/>
  <c r="J131"/>
  <c r="J130"/>
  <c i="31" r="J136"/>
  <c r="BK149"/>
  <c r="J141"/>
  <c r="BK142"/>
  <c r="BK141"/>
  <c r="BK138"/>
  <c i="32" r="BK135"/>
  <c i="33" r="BK130"/>
  <c r="J150"/>
  <c r="J141"/>
  <c r="J163"/>
  <c r="BK136"/>
  <c r="BK152"/>
  <c r="J135"/>
  <c r="BK142"/>
  <c i="34" r="J130"/>
  <c r="J142"/>
  <c r="J132"/>
  <c i="35" r="J130"/>
  <c r="J133"/>
  <c r="BK136"/>
  <c i="36" r="J163"/>
  <c r="J162"/>
  <c r="J144"/>
  <c r="BK162"/>
  <c r="J147"/>
  <c r="J141"/>
  <c r="J131"/>
  <c r="J130"/>
  <c i="37" r="J128"/>
  <c i="44" r="J143"/>
  <c r="J127"/>
  <c r="BK129"/>
  <c i="45" r="J158"/>
  <c r="J159"/>
  <c r="BK141"/>
  <c r="BK128"/>
  <c r="J129"/>
  <c i="4" l="1" r="T285"/>
  <c r="T117"/>
  <c i="5" r="T123"/>
  <c i="7" r="P123"/>
  <c i="8" r="P116"/>
  <c i="1" r="AU101"/>
  <c i="11" r="T121"/>
  <c i="16" r="P116"/>
  <c i="1" r="AU110"/>
  <c i="17" r="T132"/>
  <c r="T128"/>
  <c r="T127"/>
  <c i="23" r="P132"/>
  <c r="P128"/>
  <c i="25" r="P124"/>
  <c i="1" r="AU128"/>
  <c i="30" r="T124"/>
  <c i="31" r="BK127"/>
  <c r="J127"/>
  <c r="J101"/>
  <c i="32" r="T128"/>
  <c r="T127"/>
  <c r="T126"/>
  <c i="38" r="T124"/>
  <c i="3" r="P260"/>
  <c i="4" r="P285"/>
  <c r="P117"/>
  <c i="1" r="AU97"/>
  <c i="43" r="P124"/>
  <c i="1" r="AU164"/>
  <c i="2" r="P380"/>
  <c r="P337"/>
  <c i="3" r="T260"/>
  <c i="7" r="R123"/>
  <c i="11" r="R238"/>
  <c i="12" r="R120"/>
  <c i="21" r="BK140"/>
  <c r="J140"/>
  <c r="J101"/>
  <c i="22" r="P124"/>
  <c i="1" r="AU122"/>
  <c i="26" r="R124"/>
  <c i="27" r="BK124"/>
  <c r="J124"/>
  <c i="28" r="R124"/>
  <c i="31" r="R127"/>
  <c r="R126"/>
  <c i="36" r="P124"/>
  <c i="1" r="AU150"/>
  <c i="2" r="P122"/>
  <c i="3" r="BK121"/>
  <c i="4" r="R285"/>
  <c r="R117"/>
  <c i="5" r="BK444"/>
  <c r="J444"/>
  <c r="J101"/>
  <c i="7" r="T328"/>
  <c r="T257"/>
  <c r="T226"/>
  <c r="T121"/>
  <c i="9" r="T116"/>
  <c i="12" r="BK120"/>
  <c r="J120"/>
  <c r="J98"/>
  <c i="13" r="BK120"/>
  <c r="J120"/>
  <c r="J98"/>
  <c i="15" r="P116"/>
  <c i="1" r="AU109"/>
  <c i="16" r="BK116"/>
  <c r="J116"/>
  <c r="J96"/>
  <c i="18" r="P128"/>
  <c r="P127"/>
  <c r="P126"/>
  <c i="1" r="AU114"/>
  <c i="22" r="BK124"/>
  <c r="J124"/>
  <c r="J100"/>
  <c i="23" r="P135"/>
  <c i="25" r="BK124"/>
  <c r="J124"/>
  <c r="J100"/>
  <c i="27" r="T124"/>
  <c i="33" r="P124"/>
  <c i="1" r="AU144"/>
  <c i="39" r="BK124"/>
  <c r="J124"/>
  <c i="43" r="R124"/>
  <c i="2" r="R122"/>
  <c i="4" r="BK285"/>
  <c r="J285"/>
  <c r="J97"/>
  <c i="5" r="BK123"/>
  <c r="J123"/>
  <c r="J98"/>
  <c i="7" r="BK123"/>
  <c i="10" r="BK116"/>
  <c r="J116"/>
  <c i="11" r="R121"/>
  <c r="R119"/>
  <c i="12" r="T120"/>
  <c i="14" r="P116"/>
  <c i="1" r="AU108"/>
  <c i="15" r="R116"/>
  <c i="17" r="T135"/>
  <c i="19" r="BK124"/>
  <c r="J124"/>
  <c r="J100"/>
  <c i="21" r="P140"/>
  <c r="P125"/>
  <c i="1" r="AU120"/>
  <c i="23" r="T132"/>
  <c r="T128"/>
  <c r="T127"/>
  <c i="24" r="P128"/>
  <c r="P127"/>
  <c r="P126"/>
  <c i="1" r="AU126"/>
  <c i="26" r="BK124"/>
  <c r="J124"/>
  <c r="J100"/>
  <c i="27" r="R124"/>
  <c i="32" r="BK128"/>
  <c r="J128"/>
  <c r="J102"/>
  <c i="34" r="P140"/>
  <c r="P125"/>
  <c i="1" r="AU146"/>
  <c i="38" r="R124"/>
  <c i="44" r="BK140"/>
  <c r="J140"/>
  <c r="J101"/>
  <c i="5" r="R444"/>
  <c r="R365"/>
  <c r="R286"/>
  <c i="6" r="BK116"/>
  <c r="J116"/>
  <c r="J96"/>
  <c i="7" r="R328"/>
  <c r="R257"/>
  <c r="R226"/>
  <c r="R121"/>
  <c i="10" r="P116"/>
  <c i="1" r="AU103"/>
  <c i="11" r="T238"/>
  <c i="13" r="P120"/>
  <c i="1" r="AU107"/>
  <c i="14" r="BK116"/>
  <c r="J116"/>
  <c r="J96"/>
  <c i="17" r="R135"/>
  <c i="19" r="P124"/>
  <c i="1" r="AU116"/>
  <c i="21" r="R140"/>
  <c r="R125"/>
  <c i="23" r="T135"/>
  <c i="28" r="T124"/>
  <c i="39" r="P124"/>
  <c i="1" r="AU156"/>
  <c i="40" r="BK124"/>
  <c r="J124"/>
  <c r="J100"/>
  <c i="44" r="T140"/>
  <c r="T125"/>
  <c i="5" r="P444"/>
  <c r="P365"/>
  <c r="P286"/>
  <c i="6" r="P116"/>
  <c i="1" r="AU99"/>
  <c i="7" r="BK328"/>
  <c r="J328"/>
  <c r="J101"/>
  <c i="8" r="T116"/>
  <c i="10" r="R116"/>
  <c i="11" r="BK238"/>
  <c r="J238"/>
  <c r="J99"/>
  <c i="13" r="R120"/>
  <c i="16" r="T116"/>
  <c i="17" r="BK135"/>
  <c r="J135"/>
  <c r="J103"/>
  <c i="18" r="T128"/>
  <c r="T127"/>
  <c r="T126"/>
  <c i="20" r="BK124"/>
  <c r="J124"/>
  <c r="J100"/>
  <c i="22" r="T124"/>
  <c i="23" r="R135"/>
  <c i="27" r="P124"/>
  <c i="1" r="AU132"/>
  <c i="28" r="P124"/>
  <c i="1" r="AU134"/>
  <c i="29" r="T124"/>
  <c i="30" r="BK124"/>
  <c r="J124"/>
  <c r="J100"/>
  <c i="33" r="BK124"/>
  <c r="J124"/>
  <c r="J100"/>
  <c i="34" r="T140"/>
  <c r="T125"/>
  <c i="36" r="T124"/>
  <c i="38" r="BK124"/>
  <c r="J124"/>
  <c i="43" r="BK124"/>
  <c r="J124"/>
  <c r="J100"/>
  <c i="2" r="T380"/>
  <c r="T337"/>
  <c i="3" r="BK260"/>
  <c r="J260"/>
  <c r="J99"/>
  <c i="5" r="T444"/>
  <c r="T365"/>
  <c r="T286"/>
  <c i="6" r="R116"/>
  <c i="7" r="T123"/>
  <c i="9" r="P116"/>
  <c i="1" r="AU102"/>
  <c i="11" r="P121"/>
  <c i="13" r="T120"/>
  <c i="17" r="P135"/>
  <c i="20" r="T124"/>
  <c i="24" r="BK128"/>
  <c r="J128"/>
  <c r="J102"/>
  <c i="32" r="P128"/>
  <c r="P127"/>
  <c r="P126"/>
  <c i="1" r="AU142"/>
  <c i="33" r="R124"/>
  <c i="45" r="R124"/>
  <c i="40" r="P124"/>
  <c i="1" r="AU158"/>
  <c i="2" r="BK380"/>
  <c r="BK337"/>
  <c r="J337"/>
  <c r="J99"/>
  <c i="3" r="T121"/>
  <c r="T119"/>
  <c i="5" r="R123"/>
  <c i="7" r="P328"/>
  <c r="P257"/>
  <c r="P226"/>
  <c r="P121"/>
  <c i="1" r="AU100"/>
  <c i="8" r="BK116"/>
  <c r="J116"/>
  <c r="J96"/>
  <c i="9" r="R116"/>
  <c i="10" r="T116"/>
  <c i="11" r="P238"/>
  <c i="15" r="T116"/>
  <c i="17" r="P132"/>
  <c r="P128"/>
  <c r="P127"/>
  <c i="1" r="AU113"/>
  <c i="18" r="R128"/>
  <c r="R127"/>
  <c r="R126"/>
  <c i="19" r="R124"/>
  <c i="20" r="P124"/>
  <c i="1" r="AU118"/>
  <c i="23" r="R132"/>
  <c r="R128"/>
  <c r="R127"/>
  <c i="25" r="R124"/>
  <c i="26" r="T124"/>
  <c i="36" r="R124"/>
  <c i="38" r="P124"/>
  <c i="1" r="AU154"/>
  <c i="40" r="T124"/>
  <c i="42" r="BK124"/>
  <c r="J124"/>
  <c i="44" r="R140"/>
  <c r="R125"/>
  <c i="3" r="P121"/>
  <c r="P119"/>
  <c i="1" r="AU96"/>
  <c i="31" r="T127"/>
  <c r="T126"/>
  <c i="34" r="R140"/>
  <c r="R125"/>
  <c i="35" r="BK140"/>
  <c r="J140"/>
  <c r="J101"/>
  <c i="39" r="R124"/>
  <c i="40" r="R124"/>
  <c i="42" r="T124"/>
  <c i="2" r="BK122"/>
  <c r="J122"/>
  <c r="J98"/>
  <c i="14" r="R116"/>
  <c i="17" r="BK132"/>
  <c r="J132"/>
  <c r="J102"/>
  <c i="18" r="BK128"/>
  <c r="J128"/>
  <c r="J102"/>
  <c i="20" r="R124"/>
  <c i="23" r="BK135"/>
  <c r="J135"/>
  <c r="J103"/>
  <c i="24" r="R128"/>
  <c r="R127"/>
  <c r="R126"/>
  <c i="28" r="BK124"/>
  <c r="J124"/>
  <c i="29" r="P124"/>
  <c i="1" r="AU136"/>
  <c i="30" r="P124"/>
  <c i="1" r="AU138"/>
  <c i="35" r="P140"/>
  <c r="P125"/>
  <c i="1" r="AU148"/>
  <c i="46" r="BK120"/>
  <c r="J120"/>
  <c r="J98"/>
  <c i="3" r="R260"/>
  <c i="45" r="T124"/>
  <c i="2" r="R380"/>
  <c r="R337"/>
  <c i="17" r="R132"/>
  <c r="R128"/>
  <c r="R127"/>
  <c i="21" r="T140"/>
  <c r="T125"/>
  <c i="22" r="R124"/>
  <c i="23" r="BK132"/>
  <c r="J132"/>
  <c r="J102"/>
  <c i="29" r="BK124"/>
  <c r="J124"/>
  <c i="32" r="R128"/>
  <c r="R127"/>
  <c r="R126"/>
  <c i="39" r="T124"/>
  <c i="42" r="R124"/>
  <c i="44" r="P140"/>
  <c r="P125"/>
  <c i="1" r="AU166"/>
  <c i="46" r="P120"/>
  <c i="1" r="AU170"/>
  <c i="25" r="T124"/>
  <c i="29" r="R124"/>
  <c i="30" r="R124"/>
  <c i="31" r="P127"/>
  <c r="P126"/>
  <c i="1" r="AU141"/>
  <c i="33" r="T124"/>
  <c i="35" r="T140"/>
  <c r="T125"/>
  <c i="43" r="T124"/>
  <c i="45" r="P124"/>
  <c i="1" r="AU168"/>
  <c i="46" r="R120"/>
  <c i="2" r="T122"/>
  <c i="3" r="R121"/>
  <c r="R119"/>
  <c i="5" r="P123"/>
  <c i="6" r="T116"/>
  <c i="8" r="R116"/>
  <c i="9" r="BK116"/>
  <c r="J116"/>
  <c r="J96"/>
  <c i="11" r="BK121"/>
  <c r="J121"/>
  <c r="J98"/>
  <c i="12" r="P120"/>
  <c i="1" r="AU106"/>
  <c i="14" r="T116"/>
  <c i="15" r="BK116"/>
  <c r="J116"/>
  <c i="16" r="R116"/>
  <c i="19" r="T124"/>
  <c i="24" r="T128"/>
  <c r="T127"/>
  <c r="T126"/>
  <c i="26" r="P124"/>
  <c i="1" r="AU130"/>
  <c i="34" r="BK140"/>
  <c r="J140"/>
  <c r="J101"/>
  <c i="35" r="R140"/>
  <c r="R125"/>
  <c i="36" r="BK124"/>
  <c r="J124"/>
  <c r="J100"/>
  <c i="42" r="P124"/>
  <c i="1" r="AU162"/>
  <c i="45" r="BK124"/>
  <c r="J124"/>
  <c r="J100"/>
  <c i="46" r="T120"/>
  <c i="5" r="BK365"/>
  <c r="J365"/>
  <c r="J100"/>
  <c i="41" r="BK125"/>
  <c r="J125"/>
  <c r="J100"/>
  <c i="21" r="BK125"/>
  <c r="J125"/>
  <c r="J100"/>
  <c i="7" r="BK257"/>
  <c r="J257"/>
  <c r="J100"/>
  <c i="4" r="BK117"/>
  <c r="J117"/>
  <c i="23" r="BK128"/>
  <c r="J128"/>
  <c r="J101"/>
  <c i="35" r="BK125"/>
  <c r="J125"/>
  <c i="37" r="BK125"/>
  <c r="J125"/>
  <c r="J100"/>
  <c i="41" r="BK151"/>
  <c r="J151"/>
  <c r="J101"/>
  <c i="44" r="BK125"/>
  <c r="J125"/>
  <c i="5" r="BK286"/>
  <c r="J286"/>
  <c r="J99"/>
  <c i="17" r="BK128"/>
  <c r="J128"/>
  <c r="J101"/>
  <c i="34" r="BK125"/>
  <c r="J125"/>
  <c r="J100"/>
  <c i="37" r="BK151"/>
  <c r="J151"/>
  <c r="J101"/>
  <c i="31" r="BK154"/>
  <c r="J154"/>
  <c r="J102"/>
  <c i="46" r="E85"/>
  <c r="BE121"/>
  <c r="BE122"/>
  <c r="BE124"/>
  <c r="F94"/>
  <c r="J91"/>
  <c i="45" r="BE128"/>
  <c r="J93"/>
  <c r="BE132"/>
  <c r="BE133"/>
  <c r="BE142"/>
  <c r="BE144"/>
  <c r="F96"/>
  <c r="BE143"/>
  <c r="BE126"/>
  <c r="BE141"/>
  <c r="BE139"/>
  <c r="BE135"/>
  <c r="BE147"/>
  <c r="BE131"/>
  <c r="BE137"/>
  <c r="BE130"/>
  <c r="BE138"/>
  <c r="BE145"/>
  <c r="E85"/>
  <c r="BE129"/>
  <c r="BE134"/>
  <c r="BE140"/>
  <c r="BE146"/>
  <c r="BE148"/>
  <c r="BE151"/>
  <c r="BE156"/>
  <c r="BE157"/>
  <c r="BE158"/>
  <c r="BE125"/>
  <c r="BE150"/>
  <c r="BE136"/>
  <c r="BE149"/>
  <c r="BE152"/>
  <c r="BE154"/>
  <c r="BE153"/>
  <c r="BE155"/>
  <c r="BE159"/>
  <c i="44" r="BE132"/>
  <c r="BE128"/>
  <c r="BE135"/>
  <c r="F122"/>
  <c r="BE130"/>
  <c r="BE137"/>
  <c r="BE133"/>
  <c r="BE136"/>
  <c r="BE127"/>
  <c r="BE143"/>
  <c r="E85"/>
  <c r="J119"/>
  <c r="BE131"/>
  <c r="BE141"/>
  <c r="BE126"/>
  <c r="BE129"/>
  <c r="BE134"/>
  <c r="BE142"/>
  <c r="BE138"/>
  <c r="BE139"/>
  <c i="43" r="BE125"/>
  <c r="BE126"/>
  <c r="BE130"/>
  <c r="J118"/>
  <c r="BE141"/>
  <c r="BE128"/>
  <c r="BE138"/>
  <c i="42" r="J100"/>
  <c i="43" r="BE131"/>
  <c r="BE132"/>
  <c r="BE144"/>
  <c r="BE148"/>
  <c r="BE129"/>
  <c r="BE135"/>
  <c r="BE136"/>
  <c r="BE142"/>
  <c r="E85"/>
  <c r="F121"/>
  <c r="BE137"/>
  <c r="BE140"/>
  <c r="BE150"/>
  <c r="BE153"/>
  <c r="BE145"/>
  <c r="BE151"/>
  <c r="BE146"/>
  <c r="BE155"/>
  <c r="BE139"/>
  <c r="BE143"/>
  <c r="BE147"/>
  <c r="BE127"/>
  <c r="BE152"/>
  <c r="BE154"/>
  <c r="BE133"/>
  <c r="BE149"/>
  <c r="BE134"/>
  <c i="42" r="F96"/>
  <c r="J93"/>
  <c r="BE133"/>
  <c r="BE127"/>
  <c r="BE125"/>
  <c r="E85"/>
  <c r="BE131"/>
  <c r="BE129"/>
  <c i="41" r="BE138"/>
  <c r="BE141"/>
  <c r="BE145"/>
  <c r="E85"/>
  <c r="BE128"/>
  <c r="BE131"/>
  <c r="BE133"/>
  <c r="BE149"/>
  <c r="J93"/>
  <c r="BE126"/>
  <c r="BE148"/>
  <c r="BE130"/>
  <c r="BE136"/>
  <c r="BE143"/>
  <c r="BE152"/>
  <c r="F96"/>
  <c r="BE135"/>
  <c r="BE137"/>
  <c r="BE150"/>
  <c r="BE129"/>
  <c r="BE134"/>
  <c r="BE132"/>
  <c r="BE144"/>
  <c r="BE139"/>
  <c r="BE140"/>
  <c r="BE147"/>
  <c r="BE142"/>
  <c r="BE146"/>
  <c i="40" r="BE130"/>
  <c r="BE129"/>
  <c i="39" r="J100"/>
  <c i="40" r="E110"/>
  <c r="BE126"/>
  <c r="BE138"/>
  <c r="BE125"/>
  <c r="J93"/>
  <c r="F121"/>
  <c r="BE136"/>
  <c r="BE128"/>
  <c r="BE131"/>
  <c r="BE133"/>
  <c r="BE140"/>
  <c r="BE142"/>
  <c r="BE147"/>
  <c r="BE150"/>
  <c r="BE152"/>
  <c r="BE154"/>
  <c r="BE158"/>
  <c r="BE145"/>
  <c r="BE148"/>
  <c r="BE151"/>
  <c r="BE157"/>
  <c r="BE159"/>
  <c r="BE160"/>
  <c r="BE132"/>
  <c r="BE134"/>
  <c r="BE135"/>
  <c r="BE139"/>
  <c r="BE144"/>
  <c r="BE146"/>
  <c r="BE149"/>
  <c r="BE153"/>
  <c r="BE156"/>
  <c r="BE137"/>
  <c r="BE141"/>
  <c r="BE143"/>
  <c r="BE155"/>
  <c i="38" r="J100"/>
  <c i="39" r="J93"/>
  <c r="BE125"/>
  <c r="BE126"/>
  <c r="BE133"/>
  <c r="BE129"/>
  <c r="E110"/>
  <c r="BE128"/>
  <c r="BE139"/>
  <c r="BE127"/>
  <c r="BE135"/>
  <c r="BE136"/>
  <c r="BE130"/>
  <c r="BE131"/>
  <c r="BE140"/>
  <c r="F96"/>
  <c r="BE132"/>
  <c r="BE137"/>
  <c r="BE142"/>
  <c r="BE150"/>
  <c r="BE143"/>
  <c r="BE144"/>
  <c r="BE146"/>
  <c r="BE151"/>
  <c r="BE152"/>
  <c r="BE153"/>
  <c r="BE141"/>
  <c r="BE147"/>
  <c r="BE149"/>
  <c r="BE134"/>
  <c r="BE138"/>
  <c r="BE145"/>
  <c r="BE148"/>
  <c i="38" r="E85"/>
  <c r="J118"/>
  <c r="F121"/>
  <c r="BE125"/>
  <c r="BE129"/>
  <c r="BE131"/>
  <c r="BE127"/>
  <c r="BE133"/>
  <c i="37" r="E85"/>
  <c r="BE126"/>
  <c r="BE130"/>
  <c r="J119"/>
  <c r="BE128"/>
  <c r="F96"/>
  <c r="BE131"/>
  <c r="BE134"/>
  <c r="BE144"/>
  <c r="BE148"/>
  <c r="BE133"/>
  <c r="BE138"/>
  <c r="BE140"/>
  <c r="BE141"/>
  <c r="BE145"/>
  <c r="BE147"/>
  <c r="BE150"/>
  <c r="BE152"/>
  <c r="BE129"/>
  <c r="BE132"/>
  <c r="BE136"/>
  <c r="BE142"/>
  <c r="BE143"/>
  <c r="BE146"/>
  <c r="BE135"/>
  <c r="BE137"/>
  <c r="BE139"/>
  <c r="BE149"/>
  <c i="35" r="J100"/>
  <c i="36" r="F96"/>
  <c r="BE133"/>
  <c r="BE138"/>
  <c r="E85"/>
  <c r="BE125"/>
  <c r="BE127"/>
  <c r="BE131"/>
  <c r="BE136"/>
  <c r="BE142"/>
  <c r="BE144"/>
  <c r="J93"/>
  <c r="BE129"/>
  <c r="BE134"/>
  <c r="BE137"/>
  <c r="BE139"/>
  <c r="BE135"/>
  <c r="BE140"/>
  <c r="BE143"/>
  <c r="BE153"/>
  <c r="BE155"/>
  <c r="BE160"/>
  <c r="BE161"/>
  <c r="BE163"/>
  <c r="BE146"/>
  <c r="BE148"/>
  <c r="BE149"/>
  <c r="BE150"/>
  <c r="BE151"/>
  <c r="BE154"/>
  <c r="BE158"/>
  <c r="BE164"/>
  <c r="BE130"/>
  <c r="BE132"/>
  <c r="BE141"/>
  <c r="BE156"/>
  <c r="BE166"/>
  <c r="BE145"/>
  <c r="BE147"/>
  <c r="BE152"/>
  <c r="BE157"/>
  <c r="BE159"/>
  <c r="BE162"/>
  <c r="BE165"/>
  <c i="35" r="E85"/>
  <c r="J93"/>
  <c r="BE127"/>
  <c r="BE128"/>
  <c r="BE139"/>
  <c r="BE131"/>
  <c r="BE133"/>
  <c r="BE137"/>
  <c r="BE143"/>
  <c r="F122"/>
  <c r="BE126"/>
  <c r="BE135"/>
  <c r="BE138"/>
  <c r="BE142"/>
  <c r="BE129"/>
  <c r="BE130"/>
  <c r="BE132"/>
  <c r="BE134"/>
  <c r="BE136"/>
  <c r="BE141"/>
  <c i="34" r="J93"/>
  <c r="BE126"/>
  <c r="BE127"/>
  <c r="BE130"/>
  <c r="BE133"/>
  <c r="BE135"/>
  <c r="BE136"/>
  <c r="BE141"/>
  <c r="E85"/>
  <c r="BE131"/>
  <c r="BE138"/>
  <c r="BE143"/>
  <c r="F122"/>
  <c r="BE128"/>
  <c r="BE129"/>
  <c r="BE132"/>
  <c r="BE134"/>
  <c r="BE137"/>
  <c r="BE139"/>
  <c r="BE142"/>
  <c i="32" r="BK127"/>
  <c r="J127"/>
  <c r="J101"/>
  <c i="33" r="BE136"/>
  <c r="BE138"/>
  <c r="BE150"/>
  <c r="F96"/>
  <c r="BE135"/>
  <c r="BE141"/>
  <c r="BE145"/>
  <c r="E85"/>
  <c r="BE139"/>
  <c r="BE149"/>
  <c r="BE155"/>
  <c r="BE157"/>
  <c r="J118"/>
  <c r="BE134"/>
  <c r="BE151"/>
  <c r="BE132"/>
  <c r="BE137"/>
  <c r="BE144"/>
  <c r="BE147"/>
  <c r="BE140"/>
  <c r="BE154"/>
  <c r="BE161"/>
  <c r="BE159"/>
  <c r="BE163"/>
  <c r="BE164"/>
  <c r="BE153"/>
  <c r="BE158"/>
  <c r="BE160"/>
  <c r="BE162"/>
  <c r="BE156"/>
  <c r="BE130"/>
  <c r="BE129"/>
  <c r="BE142"/>
  <c r="BE146"/>
  <c r="BE148"/>
  <c r="BE152"/>
  <c r="BE125"/>
  <c r="BE131"/>
  <c r="BE127"/>
  <c r="BE133"/>
  <c r="BE143"/>
  <c i="32" r="J120"/>
  <c r="BE133"/>
  <c r="F96"/>
  <c r="E85"/>
  <c r="BE129"/>
  <c r="BE137"/>
  <c r="BE131"/>
  <c r="BE135"/>
  <c i="31" r="BK126"/>
  <c r="J126"/>
  <c r="J100"/>
  <c r="BE148"/>
  <c r="J93"/>
  <c r="BE155"/>
  <c r="BE130"/>
  <c r="BE138"/>
  <c r="BE150"/>
  <c r="F96"/>
  <c r="BE132"/>
  <c r="BE134"/>
  <c r="BE140"/>
  <c r="BE146"/>
  <c r="BE147"/>
  <c r="BE144"/>
  <c r="BE151"/>
  <c r="BE153"/>
  <c r="BE128"/>
  <c r="BE137"/>
  <c r="BE142"/>
  <c r="BE145"/>
  <c r="BE131"/>
  <c r="BE136"/>
  <c r="BE149"/>
  <c r="BE152"/>
  <c r="BE133"/>
  <c r="BE141"/>
  <c r="BE143"/>
  <c r="E85"/>
  <c r="BE135"/>
  <c r="BE139"/>
  <c i="30" r="E110"/>
  <c r="BE125"/>
  <c i="29" r="J100"/>
  <c i="30" r="BE128"/>
  <c r="BE137"/>
  <c r="F96"/>
  <c r="BE129"/>
  <c r="BE132"/>
  <c r="BE134"/>
  <c r="J118"/>
  <c r="BE126"/>
  <c r="BE139"/>
  <c r="BE140"/>
  <c r="BE142"/>
  <c r="BE141"/>
  <c r="BE143"/>
  <c r="BE155"/>
  <c r="BE147"/>
  <c r="BE127"/>
  <c r="BE135"/>
  <c r="BE151"/>
  <c r="BE130"/>
  <c r="BE145"/>
  <c r="BE144"/>
  <c r="BE146"/>
  <c r="BE153"/>
  <c r="BE154"/>
  <c r="BE158"/>
  <c r="BE131"/>
  <c r="BE138"/>
  <c r="BE149"/>
  <c r="BE157"/>
  <c r="BE159"/>
  <c r="BE136"/>
  <c r="BE148"/>
  <c r="BE152"/>
  <c r="BE133"/>
  <c r="BE150"/>
  <c r="BE156"/>
  <c i="29" r="BE127"/>
  <c r="BE132"/>
  <c i="28" r="J100"/>
  <c i="29" r="BE129"/>
  <c r="F96"/>
  <c r="BE134"/>
  <c r="J93"/>
  <c r="BE125"/>
  <c r="BE128"/>
  <c r="BE131"/>
  <c r="BE136"/>
  <c r="BE133"/>
  <c r="BE142"/>
  <c r="BE143"/>
  <c r="BE146"/>
  <c r="BE149"/>
  <c r="E85"/>
  <c r="BE126"/>
  <c r="BE138"/>
  <c r="BE141"/>
  <c r="BE144"/>
  <c r="BE151"/>
  <c r="BE152"/>
  <c r="BE154"/>
  <c r="BE140"/>
  <c r="BE148"/>
  <c r="BE150"/>
  <c r="BE130"/>
  <c r="BE135"/>
  <c r="BE137"/>
  <c r="BE139"/>
  <c r="BE145"/>
  <c r="BE147"/>
  <c r="BE153"/>
  <c i="28" r="BE129"/>
  <c r="BE139"/>
  <c r="BE143"/>
  <c i="27" r="J100"/>
  <c i="28" r="E85"/>
  <c r="F121"/>
  <c r="BE126"/>
  <c r="BE131"/>
  <c r="BE125"/>
  <c r="BE140"/>
  <c r="BE148"/>
  <c r="BE132"/>
  <c r="BE137"/>
  <c r="J118"/>
  <c r="BE127"/>
  <c r="BE135"/>
  <c r="BE151"/>
  <c r="BE153"/>
  <c r="BE136"/>
  <c r="BE142"/>
  <c r="BE149"/>
  <c r="BE138"/>
  <c r="BE144"/>
  <c r="BE147"/>
  <c r="BE150"/>
  <c r="BE128"/>
  <c r="BE130"/>
  <c r="BE134"/>
  <c r="BE154"/>
  <c r="BE145"/>
  <c r="BE152"/>
  <c r="BE133"/>
  <c r="BE141"/>
  <c r="BE146"/>
  <c i="27" r="BE125"/>
  <c r="BE148"/>
  <c r="BE127"/>
  <c r="BE128"/>
  <c r="BE131"/>
  <c r="BE150"/>
  <c r="F96"/>
  <c r="BE126"/>
  <c r="BE140"/>
  <c r="BE141"/>
  <c r="BE129"/>
  <c r="BE142"/>
  <c r="BE147"/>
  <c r="BE153"/>
  <c r="BE134"/>
  <c r="BE143"/>
  <c r="BE146"/>
  <c r="J118"/>
  <c r="BE133"/>
  <c r="BE135"/>
  <c r="BE139"/>
  <c r="BE151"/>
  <c r="E85"/>
  <c r="BE132"/>
  <c r="BE145"/>
  <c r="BE154"/>
  <c r="BE155"/>
  <c r="BE144"/>
  <c r="BE149"/>
  <c r="BE130"/>
  <c r="BE136"/>
  <c r="BE137"/>
  <c r="BE138"/>
  <c r="BE152"/>
  <c r="BE156"/>
  <c i="26" r="F96"/>
  <c r="BE131"/>
  <c r="BE138"/>
  <c r="BE144"/>
  <c r="BE135"/>
  <c r="BE136"/>
  <c r="BE148"/>
  <c r="BE153"/>
  <c r="BE145"/>
  <c r="BE154"/>
  <c r="BE147"/>
  <c r="BE151"/>
  <c r="BE132"/>
  <c r="BE150"/>
  <c r="BE155"/>
  <c r="BE127"/>
  <c r="BE137"/>
  <c r="BE149"/>
  <c r="BE152"/>
  <c r="BE156"/>
  <c r="E110"/>
  <c r="BE130"/>
  <c r="BE133"/>
  <c r="BE125"/>
  <c r="J93"/>
  <c r="BE126"/>
  <c r="BE129"/>
  <c r="BE140"/>
  <c r="BE142"/>
  <c r="BE143"/>
  <c r="BE139"/>
  <c r="BE146"/>
  <c r="BE128"/>
  <c r="BE134"/>
  <c r="BE141"/>
  <c i="25" r="BE129"/>
  <c r="BE134"/>
  <c r="BE144"/>
  <c r="F121"/>
  <c r="BE127"/>
  <c r="BE142"/>
  <c r="J118"/>
  <c r="BE143"/>
  <c r="BE149"/>
  <c r="BE156"/>
  <c i="24" r="BK127"/>
  <c r="BK126"/>
  <c r="J126"/>
  <c r="J100"/>
  <c i="25" r="BE135"/>
  <c r="E85"/>
  <c r="BE139"/>
  <c r="BE130"/>
  <c r="BE140"/>
  <c r="BE150"/>
  <c r="BE154"/>
  <c r="BE160"/>
  <c r="BE157"/>
  <c r="BE141"/>
  <c r="BE151"/>
  <c r="BE145"/>
  <c r="BE147"/>
  <c r="BE158"/>
  <c r="BE131"/>
  <c r="BE133"/>
  <c r="BE153"/>
  <c r="BE155"/>
  <c r="BE136"/>
  <c r="BE137"/>
  <c r="BE146"/>
  <c r="BE152"/>
  <c r="BE125"/>
  <c r="BE138"/>
  <c r="BE132"/>
  <c r="BE148"/>
  <c r="BE159"/>
  <c i="24" r="J93"/>
  <c r="BE135"/>
  <c r="BE137"/>
  <c r="BE133"/>
  <c r="F123"/>
  <c i="23" r="BK127"/>
  <c r="J127"/>
  <c r="J100"/>
  <c i="24" r="E85"/>
  <c r="BE129"/>
  <c r="BE131"/>
  <c i="23" r="BE131"/>
  <c r="BE143"/>
  <c r="BE148"/>
  <c r="BE153"/>
  <c r="BE130"/>
  <c r="BE142"/>
  <c r="BE139"/>
  <c r="BE146"/>
  <c r="F124"/>
  <c r="BE152"/>
  <c r="BE145"/>
  <c r="BE151"/>
  <c r="BE133"/>
  <c r="BE140"/>
  <c r="BE149"/>
  <c r="BE150"/>
  <c r="BE155"/>
  <c r="BE141"/>
  <c r="J121"/>
  <c r="BE134"/>
  <c r="BE129"/>
  <c r="BE136"/>
  <c r="E85"/>
  <c r="BE138"/>
  <c r="BE156"/>
  <c r="BE144"/>
  <c r="BE147"/>
  <c r="BE154"/>
  <c i="22" r="BE125"/>
  <c r="BE133"/>
  <c r="BE141"/>
  <c r="BE127"/>
  <c r="BE132"/>
  <c r="BE126"/>
  <c r="BE134"/>
  <c r="BE138"/>
  <c r="F96"/>
  <c r="BE129"/>
  <c r="BE128"/>
  <c r="E85"/>
  <c r="J118"/>
  <c r="BE130"/>
  <c r="BE135"/>
  <c r="BE137"/>
  <c r="BE140"/>
  <c r="BE143"/>
  <c r="BE144"/>
  <c r="BE145"/>
  <c r="BE146"/>
  <c r="BE148"/>
  <c r="BE142"/>
  <c r="BE149"/>
  <c r="BE150"/>
  <c r="BE151"/>
  <c r="BE152"/>
  <c r="BE155"/>
  <c r="BE131"/>
  <c r="BE136"/>
  <c r="BE147"/>
  <c r="BE153"/>
  <c r="BE154"/>
  <c r="BE139"/>
  <c i="21" r="BE126"/>
  <c r="BE128"/>
  <c r="J93"/>
  <c r="F96"/>
  <c r="E111"/>
  <c r="BE129"/>
  <c r="BE130"/>
  <c r="BE131"/>
  <c r="BE132"/>
  <c r="BE138"/>
  <c r="BE141"/>
  <c r="BE142"/>
  <c r="BE143"/>
  <c r="BE134"/>
  <c r="BE135"/>
  <c r="BE137"/>
  <c r="BE127"/>
  <c r="BE133"/>
  <c r="BE136"/>
  <c r="BE139"/>
  <c i="20" r="E85"/>
  <c r="J93"/>
  <c r="F121"/>
  <c r="BE133"/>
  <c r="BE137"/>
  <c r="BE129"/>
  <c r="BE125"/>
  <c r="BE128"/>
  <c r="BE138"/>
  <c r="BE126"/>
  <c r="BE132"/>
  <c r="BE127"/>
  <c r="BE134"/>
  <c r="BE130"/>
  <c r="BE136"/>
  <c r="BE142"/>
  <c r="BE151"/>
  <c r="BE152"/>
  <c r="BE131"/>
  <c r="BE139"/>
  <c r="BE143"/>
  <c r="BE144"/>
  <c r="BE146"/>
  <c r="BE148"/>
  <c r="BE154"/>
  <c r="BE140"/>
  <c r="BE147"/>
  <c r="BE150"/>
  <c r="BE153"/>
  <c r="BE135"/>
  <c r="BE141"/>
  <c r="BE145"/>
  <c r="BE149"/>
  <c i="19" r="F96"/>
  <c r="BE129"/>
  <c r="BE132"/>
  <c r="BE134"/>
  <c r="BE145"/>
  <c r="BE140"/>
  <c r="J93"/>
  <c r="BE144"/>
  <c r="BE131"/>
  <c r="E110"/>
  <c r="BE135"/>
  <c r="BE141"/>
  <c r="BE136"/>
  <c r="BE146"/>
  <c r="BE133"/>
  <c r="BE138"/>
  <c r="BE143"/>
  <c r="BE127"/>
  <c r="BE130"/>
  <c r="BE137"/>
  <c r="BE150"/>
  <c r="BE156"/>
  <c r="BE142"/>
  <c r="BE147"/>
  <c r="BE153"/>
  <c r="BE160"/>
  <c r="BE139"/>
  <c r="BE148"/>
  <c r="BE152"/>
  <c r="BE154"/>
  <c r="BE158"/>
  <c r="BE159"/>
  <c r="BE161"/>
  <c r="BE125"/>
  <c r="BE149"/>
  <c r="BE151"/>
  <c r="BE155"/>
  <c r="BE157"/>
  <c i="18" r="E85"/>
  <c r="J120"/>
  <c r="F123"/>
  <c r="BE133"/>
  <c r="BE137"/>
  <c i="17" r="BK127"/>
  <c r="J127"/>
  <c r="J100"/>
  <c i="18" r="BE135"/>
  <c r="BE129"/>
  <c r="BE131"/>
  <c i="17" r="BE145"/>
  <c r="J121"/>
  <c r="BE129"/>
  <c r="BE148"/>
  <c r="BE131"/>
  <c r="BE139"/>
  <c r="BE142"/>
  <c r="BE146"/>
  <c r="BE155"/>
  <c r="BE134"/>
  <c r="BE140"/>
  <c r="BE154"/>
  <c r="F96"/>
  <c r="BE130"/>
  <c r="BE138"/>
  <c r="BE151"/>
  <c r="E113"/>
  <c r="BE150"/>
  <c r="BE149"/>
  <c r="BE152"/>
  <c r="BE144"/>
  <c r="BE143"/>
  <c r="BE153"/>
  <c r="BE133"/>
  <c r="BE136"/>
  <c r="BE141"/>
  <c r="BE147"/>
  <c r="BE156"/>
  <c i="15" r="J96"/>
  <c i="16" r="F92"/>
  <c r="E106"/>
  <c r="BE118"/>
  <c r="BE120"/>
  <c r="J89"/>
  <c r="J91"/>
  <c r="BE117"/>
  <c r="BE121"/>
  <c r="BE122"/>
  <c r="J113"/>
  <c r="BE119"/>
  <c r="BE123"/>
  <c r="F91"/>
  <c i="15" r="BE153"/>
  <c r="BE169"/>
  <c r="J89"/>
  <c r="BE127"/>
  <c r="BE131"/>
  <c r="BE155"/>
  <c r="BE161"/>
  <c r="BE164"/>
  <c r="J92"/>
  <c r="F112"/>
  <c r="BE143"/>
  <c r="BE159"/>
  <c r="BE163"/>
  <c r="BE168"/>
  <c r="BE174"/>
  <c r="BE185"/>
  <c r="E106"/>
  <c r="BE119"/>
  <c r="BE137"/>
  <c r="BE141"/>
  <c r="BE147"/>
  <c r="BE160"/>
  <c r="BE187"/>
  <c r="BE135"/>
  <c r="BE177"/>
  <c r="BE184"/>
  <c r="BE117"/>
  <c r="BE125"/>
  <c r="BE133"/>
  <c r="BE139"/>
  <c r="BE176"/>
  <c r="BE191"/>
  <c r="BE196"/>
  <c r="J112"/>
  <c r="BE173"/>
  <c r="BE171"/>
  <c r="BE175"/>
  <c r="BE179"/>
  <c r="BE181"/>
  <c r="BE194"/>
  <c r="F113"/>
  <c r="BE190"/>
  <c r="BE149"/>
  <c r="BE178"/>
  <c r="BE188"/>
  <c r="BE192"/>
  <c r="BE129"/>
  <c r="BE151"/>
  <c r="BE157"/>
  <c r="BE172"/>
  <c r="BE180"/>
  <c r="BE193"/>
  <c r="BE195"/>
  <c r="BE121"/>
  <c r="BE123"/>
  <c r="BE145"/>
  <c r="BE166"/>
  <c r="BE186"/>
  <c r="BE162"/>
  <c r="BE167"/>
  <c r="BE183"/>
  <c r="BE165"/>
  <c i="14" r="E106"/>
  <c r="F112"/>
  <c r="BE121"/>
  <c r="BE123"/>
  <c r="BE127"/>
  <c r="BE129"/>
  <c r="J91"/>
  <c r="J92"/>
  <c r="BE119"/>
  <c r="BE125"/>
  <c r="BE131"/>
  <c r="J89"/>
  <c r="F92"/>
  <c r="BE117"/>
  <c i="13" r="F94"/>
  <c r="BE130"/>
  <c r="BE133"/>
  <c r="J114"/>
  <c r="BE127"/>
  <c r="BE132"/>
  <c r="J116"/>
  <c r="BE129"/>
  <c r="BE141"/>
  <c r="BE137"/>
  <c r="F93"/>
  <c r="BE155"/>
  <c r="J117"/>
  <c r="BE149"/>
  <c r="BE134"/>
  <c r="BE139"/>
  <c r="E85"/>
  <c r="BE145"/>
  <c r="BE125"/>
  <c r="BE121"/>
  <c r="BE143"/>
  <c r="BE146"/>
  <c r="BE151"/>
  <c r="BE153"/>
  <c r="BE135"/>
  <c r="BE123"/>
  <c r="BE148"/>
  <c i="11" r="BK119"/>
  <c r="J119"/>
  <c r="J96"/>
  <c i="12" r="BE146"/>
  <c r="BE151"/>
  <c r="BE149"/>
  <c r="BE193"/>
  <c r="BE216"/>
  <c r="BE129"/>
  <c r="BE202"/>
  <c r="BE210"/>
  <c r="F93"/>
  <c r="BE140"/>
  <c r="BE159"/>
  <c r="BE176"/>
  <c r="J91"/>
  <c r="F117"/>
  <c r="BE123"/>
  <c r="BE190"/>
  <c r="BE179"/>
  <c r="BE205"/>
  <c r="J94"/>
  <c r="BE126"/>
  <c r="BE132"/>
  <c r="BE137"/>
  <c r="BE167"/>
  <c r="BE175"/>
  <c r="BE187"/>
  <c r="BE196"/>
  <c r="BE208"/>
  <c r="J93"/>
  <c r="BE184"/>
  <c r="BE121"/>
  <c r="BE135"/>
  <c r="BE154"/>
  <c r="BE213"/>
  <c r="BE220"/>
  <c r="E85"/>
  <c r="BE143"/>
  <c r="BE161"/>
  <c r="BE164"/>
  <c r="BE169"/>
  <c r="BE198"/>
  <c r="BE222"/>
  <c r="BE157"/>
  <c r="BE199"/>
  <c r="BE228"/>
  <c r="BE200"/>
  <c r="BE231"/>
  <c r="BE172"/>
  <c r="BE182"/>
  <c r="BE218"/>
  <c r="BE225"/>
  <c r="BE233"/>
  <c i="10" r="J96"/>
  <c i="11" r="J92"/>
  <c r="BE122"/>
  <c r="BE142"/>
  <c r="BE198"/>
  <c r="BE204"/>
  <c r="BE154"/>
  <c r="BE194"/>
  <c r="BE267"/>
  <c r="BE287"/>
  <c r="BE126"/>
  <c r="BE134"/>
  <c r="BE144"/>
  <c r="BE168"/>
  <c r="BE186"/>
  <c r="BE212"/>
  <c r="BE228"/>
  <c r="BE277"/>
  <c r="BE214"/>
  <c r="BE243"/>
  <c r="BE293"/>
  <c r="F92"/>
  <c r="BE249"/>
  <c r="BE275"/>
  <c r="BE295"/>
  <c r="BE299"/>
  <c r="BE312"/>
  <c r="BE138"/>
  <c r="BE164"/>
  <c r="BE188"/>
  <c r="BE222"/>
  <c r="BE245"/>
  <c r="BE251"/>
  <c r="BE255"/>
  <c r="BE281"/>
  <c r="BE311"/>
  <c r="J91"/>
  <c r="BE136"/>
  <c r="BE146"/>
  <c r="BE202"/>
  <c r="BE208"/>
  <c r="BE220"/>
  <c r="BE261"/>
  <c r="BE263"/>
  <c r="BE313"/>
  <c r="F91"/>
  <c r="BE140"/>
  <c r="BE160"/>
  <c r="BE172"/>
  <c r="BE239"/>
  <c r="BE307"/>
  <c r="BE309"/>
  <c r="BE315"/>
  <c r="J89"/>
  <c r="BE128"/>
  <c r="BE166"/>
  <c r="BE178"/>
  <c r="BE184"/>
  <c r="BE200"/>
  <c r="BE241"/>
  <c r="BE265"/>
  <c r="BE285"/>
  <c r="BE303"/>
  <c r="BE130"/>
  <c r="BE148"/>
  <c r="BE158"/>
  <c r="BE176"/>
  <c r="BE210"/>
  <c r="BE216"/>
  <c r="BE230"/>
  <c r="BE236"/>
  <c r="BE273"/>
  <c r="BE279"/>
  <c r="E109"/>
  <c r="BE206"/>
  <c r="BE218"/>
  <c r="BE226"/>
  <c r="BE234"/>
  <c r="BE247"/>
  <c r="BE150"/>
  <c r="BE162"/>
  <c r="BE170"/>
  <c r="BE174"/>
  <c r="BE192"/>
  <c r="BE257"/>
  <c r="BE305"/>
  <c r="BE253"/>
  <c r="BE269"/>
  <c r="BE283"/>
  <c r="BE291"/>
  <c r="BE124"/>
  <c r="BE132"/>
  <c r="BE180"/>
  <c r="BE190"/>
  <c r="BE232"/>
  <c r="BE196"/>
  <c r="BE297"/>
  <c r="BE301"/>
  <c r="BE152"/>
  <c r="BE156"/>
  <c r="BE182"/>
  <c r="BE224"/>
  <c r="BE259"/>
  <c r="BE271"/>
  <c r="BE289"/>
  <c i="10" r="E106"/>
  <c r="J110"/>
  <c r="BE147"/>
  <c r="BE159"/>
  <c r="BE195"/>
  <c r="BE255"/>
  <c r="F92"/>
  <c r="BE117"/>
  <c r="BE131"/>
  <c r="BE141"/>
  <c r="BE181"/>
  <c r="BE187"/>
  <c r="BE201"/>
  <c r="BE235"/>
  <c r="BE243"/>
  <c r="BE249"/>
  <c r="BE253"/>
  <c r="BE259"/>
  <c r="BE265"/>
  <c r="J91"/>
  <c r="BE143"/>
  <c r="BE151"/>
  <c r="BE175"/>
  <c r="BE205"/>
  <c r="BE213"/>
  <c r="BE269"/>
  <c r="BE270"/>
  <c r="BE137"/>
  <c r="BE165"/>
  <c r="BE171"/>
  <c r="BE207"/>
  <c r="BE217"/>
  <c r="BE278"/>
  <c r="F91"/>
  <c r="J113"/>
  <c r="BE125"/>
  <c r="BE179"/>
  <c r="BE183"/>
  <c r="BE193"/>
  <c r="BE277"/>
  <c r="BE191"/>
  <c r="BE199"/>
  <c r="BE133"/>
  <c r="BE161"/>
  <c r="BE167"/>
  <c r="BE209"/>
  <c r="BE221"/>
  <c r="BE227"/>
  <c r="BE239"/>
  <c r="BE241"/>
  <c r="BE261"/>
  <c r="BE273"/>
  <c r="BE149"/>
  <c r="BE155"/>
  <c r="BE173"/>
  <c r="BE197"/>
  <c r="BE264"/>
  <c r="BE271"/>
  <c r="BE274"/>
  <c r="BE139"/>
  <c r="BE215"/>
  <c r="BE223"/>
  <c r="BE237"/>
  <c r="BE251"/>
  <c r="BE263"/>
  <c r="BE127"/>
  <c r="BE153"/>
  <c r="BE169"/>
  <c r="BE225"/>
  <c r="BE268"/>
  <c r="BE279"/>
  <c r="BE266"/>
  <c r="BE272"/>
  <c r="BE288"/>
  <c r="BE292"/>
  <c r="BE295"/>
  <c r="BE121"/>
  <c r="BE135"/>
  <c r="BE157"/>
  <c r="BE185"/>
  <c r="BE280"/>
  <c r="BE281"/>
  <c r="BE284"/>
  <c r="BE294"/>
  <c r="BE145"/>
  <c r="BE189"/>
  <c r="BE203"/>
  <c r="BE219"/>
  <c r="BE231"/>
  <c r="BE247"/>
  <c r="BE267"/>
  <c r="BE275"/>
  <c r="BE282"/>
  <c r="BE286"/>
  <c r="BE290"/>
  <c r="BE297"/>
  <c r="BE119"/>
  <c r="BE123"/>
  <c r="BE129"/>
  <c r="BE163"/>
  <c r="BE177"/>
  <c r="BE211"/>
  <c r="BE229"/>
  <c r="BE233"/>
  <c r="BE245"/>
  <c r="BE257"/>
  <c r="BE276"/>
  <c i="9" r="F113"/>
  <c r="BE135"/>
  <c r="BE155"/>
  <c r="BE159"/>
  <c r="BE163"/>
  <c r="BE177"/>
  <c r="J89"/>
  <c r="BE117"/>
  <c r="BE153"/>
  <c r="BE169"/>
  <c r="F91"/>
  <c r="BE131"/>
  <c r="BE165"/>
  <c r="J92"/>
  <c r="J112"/>
  <c r="BE119"/>
  <c r="BE141"/>
  <c r="BE143"/>
  <c r="BE149"/>
  <c r="BE137"/>
  <c r="BE151"/>
  <c r="BE157"/>
  <c r="BE161"/>
  <c r="BE125"/>
  <c r="BE139"/>
  <c r="BE167"/>
  <c r="BE179"/>
  <c r="E106"/>
  <c r="BE121"/>
  <c r="BE127"/>
  <c r="BE175"/>
  <c r="BE192"/>
  <c r="BE129"/>
  <c r="BE145"/>
  <c r="BE147"/>
  <c r="BE181"/>
  <c r="BE183"/>
  <c r="BE185"/>
  <c r="BE187"/>
  <c r="BE189"/>
  <c r="BE191"/>
  <c r="BE123"/>
  <c r="BE133"/>
  <c r="BE171"/>
  <c r="BE173"/>
  <c r="BE194"/>
  <c i="8" r="BE211"/>
  <c r="BE219"/>
  <c r="BE231"/>
  <c r="BE265"/>
  <c r="BE292"/>
  <c r="BE117"/>
  <c r="BE135"/>
  <c r="BE149"/>
  <c r="BE159"/>
  <c r="BE187"/>
  <c r="BE209"/>
  <c r="BE287"/>
  <c r="BE294"/>
  <c r="J91"/>
  <c r="BE173"/>
  <c r="BE185"/>
  <c r="BE193"/>
  <c r="BE221"/>
  <c r="BE237"/>
  <c r="J92"/>
  <c r="BE121"/>
  <c r="BE285"/>
  <c r="BE288"/>
  <c i="7" r="J123"/>
  <c r="J98"/>
  <c i="8" r="E85"/>
  <c r="F113"/>
  <c r="BE141"/>
  <c r="BE169"/>
  <c r="BE179"/>
  <c r="BE195"/>
  <c r="BE207"/>
  <c r="BE213"/>
  <c r="BE269"/>
  <c r="BE286"/>
  <c r="BE296"/>
  <c r="BE225"/>
  <c r="BE249"/>
  <c r="BE257"/>
  <c r="BE280"/>
  <c r="BE291"/>
  <c r="BE298"/>
  <c r="BE300"/>
  <c r="BE302"/>
  <c r="BE307"/>
  <c r="J89"/>
  <c r="F112"/>
  <c r="BE147"/>
  <c r="BE183"/>
  <c r="BE191"/>
  <c r="BE197"/>
  <c r="BE201"/>
  <c r="BE205"/>
  <c r="BE217"/>
  <c r="BE271"/>
  <c r="BE277"/>
  <c r="BE290"/>
  <c r="BE293"/>
  <c r="BE304"/>
  <c r="BE309"/>
  <c i="7" r="BK226"/>
  <c r="J226"/>
  <c r="J99"/>
  <c i="8" r="BE119"/>
  <c r="BE155"/>
  <c r="BE161"/>
  <c r="BE167"/>
  <c r="BE243"/>
  <c r="BE247"/>
  <c r="BE267"/>
  <c r="BE278"/>
  <c r="BE306"/>
  <c r="BE127"/>
  <c r="BE157"/>
  <c r="BE189"/>
  <c r="BE199"/>
  <c r="BE239"/>
  <c r="BE245"/>
  <c r="BE253"/>
  <c r="BE279"/>
  <c r="BE283"/>
  <c r="BE289"/>
  <c r="BE131"/>
  <c r="BE143"/>
  <c r="BE153"/>
  <c r="BE235"/>
  <c r="BE255"/>
  <c r="BE259"/>
  <c r="BE145"/>
  <c r="BE263"/>
  <c r="BE125"/>
  <c r="BE163"/>
  <c r="BE203"/>
  <c r="BE227"/>
  <c r="BE251"/>
  <c r="BE123"/>
  <c r="BE151"/>
  <c r="BE177"/>
  <c r="BE229"/>
  <c r="BE273"/>
  <c r="BE281"/>
  <c r="BE129"/>
  <c r="BE139"/>
  <c r="BE165"/>
  <c r="BE223"/>
  <c r="BE233"/>
  <c r="BE241"/>
  <c r="BE284"/>
  <c r="BE133"/>
  <c r="BE137"/>
  <c r="BE171"/>
  <c r="BE175"/>
  <c r="BE181"/>
  <c r="BE215"/>
  <c r="BE261"/>
  <c r="BE275"/>
  <c r="BE282"/>
  <c i="7" r="J92"/>
  <c r="BE202"/>
  <c r="BE212"/>
  <c r="BE220"/>
  <c r="J117"/>
  <c r="BE184"/>
  <c r="BE200"/>
  <c r="BE124"/>
  <c r="BE136"/>
  <c r="BE148"/>
  <c r="BE160"/>
  <c r="BE158"/>
  <c r="BE168"/>
  <c r="BE222"/>
  <c r="BE245"/>
  <c r="BE255"/>
  <c r="BE260"/>
  <c r="BE274"/>
  <c r="BE294"/>
  <c r="F91"/>
  <c r="F118"/>
  <c r="BE156"/>
  <c r="BE166"/>
  <c r="BE178"/>
  <c r="BE196"/>
  <c r="BE208"/>
  <c r="E85"/>
  <c r="J115"/>
  <c r="BE227"/>
  <c r="BE231"/>
  <c r="BE253"/>
  <c r="BE280"/>
  <c r="BE288"/>
  <c r="BE182"/>
  <c r="BE224"/>
  <c r="BE239"/>
  <c r="BE270"/>
  <c r="BE233"/>
  <c r="BE243"/>
  <c r="BE282"/>
  <c r="BE150"/>
  <c r="BE162"/>
  <c r="BE186"/>
  <c r="BE194"/>
  <c r="BE290"/>
  <c r="BE126"/>
  <c r="BE128"/>
  <c r="BE132"/>
  <c r="BE138"/>
  <c r="BE164"/>
  <c r="BE210"/>
  <c r="BE214"/>
  <c r="BE218"/>
  <c r="BE235"/>
  <c r="BE262"/>
  <c r="BE266"/>
  <c r="BE284"/>
  <c r="BE296"/>
  <c r="BE142"/>
  <c r="BE174"/>
  <c r="BE176"/>
  <c r="BE198"/>
  <c r="BE206"/>
  <c r="BE229"/>
  <c r="BE247"/>
  <c r="BE292"/>
  <c r="BE298"/>
  <c r="BE152"/>
  <c r="BE170"/>
  <c r="BE192"/>
  <c r="BE276"/>
  <c r="BE130"/>
  <c r="BE146"/>
  <c r="BE188"/>
  <c r="BE190"/>
  <c r="BE216"/>
  <c r="BE237"/>
  <c r="BE251"/>
  <c r="BE264"/>
  <c r="BE278"/>
  <c r="BE324"/>
  <c r="BE339"/>
  <c r="BE351"/>
  <c r="BE361"/>
  <c r="BE363"/>
  <c r="BE140"/>
  <c r="BE180"/>
  <c r="BE204"/>
  <c r="BE249"/>
  <c r="BE268"/>
  <c r="BE300"/>
  <c r="BE314"/>
  <c r="BE316"/>
  <c r="BE322"/>
  <c r="BE326"/>
  <c r="BE359"/>
  <c r="BE134"/>
  <c r="BE144"/>
  <c r="BE154"/>
  <c r="BE172"/>
  <c r="BE241"/>
  <c r="BE258"/>
  <c r="BE272"/>
  <c r="BE286"/>
  <c r="BE306"/>
  <c r="BE310"/>
  <c r="BE320"/>
  <c r="BE331"/>
  <c r="BE335"/>
  <c r="BE343"/>
  <c r="BE347"/>
  <c r="BE349"/>
  <c r="BE353"/>
  <c r="BE357"/>
  <c r="BE302"/>
  <c r="BE304"/>
  <c r="BE308"/>
  <c r="BE312"/>
  <c r="BE318"/>
  <c r="BE329"/>
  <c r="BE333"/>
  <c r="BE337"/>
  <c r="BE341"/>
  <c r="BE345"/>
  <c r="BE355"/>
  <c r="BE360"/>
  <c i="6" r="J89"/>
  <c r="BE123"/>
  <c r="BE143"/>
  <c r="BE201"/>
  <c r="BE251"/>
  <c r="BE277"/>
  <c r="BE279"/>
  <c r="BE231"/>
  <c r="BE263"/>
  <c r="BE276"/>
  <c r="J91"/>
  <c r="BE119"/>
  <c r="BE127"/>
  <c r="BE139"/>
  <c r="BE165"/>
  <c r="BE203"/>
  <c r="BE213"/>
  <c r="BE245"/>
  <c r="BE129"/>
  <c r="BE133"/>
  <c r="BE141"/>
  <c r="BE161"/>
  <c r="BE187"/>
  <c r="BE217"/>
  <c r="BE223"/>
  <c r="BE269"/>
  <c r="BE285"/>
  <c r="BE287"/>
  <c r="F92"/>
  <c r="BE145"/>
  <c r="BE185"/>
  <c r="BE241"/>
  <c r="BE249"/>
  <c r="BE267"/>
  <c r="BE301"/>
  <c r="F91"/>
  <c r="BE179"/>
  <c r="BE207"/>
  <c r="BE221"/>
  <c r="BE255"/>
  <c r="BE259"/>
  <c r="BE265"/>
  <c r="BE278"/>
  <c r="BE280"/>
  <c r="BE281"/>
  <c r="BE283"/>
  <c r="BE288"/>
  <c r="BE290"/>
  <c r="BE292"/>
  <c r="J92"/>
  <c r="BE147"/>
  <c r="BE189"/>
  <c r="BE219"/>
  <c r="BE235"/>
  <c r="BE239"/>
  <c r="BE271"/>
  <c r="BE274"/>
  <c r="BE135"/>
  <c r="BE155"/>
  <c r="BE243"/>
  <c r="BE125"/>
  <c r="BE171"/>
  <c r="BE175"/>
  <c r="BE181"/>
  <c r="BE199"/>
  <c r="BE233"/>
  <c r="BE247"/>
  <c r="BE253"/>
  <c r="BE137"/>
  <c r="BE173"/>
  <c r="BE183"/>
  <c r="BE229"/>
  <c r="E106"/>
  <c r="BE117"/>
  <c r="BE121"/>
  <c r="BE151"/>
  <c r="BE197"/>
  <c r="BE227"/>
  <c r="BE257"/>
  <c i="5" r="BK121"/>
  <c r="J121"/>
  <c r="J96"/>
  <c i="6" r="BE157"/>
  <c r="BE237"/>
  <c r="BE272"/>
  <c r="BE273"/>
  <c r="BE282"/>
  <c r="BE300"/>
  <c r="BE304"/>
  <c r="BE131"/>
  <c r="BE153"/>
  <c r="BE177"/>
  <c r="BE193"/>
  <c r="BE225"/>
  <c r="BE167"/>
  <c r="BE211"/>
  <c r="BE215"/>
  <c r="BE284"/>
  <c r="BE286"/>
  <c r="BE298"/>
  <c r="BE149"/>
  <c r="BE159"/>
  <c r="BE195"/>
  <c r="BE205"/>
  <c r="BE209"/>
  <c r="BE275"/>
  <c r="BE294"/>
  <c r="BE296"/>
  <c r="BE302"/>
  <c r="BE163"/>
  <c r="BE169"/>
  <c r="BE191"/>
  <c r="BE261"/>
  <c i="5" r="F91"/>
  <c r="J118"/>
  <c r="BE140"/>
  <c r="BE224"/>
  <c r="BE226"/>
  <c r="BE240"/>
  <c r="BE156"/>
  <c r="BE192"/>
  <c r="BE232"/>
  <c r="BE289"/>
  <c r="BE307"/>
  <c r="BE372"/>
  <c r="BE390"/>
  <c r="BE398"/>
  <c r="BE406"/>
  <c r="BE418"/>
  <c r="BE447"/>
  <c r="J115"/>
  <c r="BE132"/>
  <c r="BE190"/>
  <c r="BE319"/>
  <c r="BE370"/>
  <c r="BE394"/>
  <c r="BE424"/>
  <c r="BE436"/>
  <c r="BE442"/>
  <c r="BE455"/>
  <c r="BE461"/>
  <c r="BE471"/>
  <c i="4" r="J96"/>
  <c i="5" r="BE124"/>
  <c r="BE154"/>
  <c r="BE160"/>
  <c r="BE162"/>
  <c r="BE164"/>
  <c r="BE170"/>
  <c r="BE188"/>
  <c r="BE200"/>
  <c r="BE204"/>
  <c r="BE220"/>
  <c r="BE236"/>
  <c r="BE291"/>
  <c r="BE303"/>
  <c r="BE359"/>
  <c r="BE378"/>
  <c r="BE384"/>
  <c r="BE388"/>
  <c r="BE416"/>
  <c r="BE467"/>
  <c r="BE469"/>
  <c r="F118"/>
  <c r="BE172"/>
  <c r="BE176"/>
  <c r="BE214"/>
  <c r="BE299"/>
  <c r="BE321"/>
  <c r="BE335"/>
  <c r="BE347"/>
  <c r="BE355"/>
  <c r="BE382"/>
  <c r="BE386"/>
  <c r="BE408"/>
  <c r="BE426"/>
  <c r="BE428"/>
  <c r="BE457"/>
  <c r="BE459"/>
  <c r="BE463"/>
  <c r="BE465"/>
  <c r="E111"/>
  <c r="BE126"/>
  <c r="BE130"/>
  <c r="BE144"/>
  <c r="BE218"/>
  <c r="BE280"/>
  <c r="BE297"/>
  <c r="BE325"/>
  <c r="BE333"/>
  <c r="BE339"/>
  <c r="BE357"/>
  <c r="BE392"/>
  <c r="BE430"/>
  <c r="BE148"/>
  <c r="BE184"/>
  <c r="BE208"/>
  <c r="BE260"/>
  <c r="BE266"/>
  <c r="BE313"/>
  <c r="BE351"/>
  <c r="BE366"/>
  <c r="BE374"/>
  <c r="BE380"/>
  <c r="BE396"/>
  <c r="BE404"/>
  <c r="BE412"/>
  <c r="BE440"/>
  <c r="BE473"/>
  <c r="J91"/>
  <c r="BE142"/>
  <c r="BE196"/>
  <c r="BE198"/>
  <c r="BE238"/>
  <c r="BE264"/>
  <c r="BE305"/>
  <c r="BE341"/>
  <c r="BE361"/>
  <c r="BE474"/>
  <c r="BE475"/>
  <c r="BE158"/>
  <c r="BE178"/>
  <c r="BE182"/>
  <c r="BE206"/>
  <c r="BE222"/>
  <c r="BE228"/>
  <c r="BE258"/>
  <c r="BE262"/>
  <c r="BE274"/>
  <c r="BE323"/>
  <c r="BE345"/>
  <c r="BE349"/>
  <c r="BE376"/>
  <c r="BE477"/>
  <c r="BE134"/>
  <c r="BE150"/>
  <c r="BE166"/>
  <c r="BE216"/>
  <c r="BE246"/>
  <c r="BE276"/>
  <c r="BE295"/>
  <c r="BE315"/>
  <c r="BE420"/>
  <c r="BE432"/>
  <c r="BE445"/>
  <c r="BE168"/>
  <c r="BE194"/>
  <c r="BE244"/>
  <c r="BE252"/>
  <c r="BE270"/>
  <c r="BE284"/>
  <c r="BE317"/>
  <c r="BE331"/>
  <c r="BE343"/>
  <c r="BE402"/>
  <c r="BE410"/>
  <c r="BE414"/>
  <c r="BE434"/>
  <c r="BE363"/>
  <c r="BE422"/>
  <c r="BE146"/>
  <c r="BE212"/>
  <c r="BE230"/>
  <c r="BE234"/>
  <c r="BE242"/>
  <c r="BE248"/>
  <c r="BE256"/>
  <c r="BE278"/>
  <c r="BE293"/>
  <c r="BE301"/>
  <c r="BE128"/>
  <c r="BE138"/>
  <c r="BE186"/>
  <c r="BE210"/>
  <c r="BE282"/>
  <c r="BE309"/>
  <c r="BE311"/>
  <c r="BE329"/>
  <c r="BE400"/>
  <c r="BE438"/>
  <c r="BE451"/>
  <c r="BE337"/>
  <c r="BE353"/>
  <c r="BE368"/>
  <c r="BE449"/>
  <c r="BE453"/>
  <c r="BE136"/>
  <c r="BE152"/>
  <c r="BE174"/>
  <c r="BE180"/>
  <c r="BE202"/>
  <c r="BE250"/>
  <c r="BE254"/>
  <c r="BE268"/>
  <c r="BE272"/>
  <c r="BE287"/>
  <c r="BE327"/>
  <c i="4" r="J91"/>
  <c r="BE118"/>
  <c r="BE174"/>
  <c r="BE182"/>
  <c r="BE186"/>
  <c r="BE238"/>
  <c r="BE248"/>
  <c i="3" r="J121"/>
  <c r="J98"/>
  <c i="4" r="J92"/>
  <c r="BE144"/>
  <c r="BE170"/>
  <c r="BE172"/>
  <c r="BE234"/>
  <c r="BE242"/>
  <c r="BE261"/>
  <c r="F114"/>
  <c r="BE126"/>
  <c r="BE140"/>
  <c r="BE152"/>
  <c r="BE190"/>
  <c r="BE200"/>
  <c r="BE208"/>
  <c r="BE210"/>
  <c r="BE216"/>
  <c r="BE228"/>
  <c r="BE288"/>
  <c r="BE300"/>
  <c r="BE301"/>
  <c r="J111"/>
  <c r="BE128"/>
  <c r="BE168"/>
  <c r="BE279"/>
  <c r="BE196"/>
  <c r="BE244"/>
  <c r="BE254"/>
  <c r="BE267"/>
  <c r="BE275"/>
  <c r="BE287"/>
  <c r="BE299"/>
  <c r="BE305"/>
  <c r="E107"/>
  <c r="BE154"/>
  <c r="BE160"/>
  <c r="BE188"/>
  <c r="BE218"/>
  <c r="BE252"/>
  <c r="BE258"/>
  <c r="BE263"/>
  <c r="BE269"/>
  <c r="BE290"/>
  <c r="BE313"/>
  <c r="BE142"/>
  <c r="BE146"/>
  <c r="BE150"/>
  <c r="BE236"/>
  <c r="BE262"/>
  <c r="BE270"/>
  <c r="BE286"/>
  <c r="BE293"/>
  <c r="BE295"/>
  <c r="BE176"/>
  <c r="BE240"/>
  <c r="BE256"/>
  <c r="BE259"/>
  <c r="BE272"/>
  <c r="BE294"/>
  <c r="BE309"/>
  <c r="BE314"/>
  <c r="BE316"/>
  <c r="BE148"/>
  <c r="BE156"/>
  <c r="BE164"/>
  <c r="BE206"/>
  <c r="BE281"/>
  <c r="BE307"/>
  <c r="F113"/>
  <c r="BE122"/>
  <c r="BE130"/>
  <c r="BE162"/>
  <c r="BE204"/>
  <c r="BE230"/>
  <c r="BE250"/>
  <c r="BE265"/>
  <c r="BE297"/>
  <c r="BE132"/>
  <c r="BE136"/>
  <c r="BE194"/>
  <c r="BE198"/>
  <c r="BE303"/>
  <c r="BE260"/>
  <c r="BE264"/>
  <c r="BE124"/>
  <c r="BE134"/>
  <c r="BE158"/>
  <c r="BE226"/>
  <c r="BE268"/>
  <c r="BE283"/>
  <c r="BE120"/>
  <c r="BE178"/>
  <c r="BE192"/>
  <c r="BE202"/>
  <c r="BE220"/>
  <c r="BE222"/>
  <c r="BE224"/>
  <c r="BE232"/>
  <c r="BE266"/>
  <c r="BE291"/>
  <c r="BE296"/>
  <c r="BE138"/>
  <c r="BE184"/>
  <c r="BE214"/>
  <c r="BE271"/>
  <c r="BE273"/>
  <c r="BE277"/>
  <c r="BE289"/>
  <c r="BE298"/>
  <c r="BE311"/>
  <c r="BE166"/>
  <c r="BE180"/>
  <c r="BE212"/>
  <c r="BE246"/>
  <c i="2" r="R120"/>
  <c r="T120"/>
  <c r="P120"/>
  <c i="1" r="AU95"/>
  <c i="2" r="J380"/>
  <c r="J100"/>
  <c i="3" r="F91"/>
  <c r="BE134"/>
  <c r="BE142"/>
  <c r="BE152"/>
  <c r="BE160"/>
  <c r="BE176"/>
  <c r="BE226"/>
  <c r="BE230"/>
  <c r="BE248"/>
  <c r="BE277"/>
  <c r="BE138"/>
  <c r="BE198"/>
  <c r="BE218"/>
  <c r="BE263"/>
  <c r="J89"/>
  <c r="BE128"/>
  <c r="BE172"/>
  <c r="BE238"/>
  <c r="BE244"/>
  <c r="BE307"/>
  <c r="BE311"/>
  <c r="BE317"/>
  <c r="BE150"/>
  <c r="BE186"/>
  <c r="BE210"/>
  <c r="BE240"/>
  <c r="BE258"/>
  <c r="BE293"/>
  <c r="BE319"/>
  <c r="BE321"/>
  <c r="F92"/>
  <c r="BE122"/>
  <c r="BE158"/>
  <c r="BE178"/>
  <c r="BE305"/>
  <c r="BE315"/>
  <c r="J116"/>
  <c r="BE124"/>
  <c r="BE132"/>
  <c r="BE188"/>
  <c r="BE192"/>
  <c r="BE313"/>
  <c r="BE130"/>
  <c r="BE144"/>
  <c r="BE190"/>
  <c r="BE202"/>
  <c r="BE252"/>
  <c r="BE261"/>
  <c r="BE271"/>
  <c r="BE301"/>
  <c r="BE309"/>
  <c r="BE324"/>
  <c r="BE327"/>
  <c r="BE328"/>
  <c r="BE140"/>
  <c r="BE154"/>
  <c r="BE166"/>
  <c r="BE182"/>
  <c r="BE267"/>
  <c r="BE287"/>
  <c r="J115"/>
  <c r="BE126"/>
  <c r="BE200"/>
  <c r="BE204"/>
  <c r="BE214"/>
  <c r="BE228"/>
  <c r="BE299"/>
  <c r="BE329"/>
  <c r="BE331"/>
  <c r="BE220"/>
  <c r="BE246"/>
  <c r="BE275"/>
  <c r="BE295"/>
  <c r="BE303"/>
  <c r="BE148"/>
  <c r="BE180"/>
  <c r="BE224"/>
  <c r="E85"/>
  <c r="BE146"/>
  <c r="BE168"/>
  <c r="BE232"/>
  <c r="BE242"/>
  <c r="BE250"/>
  <c i="2" r="BK120"/>
  <c r="J120"/>
  <c i="3" r="BE136"/>
  <c r="BE170"/>
  <c r="BE206"/>
  <c r="BE216"/>
  <c r="BE254"/>
  <c r="BE265"/>
  <c r="BE269"/>
  <c r="BE281"/>
  <c r="BE285"/>
  <c r="BE212"/>
  <c r="BE222"/>
  <c r="BE236"/>
  <c r="BE273"/>
  <c r="BE283"/>
  <c r="BE289"/>
  <c r="BE156"/>
  <c r="BE162"/>
  <c r="BE196"/>
  <c r="BE279"/>
  <c r="BE164"/>
  <c r="BE174"/>
  <c r="BE184"/>
  <c r="BE194"/>
  <c r="BE208"/>
  <c r="BE234"/>
  <c r="BE256"/>
  <c r="BE291"/>
  <c r="BE297"/>
  <c i="1" r="AW95"/>
  <c i="2" r="F92"/>
  <c r="BE143"/>
  <c r="BE149"/>
  <c r="BE183"/>
  <c r="BE213"/>
  <c r="BE233"/>
  <c r="BE263"/>
  <c r="BE265"/>
  <c r="BE277"/>
  <c r="BE308"/>
  <c r="BE312"/>
  <c r="BE317"/>
  <c r="BE335"/>
  <c r="BE352"/>
  <c r="BE358"/>
  <c r="BE364"/>
  <c r="BE366"/>
  <c r="BE383"/>
  <c r="BE391"/>
  <c r="BE395"/>
  <c r="BE399"/>
  <c r="BE405"/>
  <c r="BE417"/>
  <c r="BE427"/>
  <c r="BE439"/>
  <c r="BE446"/>
  <c r="E85"/>
  <c r="BE127"/>
  <c r="BE167"/>
  <c r="BE173"/>
  <c r="BE239"/>
  <c r="BE249"/>
  <c r="BE251"/>
  <c r="BE261"/>
  <c r="BE291"/>
  <c r="BE293"/>
  <c r="BE304"/>
  <c r="BE305"/>
  <c r="BE310"/>
  <c r="BE313"/>
  <c r="BE314"/>
  <c r="BE323"/>
  <c r="BE324"/>
  <c r="BE333"/>
  <c r="BE360"/>
  <c r="J92"/>
  <c r="J114"/>
  <c r="BE157"/>
  <c r="BE193"/>
  <c r="BE205"/>
  <c r="BE217"/>
  <c r="BE243"/>
  <c r="BE253"/>
  <c r="BE257"/>
  <c r="BE273"/>
  <c r="BE275"/>
  <c r="BE279"/>
  <c r="BE283"/>
  <c r="BE306"/>
  <c r="BE316"/>
  <c r="BE340"/>
  <c r="BE342"/>
  <c r="BE370"/>
  <c r="BE385"/>
  <c r="BE387"/>
  <c r="BE419"/>
  <c r="BE435"/>
  <c r="BE437"/>
  <c r="BE455"/>
  <c i="1" r="BA95"/>
  <c i="2" r="J91"/>
  <c r="BE131"/>
  <c r="BE139"/>
  <c r="BE147"/>
  <c r="BE175"/>
  <c r="BE177"/>
  <c r="BE179"/>
  <c r="BE181"/>
  <c r="BE185"/>
  <c r="BE195"/>
  <c r="BE219"/>
  <c r="BE271"/>
  <c r="BE299"/>
  <c r="BE307"/>
  <c r="BE325"/>
  <c r="BE368"/>
  <c r="BE389"/>
  <c r="BE401"/>
  <c r="BE415"/>
  <c r="BE425"/>
  <c i="1" r="BB95"/>
  <c i="2" r="BE123"/>
  <c r="BE125"/>
  <c r="BE133"/>
  <c r="BE135"/>
  <c r="BE141"/>
  <c r="BE151"/>
  <c r="BE189"/>
  <c r="BE191"/>
  <c r="BE221"/>
  <c r="BE235"/>
  <c r="BE245"/>
  <c r="BE297"/>
  <c r="BE311"/>
  <c r="BE315"/>
  <c r="BE320"/>
  <c r="BE321"/>
  <c r="BE322"/>
  <c r="BE327"/>
  <c r="BE329"/>
  <c r="BE348"/>
  <c r="BE350"/>
  <c r="BE372"/>
  <c r="BE381"/>
  <c r="BE393"/>
  <c r="BE407"/>
  <c r="BE411"/>
  <c r="BE423"/>
  <c r="BE429"/>
  <c r="BE441"/>
  <c r="BE450"/>
  <c r="BE452"/>
  <c r="BE155"/>
  <c r="BE161"/>
  <c r="BE163"/>
  <c r="BE169"/>
  <c r="BE187"/>
  <c r="BE207"/>
  <c r="BE209"/>
  <c r="BE211"/>
  <c r="BE225"/>
  <c r="BE227"/>
  <c r="BE229"/>
  <c r="BE247"/>
  <c r="BE259"/>
  <c r="BE309"/>
  <c r="BE354"/>
  <c r="BE356"/>
  <c r="BE376"/>
  <c r="BE378"/>
  <c r="BE403"/>
  <c r="BE409"/>
  <c r="BE413"/>
  <c r="BE421"/>
  <c r="BE431"/>
  <c r="BE433"/>
  <c r="BE444"/>
  <c r="BE454"/>
  <c r="BE458"/>
  <c i="1" r="BC95"/>
  <c i="2" r="F116"/>
  <c r="BE129"/>
  <c r="BE145"/>
  <c r="BE153"/>
  <c r="BE199"/>
  <c r="BE215"/>
  <c r="BE223"/>
  <c r="BE255"/>
  <c r="BE295"/>
  <c r="BE301"/>
  <c r="BE318"/>
  <c r="BE319"/>
  <c r="BE331"/>
  <c r="BE338"/>
  <c r="BE344"/>
  <c r="BE346"/>
  <c r="BE374"/>
  <c r="BE397"/>
  <c r="BE137"/>
  <c r="BE159"/>
  <c r="BE165"/>
  <c r="BE171"/>
  <c r="BE197"/>
  <c r="BE201"/>
  <c r="BE203"/>
  <c r="BE231"/>
  <c r="BE237"/>
  <c r="BE241"/>
  <c r="BE267"/>
  <c r="BE269"/>
  <c r="BE281"/>
  <c r="BE285"/>
  <c r="BE287"/>
  <c r="BE289"/>
  <c r="BE303"/>
  <c r="BE362"/>
  <c r="BE448"/>
  <c r="BE456"/>
  <c i="1" r="BD95"/>
  <c r="AU133"/>
  <c i="2" r="J30"/>
  <c i="5" r="F34"/>
  <c i="1" r="BA98"/>
  <c i="6" r="J30"/>
  <c i="8" r="F34"/>
  <c i="1" r="BA101"/>
  <c i="10" r="J34"/>
  <c i="1" r="AW103"/>
  <c i="13" r="F38"/>
  <c i="1" r="BC107"/>
  <c i="14" r="F37"/>
  <c i="1" r="BD108"/>
  <c i="16" r="F35"/>
  <c i="1" r="BB110"/>
  <c i="18" r="F38"/>
  <c i="1" r="BA114"/>
  <c i="19" r="J38"/>
  <c i="1" r="AW116"/>
  <c i="22" r="F40"/>
  <c i="1" r="BC122"/>
  <c r="BC121"/>
  <c r="AY121"/>
  <c i="25" r="F39"/>
  <c i="1" r="BB128"/>
  <c r="BB127"/>
  <c r="AX127"/>
  <c i="28" r="F38"/>
  <c i="1" r="BA134"/>
  <c r="BA133"/>
  <c r="AW133"/>
  <c i="31" r="F40"/>
  <c i="1" r="BC141"/>
  <c i="34" r="F40"/>
  <c i="1" r="BC146"/>
  <c r="BC145"/>
  <c r="AY145"/>
  <c i="36" r="F38"/>
  <c i="1" r="BA150"/>
  <c r="BA149"/>
  <c r="AW149"/>
  <c i="40" r="F39"/>
  <c i="1" r="BB158"/>
  <c r="BB157"/>
  <c r="AX157"/>
  <c i="43" r="F41"/>
  <c i="1" r="BD164"/>
  <c r="BD163"/>
  <c i="46" r="J36"/>
  <c i="1" r="AW170"/>
  <c i="10" r="J30"/>
  <c i="4" r="F34"/>
  <c i="1" r="BA97"/>
  <c i="7" r="F36"/>
  <c i="1" r="BC100"/>
  <c i="9" r="J30"/>
  <c i="11" r="F37"/>
  <c i="1" r="BD104"/>
  <c i="17" r="F40"/>
  <c i="1" r="BC113"/>
  <c i="19" r="J34"/>
  <c i="20" r="F39"/>
  <c i="1" r="BB118"/>
  <c r="BB117"/>
  <c r="AX117"/>
  <c i="23" r="F39"/>
  <c i="1" r="BB125"/>
  <c i="27" r="F41"/>
  <c i="1" r="BD132"/>
  <c r="BD131"/>
  <c i="30" r="F40"/>
  <c i="1" r="BC138"/>
  <c r="BC137"/>
  <c r="AY137"/>
  <c i="33" r="F39"/>
  <c i="1" r="BB144"/>
  <c r="BB143"/>
  <c r="AX143"/>
  <c i="38" r="F38"/>
  <c i="1" r="BA154"/>
  <c i="39" r="J38"/>
  <c i="1" r="AW156"/>
  <c i="42" r="F40"/>
  <c i="1" r="BC162"/>
  <c i="45" r="F39"/>
  <c i="1" r="BB168"/>
  <c r="BB167"/>
  <c r="AX167"/>
  <c r="AU169"/>
  <c r="AS123"/>
  <c i="5" r="F35"/>
  <c i="1" r="BB98"/>
  <c i="7" r="F37"/>
  <c i="1" r="BD100"/>
  <c i="11" r="F35"/>
  <c i="1" r="BB104"/>
  <c i="16" r="J34"/>
  <c i="1" r="AW110"/>
  <c i="18" r="F40"/>
  <c i="1" r="BC114"/>
  <c i="19" r="F39"/>
  <c i="1" r="BB116"/>
  <c r="BB115"/>
  <c r="AX115"/>
  <c i="21" r="F39"/>
  <c i="1" r="BB120"/>
  <c r="BB119"/>
  <c r="AX119"/>
  <c i="24" r="F40"/>
  <c i="1" r="BC126"/>
  <c i="25" r="F40"/>
  <c i="1" r="BC128"/>
  <c r="BC127"/>
  <c r="AY127"/>
  <c i="26" r="J34"/>
  <c i="28" r="J38"/>
  <c i="1" r="AW134"/>
  <c i="31" r="F41"/>
  <c i="1" r="BD141"/>
  <c i="34" r="F39"/>
  <c i="1" r="BB146"/>
  <c r="BB145"/>
  <c r="AX145"/>
  <c i="35" r="F38"/>
  <c i="1" r="BA148"/>
  <c r="BA147"/>
  <c r="AW147"/>
  <c i="36" r="F41"/>
  <c i="1" r="BD150"/>
  <c r="BD149"/>
  <c i="40" r="F41"/>
  <c i="1" r="BD158"/>
  <c r="BD157"/>
  <c i="42" r="F41"/>
  <c i="1" r="BD162"/>
  <c i="43" r="J34"/>
  <c i="45" r="F40"/>
  <c i="1" r="BC168"/>
  <c r="BC167"/>
  <c r="AY167"/>
  <c r="AU149"/>
  <c i="3" r="F36"/>
  <c i="1" r="BC96"/>
  <c i="7" r="J34"/>
  <c i="1" r="AW100"/>
  <c i="11" r="F34"/>
  <c i="1" r="BA104"/>
  <c i="15" r="F34"/>
  <c i="1" r="BA109"/>
  <c i="20" r="J34"/>
  <c i="22" r="F41"/>
  <c i="1" r="BD122"/>
  <c r="BD121"/>
  <c i="25" r="J38"/>
  <c i="1" r="AW128"/>
  <c i="28" r="F40"/>
  <c i="1" r="BC134"/>
  <c r="BC133"/>
  <c r="AY133"/>
  <c i="31" r="F38"/>
  <c i="1" r="BA141"/>
  <c i="34" r="F38"/>
  <c i="1" r="BA146"/>
  <c r="BA145"/>
  <c r="AW145"/>
  <c i="36" r="F40"/>
  <c i="1" r="BC150"/>
  <c r="BC149"/>
  <c r="AY149"/>
  <c i="40" r="F40"/>
  <c i="1" r="BC158"/>
  <c r="BC157"/>
  <c r="AY157"/>
  <c i="43" r="F40"/>
  <c i="1" r="BC164"/>
  <c r="BC163"/>
  <c r="AY163"/>
  <c i="45" r="J34"/>
  <c i="1" r="AU131"/>
  <c r="AU117"/>
  <c r="AU137"/>
  <c r="AU129"/>
  <c r="AS151"/>
  <c i="4" r="F35"/>
  <c i="1" r="BB97"/>
  <c i="6" r="F37"/>
  <c i="1" r="BD99"/>
  <c i="9" r="F37"/>
  <c i="1" r="BD102"/>
  <c i="12" r="J36"/>
  <c i="1" r="AW106"/>
  <c i="15" r="F35"/>
  <c i="1" r="BB109"/>
  <c i="21" r="F38"/>
  <c i="1" r="BA120"/>
  <c r="BA119"/>
  <c r="AW119"/>
  <c i="23" r="F41"/>
  <c i="1" r="BD125"/>
  <c i="27" r="F38"/>
  <c i="1" r="BA132"/>
  <c r="BA131"/>
  <c r="AW131"/>
  <c i="30" r="F41"/>
  <c i="1" r="BD138"/>
  <c r="BD137"/>
  <c i="33" r="F40"/>
  <c i="1" r="BC144"/>
  <c r="BC143"/>
  <c r="AY143"/>
  <c i="36" r="J34"/>
  <c i="38" r="F39"/>
  <c i="1" r="BB154"/>
  <c i="39" r="F39"/>
  <c i="1" r="BB156"/>
  <c r="BB155"/>
  <c r="AX155"/>
  <c i="40" r="J34"/>
  <c i="42" r="F39"/>
  <c i="1" r="BB162"/>
  <c i="44" r="F41"/>
  <c i="1" r="BD166"/>
  <c r="BD165"/>
  <c r="AU152"/>
  <c i="35" r="J34"/>
  <c i="1" r="AS139"/>
  <c i="5" r="J34"/>
  <c i="1" r="AW98"/>
  <c i="8" r="F37"/>
  <c i="1" r="BD101"/>
  <c i="10" r="F37"/>
  <c i="1" r="BD103"/>
  <c i="13" r="F39"/>
  <c i="1" r="BD107"/>
  <c i="16" r="F37"/>
  <c i="1" r="BD110"/>
  <c i="18" r="J38"/>
  <c i="1" r="AW114"/>
  <c i="20" r="F38"/>
  <c i="1" r="BA118"/>
  <c r="BA117"/>
  <c r="AW117"/>
  <c i="21" r="J34"/>
  <c i="23" r="F40"/>
  <c i="1" r="BC125"/>
  <c i="27" r="F40"/>
  <c i="1" r="BC132"/>
  <c r="BC131"/>
  <c r="AY131"/>
  <c i="29" r="F39"/>
  <c i="1" r="BB136"/>
  <c r="BB135"/>
  <c r="AX135"/>
  <c i="33" r="J38"/>
  <c i="1" r="AW144"/>
  <c i="37" r="J34"/>
  <c i="38" r="F41"/>
  <c i="1" r="BD154"/>
  <c i="39" r="F40"/>
  <c i="1" r="BC156"/>
  <c r="BC155"/>
  <c r="AY155"/>
  <c i="42" r="F38"/>
  <c i="1" r="BA162"/>
  <c i="45" r="F38"/>
  <c i="1" r="BA168"/>
  <c r="BA167"/>
  <c r="AW167"/>
  <c r="AU121"/>
  <c i="39" r="J34"/>
  <c i="44" r="J34"/>
  <c i="4" r="F37"/>
  <c i="1" r="BD97"/>
  <c i="7" r="F34"/>
  <c i="1" r="BA100"/>
  <c i="11" r="J34"/>
  <c i="1" r="AW104"/>
  <c i="17" r="F41"/>
  <c i="1" r="BD113"/>
  <c i="20" r="F40"/>
  <c i="1" r="BC118"/>
  <c r="BC117"/>
  <c r="AY117"/>
  <c i="23" r="F38"/>
  <c i="1" r="BA125"/>
  <c i="27" r="J38"/>
  <c i="1" r="AW132"/>
  <c i="30" r="F38"/>
  <c i="1" r="BA138"/>
  <c r="BA137"/>
  <c r="AW137"/>
  <c i="32" r="J38"/>
  <c i="1" r="AW142"/>
  <c i="35" r="F39"/>
  <c i="1" r="BB148"/>
  <c r="BB147"/>
  <c r="AX147"/>
  <c i="37" r="F41"/>
  <c i="1" r="BD153"/>
  <c i="41" r="F40"/>
  <c i="1" r="BC161"/>
  <c i="44" r="F40"/>
  <c i="1" r="BC166"/>
  <c r="BC165"/>
  <c r="AY165"/>
  <c r="AU127"/>
  <c i="27" r="J34"/>
  <c i="1" r="AU115"/>
  <c i="38" r="J34"/>
  <c i="28" r="J34"/>
  <c i="1" r="AU167"/>
  <c r="AS159"/>
  <c i="4" r="J34"/>
  <c i="1" r="AW97"/>
  <c i="6" r="F35"/>
  <c i="1" r="BB99"/>
  <c i="9" r="J34"/>
  <c i="1" r="AW102"/>
  <c i="12" r="F36"/>
  <c i="1" r="BA106"/>
  <c i="16" r="F34"/>
  <c i="1" r="BA110"/>
  <c i="17" r="F38"/>
  <c i="1" r="BA113"/>
  <c i="19" r="F41"/>
  <c i="1" r="BD116"/>
  <c r="BD115"/>
  <c i="22" r="F38"/>
  <c i="1" r="BA122"/>
  <c r="BA121"/>
  <c r="AW121"/>
  <c i="25" r="F41"/>
  <c i="1" r="BD128"/>
  <c r="BD127"/>
  <c i="28" r="F41"/>
  <c i="1" r="BD134"/>
  <c r="BD133"/>
  <c i="31" r="J38"/>
  <c i="1" r="AW141"/>
  <c i="33" r="J34"/>
  <c i="34" r="J38"/>
  <c i="1" r="AW146"/>
  <c i="36" r="F39"/>
  <c i="1" r="BB150"/>
  <c r="BB149"/>
  <c r="AX149"/>
  <c i="40" r="J38"/>
  <c i="1" r="AW158"/>
  <c i="43" r="F39"/>
  <c i="1" r="BB164"/>
  <c r="BB163"/>
  <c r="AX163"/>
  <c i="5" r="F36"/>
  <c i="1" r="BC98"/>
  <c i="8" r="J34"/>
  <c i="1" r="AW101"/>
  <c i="8" r="J30"/>
  <c i="10" r="F34"/>
  <c i="1" r="BA103"/>
  <c i="13" r="F36"/>
  <c i="1" r="BA107"/>
  <c i="12" r="J32"/>
  <c i="14" r="F34"/>
  <c i="1" r="BA108"/>
  <c i="16" r="J30"/>
  <c i="18" r="F41"/>
  <c i="1" r="BD114"/>
  <c i="19" r="F38"/>
  <c i="1" r="BA116"/>
  <c r="BA115"/>
  <c r="AW115"/>
  <c i="22" r="J38"/>
  <c i="1" r="AW122"/>
  <c i="25" r="J34"/>
  <c i="26" r="F40"/>
  <c i="1" r="BC130"/>
  <c r="BC129"/>
  <c r="AY129"/>
  <c i="29" r="J38"/>
  <c i="1" r="AW136"/>
  <c i="32" r="F40"/>
  <c i="1" r="BC142"/>
  <c i="35" r="F41"/>
  <c i="1" r="BD148"/>
  <c r="BD147"/>
  <c i="37" r="F40"/>
  <c i="1" r="BC153"/>
  <c i="41" r="F41"/>
  <c i="1" r="BD161"/>
  <c i="44" r="F38"/>
  <c i="1" r="BA166"/>
  <c r="BA165"/>
  <c r="AW165"/>
  <c i="46" r="F37"/>
  <c i="1" r="BB170"/>
  <c r="BB169"/>
  <c r="AX169"/>
  <c r="AU155"/>
  <c i="4" r="J30"/>
  <c i="3" r="F34"/>
  <c i="1" r="BA96"/>
  <c i="7" r="F35"/>
  <c i="1" r="BB100"/>
  <c i="11" r="F36"/>
  <c i="1" r="BC104"/>
  <c i="14" r="J30"/>
  <c i="16" r="F36"/>
  <c i="1" r="BC110"/>
  <c i="18" r="F39"/>
  <c i="1" r="BB114"/>
  <c i="19" r="F40"/>
  <c i="1" r="BC116"/>
  <c r="BC115"/>
  <c r="AY115"/>
  <c i="22" r="F39"/>
  <c i="1" r="BB122"/>
  <c r="BB121"/>
  <c r="AX121"/>
  <c i="25" r="F38"/>
  <c i="1" r="BA128"/>
  <c r="BA127"/>
  <c r="AW127"/>
  <c i="28" r="F39"/>
  <c i="1" r="BB134"/>
  <c r="BB133"/>
  <c r="AX133"/>
  <c i="30" r="J34"/>
  <c i="31" r="F39"/>
  <c i="1" r="BB141"/>
  <c i="36" r="J38"/>
  <c i="1" r="AW150"/>
  <c i="40" r="F38"/>
  <c i="1" r="BA158"/>
  <c r="BA157"/>
  <c r="AW157"/>
  <c i="43" r="F38"/>
  <c i="1" r="BA164"/>
  <c r="BA163"/>
  <c r="AW163"/>
  <c i="46" r="F39"/>
  <c i="1" r="BD170"/>
  <c r="BD169"/>
  <c i="29" r="J34"/>
  <c i="1" r="AU160"/>
  <c i="5" r="F37"/>
  <c i="1" r="BD98"/>
  <c i="8" r="F36"/>
  <c i="1" r="BC101"/>
  <c i="10" r="F36"/>
  <c i="1" r="BC103"/>
  <c i="13" r="F37"/>
  <c i="1" r="BB107"/>
  <c i="14" r="F35"/>
  <c i="1" r="BB108"/>
  <c i="15" r="F36"/>
  <c i="1" r="BC109"/>
  <c i="21" r="J38"/>
  <c i="1" r="AW120"/>
  <c i="24" r="F41"/>
  <c i="1" r="BD126"/>
  <c i="26" r="F38"/>
  <c i="1" r="BA130"/>
  <c r="BA129"/>
  <c r="AW129"/>
  <c i="29" r="F40"/>
  <c i="1" r="BC136"/>
  <c r="BC135"/>
  <c r="AY135"/>
  <c i="32" r="F41"/>
  <c i="1" r="BD142"/>
  <c i="34" r="J34"/>
  <c i="35" r="F40"/>
  <c i="1" r="BC148"/>
  <c r="BC147"/>
  <c r="AY147"/>
  <c i="37" r="F39"/>
  <c i="1" r="BB153"/>
  <c i="41" r="F38"/>
  <c i="1" r="BA161"/>
  <c i="44" r="F39"/>
  <c i="1" r="BB166"/>
  <c r="BB165"/>
  <c r="AX165"/>
  <c i="46" r="F38"/>
  <c i="1" r="BC170"/>
  <c r="BC169"/>
  <c r="AY169"/>
  <c r="AU163"/>
  <c i="3" r="J34"/>
  <c i="1" r="AW96"/>
  <c i="8" r="F35"/>
  <c i="1" r="BB101"/>
  <c i="10" r="F35"/>
  <c i="1" r="BB103"/>
  <c i="13" r="J36"/>
  <c i="1" r="AW107"/>
  <c i="14" r="J34"/>
  <c i="1" r="AW108"/>
  <c i="17" r="J38"/>
  <c i="1" r="AW113"/>
  <c i="20" r="J38"/>
  <c i="1" r="AW118"/>
  <c i="23" r="J38"/>
  <c i="1" r="AW125"/>
  <c i="27" r="F39"/>
  <c i="1" r="BB132"/>
  <c r="BB131"/>
  <c r="AX131"/>
  <c i="29" r="F41"/>
  <c i="1" r="BD136"/>
  <c r="BD135"/>
  <c i="32" r="F39"/>
  <c i="1" r="BB142"/>
  <c i="34" r="F41"/>
  <c i="1" r="BD146"/>
  <c r="BD145"/>
  <c i="37" r="J38"/>
  <c i="1" r="AW153"/>
  <c i="41" r="J38"/>
  <c i="1" r="AW161"/>
  <c i="45" r="J38"/>
  <c i="1" r="AW168"/>
  <c r="AU143"/>
  <c i="15" r="J30"/>
  <c i="1" r="AS111"/>
  <c i="4" r="F36"/>
  <c i="1" r="BC97"/>
  <c i="6" r="F36"/>
  <c i="1" r="BC99"/>
  <c i="9" r="F36"/>
  <c i="1" r="BC102"/>
  <c i="12" r="F37"/>
  <c i="1" r="BB106"/>
  <c i="14" r="F36"/>
  <c i="1" r="BC108"/>
  <c i="15" r="J34"/>
  <c i="1" r="AW109"/>
  <c i="21" r="F40"/>
  <c i="1" r="BC120"/>
  <c r="BC119"/>
  <c r="AY119"/>
  <c i="24" r="F38"/>
  <c i="1" r="BA126"/>
  <c i="26" r="F39"/>
  <c i="1" r="BB130"/>
  <c r="BB129"/>
  <c r="AX129"/>
  <c i="29" r="F38"/>
  <c i="1" r="BA136"/>
  <c r="BA135"/>
  <c r="AW135"/>
  <c i="32" r="F38"/>
  <c i="1" r="BA142"/>
  <c i="35" r="J38"/>
  <c i="1" r="AW148"/>
  <c i="37" r="F38"/>
  <c i="1" r="BA153"/>
  <c i="41" r="F39"/>
  <c i="1" r="BB161"/>
  <c i="44" r="J38"/>
  <c i="1" r="AW166"/>
  <c r="AU157"/>
  <c i="42" r="J34"/>
  <c i="3" r="F35"/>
  <c i="1" r="BB96"/>
  <c i="6" r="J34"/>
  <c i="1" r="AW99"/>
  <c i="9" r="F34"/>
  <c i="1" r="BA102"/>
  <c i="12" r="F39"/>
  <c i="1" r="BD106"/>
  <c i="13" r="J32"/>
  <c i="15" r="F37"/>
  <c i="1" r="BD109"/>
  <c i="21" r="F41"/>
  <c i="1" r="BD120"/>
  <c r="BD119"/>
  <c i="24" r="F39"/>
  <c i="1" r="BB126"/>
  <c i="26" r="J38"/>
  <c i="1" r="AW130"/>
  <c i="30" r="J38"/>
  <c i="1" r="AW138"/>
  <c i="33" r="F41"/>
  <c i="1" r="BD144"/>
  <c r="BD143"/>
  <c i="38" r="J38"/>
  <c i="1" r="AW154"/>
  <c i="39" r="F41"/>
  <c i="1" r="BD156"/>
  <c r="BD155"/>
  <c i="41" r="J34"/>
  <c i="43" r="J38"/>
  <c i="1" r="AW164"/>
  <c i="46" r="F36"/>
  <c i="1" r="BA170"/>
  <c r="BA169"/>
  <c r="AW169"/>
  <c r="AU135"/>
  <c i="3" r="F37"/>
  <c i="1" r="BD96"/>
  <c i="6" r="F34"/>
  <c i="1" r="BA99"/>
  <c i="9" r="F35"/>
  <c i="1" r="BB102"/>
  <c i="12" r="F38"/>
  <c i="1" r="BC106"/>
  <c i="17" r="F39"/>
  <c i="1" r="BB113"/>
  <c i="20" r="F41"/>
  <c i="1" r="BD118"/>
  <c r="BD117"/>
  <c i="22" r="J34"/>
  <c i="24" r="J38"/>
  <c i="1" r="AW126"/>
  <c i="26" r="F41"/>
  <c i="1" r="BD130"/>
  <c r="BD129"/>
  <c i="30" r="F39"/>
  <c i="1" r="BB138"/>
  <c r="BB137"/>
  <c r="AX137"/>
  <c i="33" r="F38"/>
  <c i="1" r="BA144"/>
  <c r="BA143"/>
  <c r="AW143"/>
  <c i="38" r="F40"/>
  <c i="1" r="BC154"/>
  <c i="39" r="F38"/>
  <c i="1" r="BA156"/>
  <c r="BA155"/>
  <c r="AW155"/>
  <c i="42" r="J38"/>
  <c i="1" r="AW162"/>
  <c i="45" r="F41"/>
  <c i="1" r="BD168"/>
  <c r="BD167"/>
  <c r="AU119"/>
  <c r="AU147"/>
  <c r="AU145"/>
  <c r="AU165"/>
  <c i="5" l="1" r="R121"/>
  <c i="3" r="BK119"/>
  <c r="J119"/>
  <c i="23" r="P127"/>
  <c i="1" r="AU125"/>
  <c i="11" r="T119"/>
  <c i="5" r="T121"/>
  <c r="P121"/>
  <c i="1" r="AU98"/>
  <c i="11" r="P119"/>
  <c i="1" r="AU104"/>
  <c r="AG109"/>
  <c r="AG136"/>
  <c r="AG103"/>
  <c r="AG156"/>
  <c i="44" r="J100"/>
  <c i="1" r="AG148"/>
  <c r="AG134"/>
  <c r="AG166"/>
  <c r="AG97"/>
  <c r="AG154"/>
  <c r="AG162"/>
  <c r="AG132"/>
  <c i="18" r="BK127"/>
  <c r="BK126"/>
  <c r="J126"/>
  <c i="1" r="AG168"/>
  <c r="AG164"/>
  <c r="AG161"/>
  <c r="AG158"/>
  <c r="AG153"/>
  <c r="AG150"/>
  <c r="AG146"/>
  <c r="AG144"/>
  <c i="32" r="BK126"/>
  <c r="J126"/>
  <c i="1" r="AG138"/>
  <c r="AG130"/>
  <c r="AG128"/>
  <c i="24" r="J127"/>
  <c r="J101"/>
  <c i="1" r="AG122"/>
  <c r="AG120"/>
  <c r="AG118"/>
  <c r="AG116"/>
  <c r="AG110"/>
  <c r="AG108"/>
  <c r="AG107"/>
  <c r="AG106"/>
  <c r="AG102"/>
  <c r="AG101"/>
  <c i="7" r="BK121"/>
  <c r="J121"/>
  <c r="J96"/>
  <c i="1" r="AG99"/>
  <c r="AG95"/>
  <c i="2" r="J96"/>
  <c i="3" r="J30"/>
  <c i="1" r="AG96"/>
  <c r="AU124"/>
  <c r="AU123"/>
  <c r="AG155"/>
  <c r="AU151"/>
  <c r="AG131"/>
  <c i="6" r="F33"/>
  <c i="1" r="AZ99"/>
  <c i="11" r="J33"/>
  <c i="1" r="AV104"/>
  <c r="AT104"/>
  <c i="26" r="F37"/>
  <c i="1" r="AZ130"/>
  <c r="AZ129"/>
  <c r="AV129"/>
  <c r="AT129"/>
  <c i="32" r="J37"/>
  <c i="1" r="AV142"/>
  <c r="AT142"/>
  <c r="BA152"/>
  <c r="AW152"/>
  <c r="AG152"/>
  <c r="BD160"/>
  <c i="43" r="F37"/>
  <c i="1" r="AZ164"/>
  <c r="AZ163"/>
  <c r="AV163"/>
  <c r="AT163"/>
  <c r="AG147"/>
  <c i="18" r="J34"/>
  <c i="1" r="AG114"/>
  <c i="4" r="F33"/>
  <c i="1" r="AZ97"/>
  <c i="12" r="J35"/>
  <c i="1" r="AV106"/>
  <c r="AT106"/>
  <c r="AN106"/>
  <c r="BC112"/>
  <c r="AY112"/>
  <c i="20" r="J37"/>
  <c i="1" r="AV118"/>
  <c r="AT118"/>
  <c r="AN118"/>
  <c i="26" r="J37"/>
  <c i="1" r="AV130"/>
  <c r="AT130"/>
  <c r="AN130"/>
  <c r="BB140"/>
  <c r="AX140"/>
  <c i="34" r="F37"/>
  <c i="1" r="AZ146"/>
  <c r="AZ145"/>
  <c r="AV145"/>
  <c r="AT145"/>
  <c i="42" r="F37"/>
  <c i="1" r="AZ162"/>
  <c i="44" r="F37"/>
  <c i="1" r="AZ166"/>
  <c r="AZ165"/>
  <c r="AV165"/>
  <c r="AT165"/>
  <c r="AG135"/>
  <c r="AG133"/>
  <c r="AU112"/>
  <c r="AU111"/>
  <c i="5" r="J33"/>
  <c i="1" r="AV98"/>
  <c r="AT98"/>
  <c i="20" r="F37"/>
  <c i="1" r="AZ118"/>
  <c r="AZ117"/>
  <c r="AV117"/>
  <c r="AT117"/>
  <c r="AG129"/>
  <c i="28" r="J37"/>
  <c i="1" r="AV134"/>
  <c r="AT134"/>
  <c r="AN134"/>
  <c r="BA140"/>
  <c r="AW140"/>
  <c i="35" r="J37"/>
  <c i="1" r="AV148"/>
  <c r="AT148"/>
  <c r="AN148"/>
  <c r="AG157"/>
  <c r="BB160"/>
  <c r="AG160"/>
  <c r="AG165"/>
  <c i="2" r="J33"/>
  <c i="1" r="AV95"/>
  <c r="AT95"/>
  <c r="AN95"/>
  <c i="38" r="J37"/>
  <c i="1" r="AV154"/>
  <c r="AT154"/>
  <c r="AN154"/>
  <c i="41" r="J37"/>
  <c i="1" r="AV161"/>
  <c r="AT161"/>
  <c r="AN161"/>
  <c r="AU159"/>
  <c i="5" r="J30"/>
  <c i="1" r="AG98"/>
  <c i="7" r="F33"/>
  <c i="1" r="AZ100"/>
  <c i="14" r="J33"/>
  <c i="1" r="AV108"/>
  <c r="AT108"/>
  <c r="AN108"/>
  <c i="17" r="F37"/>
  <c i="1" r="AZ113"/>
  <c i="19" r="J37"/>
  <c i="1" r="AV116"/>
  <c r="AT116"/>
  <c r="AN116"/>
  <c i="24" r="J34"/>
  <c i="1" r="AG126"/>
  <c i="28" r="F37"/>
  <c i="1" r="AZ134"/>
  <c r="AZ133"/>
  <c r="AV133"/>
  <c r="AT133"/>
  <c r="AN133"/>
  <c r="AG143"/>
  <c i="36" r="J37"/>
  <c i="1" r="AV150"/>
  <c r="AT150"/>
  <c r="AN150"/>
  <c i="46" r="F35"/>
  <c i="1" r="AZ170"/>
  <c r="AZ169"/>
  <c r="AV169"/>
  <c r="AT169"/>
  <c r="AU140"/>
  <c r="AU139"/>
  <c i="3" r="F33"/>
  <c i="1" r="AZ96"/>
  <c i="11" r="F33"/>
  <c i="1" r="AZ104"/>
  <c i="25" r="J37"/>
  <c i="1" r="AV128"/>
  <c r="AT128"/>
  <c r="AN128"/>
  <c r="BD140"/>
  <c i="33" r="F37"/>
  <c i="1" r="AZ144"/>
  <c r="AZ143"/>
  <c r="AV143"/>
  <c r="AT143"/>
  <c r="BC160"/>
  <c r="AG167"/>
  <c r="AU105"/>
  <c i="3" r="J33"/>
  <c i="1" r="AV96"/>
  <c r="AT96"/>
  <c r="AN96"/>
  <c i="11" r="J30"/>
  <c i="1" r="AG104"/>
  <c r="BB105"/>
  <c r="AX105"/>
  <c r="BA105"/>
  <c r="AW105"/>
  <c i="13" r="J35"/>
  <c i="1" r="AV107"/>
  <c r="AT107"/>
  <c r="AN107"/>
  <c i="16" r="F33"/>
  <c i="1" r="AZ110"/>
  <c r="BB112"/>
  <c r="BA112"/>
  <c i="19" r="F37"/>
  <c i="1" r="AZ116"/>
  <c r="AZ115"/>
  <c r="AV115"/>
  <c r="AT115"/>
  <c i="24" r="F37"/>
  <c i="1" r="AZ126"/>
  <c i="30" r="J37"/>
  <c i="1" r="AV138"/>
  <c r="AT138"/>
  <c r="AN138"/>
  <c i="37" r="F37"/>
  <c i="1" r="AZ153"/>
  <c i="42" r="J37"/>
  <c i="1" r="AV162"/>
  <c r="AT162"/>
  <c r="AN162"/>
  <c i="46" r="J35"/>
  <c i="1" r="AV170"/>
  <c r="AT170"/>
  <c i="46" r="J32"/>
  <c i="1" r="AG170"/>
  <c r="AG169"/>
  <c i="2" r="F33"/>
  <c i="1" r="AZ95"/>
  <c r="BD152"/>
  <c i="40" r="J37"/>
  <c i="1" r="AV158"/>
  <c r="AT158"/>
  <c r="AN158"/>
  <c i="5" r="F33"/>
  <c i="1" r="AZ98"/>
  <c r="AG115"/>
  <c i="21" r="J37"/>
  <c i="1" r="AV120"/>
  <c r="AT120"/>
  <c r="AN120"/>
  <c r="BA124"/>
  <c r="AW124"/>
  <c i="27" r="F37"/>
  <c i="1" r="AZ132"/>
  <c r="AZ131"/>
  <c r="AV131"/>
  <c r="AT131"/>
  <c r="AN131"/>
  <c i="31" r="J34"/>
  <c i="1" r="AG141"/>
  <c i="34" r="J37"/>
  <c i="1" r="AV146"/>
  <c r="AT146"/>
  <c r="AN146"/>
  <c i="41" r="F37"/>
  <c i="1" r="AZ161"/>
  <c i="4" r="J33"/>
  <c i="1" r="AV97"/>
  <c r="AT97"/>
  <c r="AN97"/>
  <c i="13" r="F35"/>
  <c i="1" r="AZ107"/>
  <c i="15" r="J33"/>
  <c i="1" r="AV109"/>
  <c r="AT109"/>
  <c r="AN109"/>
  <c r="BB124"/>
  <c i="24" r="J37"/>
  <c i="1" r="AV126"/>
  <c r="AT126"/>
  <c i="30" r="F37"/>
  <c i="1" r="AZ138"/>
  <c r="AZ137"/>
  <c r="AV137"/>
  <c r="AT137"/>
  <c i="38" r="F37"/>
  <c i="1" r="AZ154"/>
  <c r="BA160"/>
  <c r="AG163"/>
  <c r="AS94"/>
  <c i="9" r="J33"/>
  <c i="1" r="AV102"/>
  <c r="AT102"/>
  <c r="AN102"/>
  <c i="10" r="J33"/>
  <c i="1" r="AV103"/>
  <c r="AT103"/>
  <c r="AN103"/>
  <c i="22" r="F37"/>
  <c i="1" r="AZ122"/>
  <c r="AZ121"/>
  <c r="AV121"/>
  <c r="AT121"/>
  <c i="29" r="J37"/>
  <c i="1" r="AV136"/>
  <c r="AT136"/>
  <c r="AN136"/>
  <c i="36" r="F37"/>
  <c i="1" r="AZ150"/>
  <c r="AZ149"/>
  <c r="AV149"/>
  <c r="AT149"/>
  <c i="45" r="J37"/>
  <c i="1" r="AV168"/>
  <c r="AT168"/>
  <c r="AN168"/>
  <c i="6" r="J33"/>
  <c i="1" r="AV99"/>
  <c r="AT99"/>
  <c r="AN99"/>
  <c i="12" r="F35"/>
  <c i="1" r="AZ106"/>
  <c i="18" r="F37"/>
  <c i="1" r="AZ114"/>
  <c r="AG117"/>
  <c i="23" r="J37"/>
  <c i="1" r="AV125"/>
  <c r="AT125"/>
  <c i="31" r="J37"/>
  <c i="1" r="AV141"/>
  <c r="AT141"/>
  <c i="37" r="J37"/>
  <c i="1" r="AV153"/>
  <c r="AT153"/>
  <c r="AN153"/>
  <c i="44" r="J37"/>
  <c i="1" r="AV166"/>
  <c r="AT166"/>
  <c r="AN166"/>
  <c i="7" r="J33"/>
  <c i="1" r="AV100"/>
  <c r="AT100"/>
  <c r="AG105"/>
  <c i="16" r="J33"/>
  <c i="1" r="AV110"/>
  <c r="AT110"/>
  <c r="AN110"/>
  <c r="BD112"/>
  <c i="17" r="J34"/>
  <c i="1" r="AG113"/>
  <c i="18" r="J37"/>
  <c i="1" r="AV114"/>
  <c r="AT114"/>
  <c r="AN114"/>
  <c i="22" r="J37"/>
  <c i="1" r="AV122"/>
  <c r="AT122"/>
  <c r="AN122"/>
  <c i="29" r="F37"/>
  <c i="1" r="AZ136"/>
  <c r="AZ135"/>
  <c r="AV135"/>
  <c r="AT135"/>
  <c r="AN135"/>
  <c i="33" r="J37"/>
  <c i="1" r="AV144"/>
  <c r="AT144"/>
  <c r="AN144"/>
  <c i="43" r="J37"/>
  <c i="1" r="AV164"/>
  <c r="AT164"/>
  <c r="AN164"/>
  <c i="8" r="F33"/>
  <c i="1" r="AZ101"/>
  <c r="BD105"/>
  <c i="14" r="F33"/>
  <c i="1" r="AZ108"/>
  <c i="17" r="J37"/>
  <c i="1" r="AV113"/>
  <c r="AT113"/>
  <c i="21" r="F37"/>
  <c i="1" r="AZ120"/>
  <c r="AZ119"/>
  <c r="AV119"/>
  <c r="AT119"/>
  <c r="BD124"/>
  <c i="25" r="F37"/>
  <c i="1" r="AZ128"/>
  <c r="AZ127"/>
  <c r="AV127"/>
  <c r="AT127"/>
  <c r="BC140"/>
  <c i="32" r="F37"/>
  <c i="1" r="AZ142"/>
  <c i="35" r="F37"/>
  <c i="1" r="AZ148"/>
  <c r="AZ147"/>
  <c r="AV147"/>
  <c r="AT147"/>
  <c r="AN147"/>
  <c i="39" r="F37"/>
  <c i="1" r="AZ156"/>
  <c r="AZ155"/>
  <c r="AV155"/>
  <c r="AT155"/>
  <c r="AN155"/>
  <c i="45" r="F37"/>
  <c i="1" r="AZ168"/>
  <c r="AZ167"/>
  <c r="AV167"/>
  <c r="AT167"/>
  <c i="8" r="J33"/>
  <c i="1" r="AV101"/>
  <c r="AT101"/>
  <c r="AN101"/>
  <c r="BC105"/>
  <c r="AY105"/>
  <c i="15" r="F33"/>
  <c i="1" r="AZ109"/>
  <c i="23" r="F37"/>
  <c i="1" r="AZ125"/>
  <c r="AG137"/>
  <c i="31" r="F37"/>
  <c i="1" r="AZ141"/>
  <c r="AG145"/>
  <c r="AG149"/>
  <c r="BC152"/>
  <c i="39" r="J37"/>
  <c i="1" r="AV156"/>
  <c r="AT156"/>
  <c r="AN156"/>
  <c i="9" r="F33"/>
  <c i="1" r="AZ102"/>
  <c i="10" r="F33"/>
  <c i="1" r="AZ103"/>
  <c r="AG119"/>
  <c r="AG121"/>
  <c r="BC124"/>
  <c r="AY124"/>
  <c i="23" r="J34"/>
  <c i="1" r="AG125"/>
  <c r="AG127"/>
  <c i="27" r="J37"/>
  <c i="1" r="AV132"/>
  <c r="AT132"/>
  <c r="AN132"/>
  <c i="32" r="J34"/>
  <c i="1" r="AG142"/>
  <c r="BB152"/>
  <c i="40" r="F37"/>
  <c i="1" r="AZ158"/>
  <c r="AZ157"/>
  <c r="AV157"/>
  <c r="AT157"/>
  <c i="18" l="1" r="J127"/>
  <c r="J101"/>
  <c r="J100"/>
  <c i="3" r="J96"/>
  <c i="1" r="AN167"/>
  <c i="46" r="J41"/>
  <c i="45" r="J43"/>
  <c i="1" r="AN163"/>
  <c i="44" r="J43"/>
  <c i="43" r="J43"/>
  <c i="42" r="J43"/>
  <c i="1" r="AN157"/>
  <c i="41" r="J43"/>
  <c i="40" r="J43"/>
  <c i="39" r="J43"/>
  <c i="38" r="J43"/>
  <c i="1" r="AN149"/>
  <c i="37" r="J43"/>
  <c i="36" r="J43"/>
  <c i="1" r="AN145"/>
  <c i="35" r="J43"/>
  <c i="1" r="AN143"/>
  <c i="34" r="J43"/>
  <c i="1" r="AN142"/>
  <c i="32" r="J100"/>
  <c i="33" r="J43"/>
  <c i="1" r="AN141"/>
  <c i="32" r="J43"/>
  <c i="1" r="AN137"/>
  <c i="31" r="J43"/>
  <c i="30" r="J43"/>
  <c i="29" r="J43"/>
  <c i="28" r="J43"/>
  <c i="1" r="AN129"/>
  <c i="27" r="J43"/>
  <c i="1" r="AN127"/>
  <c i="26" r="J43"/>
  <c i="1" r="AN126"/>
  <c i="25" r="J43"/>
  <c i="1" r="AN125"/>
  <c i="24" r="J43"/>
  <c i="1" r="AN121"/>
  <c i="23" r="J43"/>
  <c i="1" r="AN119"/>
  <c i="22" r="J43"/>
  <c i="1" r="AN117"/>
  <c i="21" r="J43"/>
  <c i="1" r="AN115"/>
  <c i="20" r="J43"/>
  <c i="19" r="J43"/>
  <c i="1" r="AN113"/>
  <c i="18" r="J43"/>
  <c i="17" r="J43"/>
  <c i="16" r="J39"/>
  <c i="15" r="J39"/>
  <c i="14" r="J39"/>
  <c i="13" r="J41"/>
  <c i="1" r="AN104"/>
  <c i="12" r="J41"/>
  <c i="11" r="J39"/>
  <c i="10" r="J39"/>
  <c i="9" r="J39"/>
  <c i="8" r="J39"/>
  <c i="1" r="AN98"/>
  <c i="6" r="J39"/>
  <c i="5" r="J39"/>
  <c i="4" r="J39"/>
  <c i="3" r="J39"/>
  <c i="2" r="J39"/>
  <c i="1" r="AN165"/>
  <c r="AN169"/>
  <c r="AN170"/>
  <c r="AG112"/>
  <c r="BC159"/>
  <c r="AY159"/>
  <c r="BC151"/>
  <c r="AY151"/>
  <c r="AU94"/>
  <c r="BB123"/>
  <c r="AX123"/>
  <c r="BD111"/>
  <c r="BD151"/>
  <c r="BD159"/>
  <c i="7" r="J30"/>
  <c i="1" r="AG100"/>
  <c r="AZ124"/>
  <c r="BB139"/>
  <c r="AX139"/>
  <c r="AZ160"/>
  <c r="AV160"/>
  <c r="BB159"/>
  <c r="AX159"/>
  <c r="BA111"/>
  <c r="AW111"/>
  <c r="BA159"/>
  <c r="AW159"/>
  <c r="AG124"/>
  <c r="AX152"/>
  <c r="BD139"/>
  <c r="BB151"/>
  <c r="AX151"/>
  <c r="AX112"/>
  <c r="AY140"/>
  <c r="AG151"/>
  <c r="BD123"/>
  <c r="BC123"/>
  <c r="AY123"/>
  <c r="AG159"/>
  <c r="BC139"/>
  <c r="AY139"/>
  <c r="AX124"/>
  <c r="AY152"/>
  <c r="AY160"/>
  <c r="BB111"/>
  <c r="AX111"/>
  <c r="AW112"/>
  <c r="AZ105"/>
  <c r="AV105"/>
  <c r="AT105"/>
  <c r="AN105"/>
  <c r="BA151"/>
  <c r="AW151"/>
  <c r="AZ140"/>
  <c r="BC111"/>
  <c r="AY111"/>
  <c r="AG140"/>
  <c r="AZ112"/>
  <c r="AZ152"/>
  <c r="BA123"/>
  <c r="AW123"/>
  <c r="BA139"/>
  <c r="AW139"/>
  <c r="AX160"/>
  <c r="AW160"/>
  <c i="7" l="1" r="J39"/>
  <c i="1" r="AN100"/>
  <c r="BD94"/>
  <c r="W33"/>
  <c r="AG123"/>
  <c r="AG111"/>
  <c r="AZ123"/>
  <c r="AV123"/>
  <c r="AT123"/>
  <c r="AZ111"/>
  <c r="AV111"/>
  <c r="AT111"/>
  <c r="BC94"/>
  <c r="AY94"/>
  <c r="AG139"/>
  <c r="AV112"/>
  <c r="AT112"/>
  <c r="AN112"/>
  <c r="AV124"/>
  <c r="AT124"/>
  <c r="AN124"/>
  <c r="AV140"/>
  <c r="AT140"/>
  <c r="AN140"/>
  <c r="AT160"/>
  <c r="AN160"/>
  <c r="AZ151"/>
  <c r="AV151"/>
  <c r="AT151"/>
  <c r="BA94"/>
  <c r="W30"/>
  <c r="AZ139"/>
  <c r="AV139"/>
  <c r="AT139"/>
  <c r="AV152"/>
  <c r="AT152"/>
  <c r="AN152"/>
  <c r="AZ159"/>
  <c r="AV159"/>
  <c r="AT159"/>
  <c r="AN159"/>
  <c r="BB94"/>
  <c r="W31"/>
  <c l="1" r="AN111"/>
  <c r="AN151"/>
  <c r="AN139"/>
  <c r="AN123"/>
  <c r="AG94"/>
  <c r="AK26"/>
  <c r="AZ94"/>
  <c r="AV94"/>
  <c r="AK29"/>
  <c r="AW94"/>
  <c r="AK30"/>
  <c r="AK35"/>
  <c r="W32"/>
  <c r="AX94"/>
  <c l="1" r="W29"/>
  <c r="AT94"/>
  <c l="1" r="AN94"/>
</calcChain>
</file>

<file path=xl/sharedStrings.xml><?xml version="1.0" encoding="utf-8"?>
<sst xmlns="http://schemas.openxmlformats.org/spreadsheetml/2006/main">
  <si>
    <t>Export Komplet</t>
  </si>
  <si>
    <t/>
  </si>
  <si>
    <t>2.0</t>
  </si>
  <si>
    <t>ZAMOK</t>
  </si>
  <si>
    <t>False</t>
  </si>
  <si>
    <t>{61de6a79-343a-485e-beb0-3a73c6bf876a}</t>
  </si>
  <si>
    <t>0,01</t>
  </si>
  <si>
    <t>21</t>
  </si>
  <si>
    <t>12</t>
  </si>
  <si>
    <t>REKAPITULACE STAVBY</t>
  </si>
  <si>
    <t xml:space="preserve">v ---  níže se nacházejí doplnkové a pomocné údaje k sestavám  --- v</t>
  </si>
  <si>
    <t>Návod na vyplnění</t>
  </si>
  <si>
    <t>0,001</t>
  </si>
  <si>
    <t>Kód:</t>
  </si>
  <si>
    <t>64025033</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</si>
  <si>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</si>
  <si>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</si>
  <si>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Cyklická obnova trati v úseku Choceň (včetně) – Pardubice (mimo)</t>
  </si>
  <si>
    <t>KSO:</t>
  </si>
  <si>
    <t>CC-CZ:</t>
  </si>
  <si>
    <t>Místo:</t>
  </si>
  <si>
    <t xml:space="preserve"> </t>
  </si>
  <si>
    <t>Datum:</t>
  </si>
  <si>
    <t>9. 1. 2025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</si>
  <si>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</si>
  <si>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</si>
  <si>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</si>
  <si>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</si>
  <si>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</si>
  <si>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</si>
  <si>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</si>
  <si>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</si>
  <si>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</si>
  <si>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</si>
  <si>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</si>
  <si>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</si>
  <si>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</si>
  <si>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</si>
  <si>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</si>
  <si>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</si>
  <si>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</si>
  <si>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</si>
  <si>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</si>
  <si>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</si>
  <si>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</si>
  <si>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</si>
  <si>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</si>
  <si>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</si>
  <si>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</si>
  <si>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</si>
  <si>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</si>
  <si>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</si>
  <si>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</si>
  <si>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</si>
  <si>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</si>
  <si>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</si>
  <si>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</si>
  <si>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</si>
  <si>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</si>
  <si>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</si>
  <si>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</si>
  <si>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</si>
  <si>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</si>
  <si>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</si>
  <si>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</si>
  <si>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</si>
  <si>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</si>
  <si>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</si>
  <si>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</si>
  <si>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</si>
  <si>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</si>
  <si>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</si>
  <si>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</si>
  <si>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</si>
  <si>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</si>
  <si>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</si>
  <si>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</si>
  <si>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</si>
  <si>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01</t>
  </si>
  <si>
    <t>Obnova železničního svršku žst. Choceň km 270,438 - 271,966</t>
  </si>
  <si>
    <t>STA</t>
  </si>
  <si>
    <t>1</t>
  </si>
  <si>
    <t>{97a4468e-5291-4fb7-ab37-639445fa71b0}</t>
  </si>
  <si>
    <t>2</t>
  </si>
  <si>
    <t>So 02</t>
  </si>
  <si>
    <t xml:space="preserve">Obnova železničního svršku Choceň - –Zámrsk km 271,966 - 278,836 </t>
  </si>
  <si>
    <t>{7a9a2283-751e-4628-9657-52d2a636e9c2}</t>
  </si>
  <si>
    <t>So 03</t>
  </si>
  <si>
    <t>Obnova železničního svršku žst. Zámrsk km 278,836 - 280,289</t>
  </si>
  <si>
    <t>{a7e3f020-794d-4788-8556-e76d585cb454}</t>
  </si>
  <si>
    <t>SO 04</t>
  </si>
  <si>
    <t>Obnova železničního svršku Zámrsk - –Uhersko km 280,289 - 285,849</t>
  </si>
  <si>
    <t>{9bba0cf9-fff5-47c9-9d5c-7a084283d954}</t>
  </si>
  <si>
    <t>SO 05</t>
  </si>
  <si>
    <t>Obnova železničního svršku žst. Uhersko km 285,849 - 287,496</t>
  </si>
  <si>
    <t>{eb3bdbb8-03bc-4d69-a6b3-5caf3e4db578}</t>
  </si>
  <si>
    <t>SO 06</t>
  </si>
  <si>
    <t>Obnova železničního svršku Uhersko - –Moravany km 287,495 - 290,857</t>
  </si>
  <si>
    <t>{268392ca-30a9-4d4b-9c91-29a2ea17a636}</t>
  </si>
  <si>
    <t>SO 07</t>
  </si>
  <si>
    <t>Obnova železničního svršku žst. Moravany km 290,857 - 292,146</t>
  </si>
  <si>
    <t>{f44b7080-cf03-437e-b7ce-3c5987676401}</t>
  </si>
  <si>
    <t>SO 08</t>
  </si>
  <si>
    <t>Obnova železničního svršku Moravany - –Kostěnice km 292,146 - 294,657</t>
  </si>
  <si>
    <t>{efed4339-45eb-41c6-81ef-08138fb7a0cf}</t>
  </si>
  <si>
    <t>SO 09</t>
  </si>
  <si>
    <t>Obnova železničního svršku žst. Kostěnice km 294,657 - 296,055</t>
  </si>
  <si>
    <t>{e46bfe96-f7dd-448a-b460-7058a73c8b84}</t>
  </si>
  <si>
    <t>SO 10</t>
  </si>
  <si>
    <t>Obnova železničního svršku Kostěnice - –Pardubice km 296,055 - 304,494</t>
  </si>
  <si>
    <t>{c44f90e5-4563-4946-b896-311577dc02ed}</t>
  </si>
  <si>
    <t>SO 11</t>
  </si>
  <si>
    <t>Přestavba železničního propustku v km 277,311</t>
  </si>
  <si>
    <t>{be3ff411-56da-4f3c-a6c8-4ec2355df7b0}</t>
  </si>
  <si>
    <t>01</t>
  </si>
  <si>
    <t>Sborník ÚOŽI</t>
  </si>
  <si>
    <t>Soupis</t>
  </si>
  <si>
    <t>{881b2768-273b-42c8-b656-abf582fc0d24}</t>
  </si>
  <si>
    <t>02</t>
  </si>
  <si>
    <t xml:space="preserve">ÚRS </t>
  </si>
  <si>
    <t>{7ddd211e-b69e-43c7-9254-a8e0c8995fc5}</t>
  </si>
  <si>
    <t>SO 12</t>
  </si>
  <si>
    <t>Práce na zařízení SEE</t>
  </si>
  <si>
    <t>{6471d93e-e875-46f5-aff3-89b92da9bf67}</t>
  </si>
  <si>
    <t>SO 13</t>
  </si>
  <si>
    <t>Materiál objednatele - NEOCEŇOVAT</t>
  </si>
  <si>
    <t>{9d8c62dd-9eb9-4d96-811d-79b8351d3e69}</t>
  </si>
  <si>
    <t>SO 14</t>
  </si>
  <si>
    <t>VON</t>
  </si>
  <si>
    <t>{2807ec71-8774-432f-8928-f27129bbe023}</t>
  </si>
  <si>
    <t>PS 01</t>
  </si>
  <si>
    <t>Zabezpečovací zařízení v úseku Choceň - Zámrsk</t>
  </si>
  <si>
    <t>PRO</t>
  </si>
  <si>
    <t>{0271469b-3097-4077-8fb3-38fc6513f8a8}</t>
  </si>
  <si>
    <t>Traťový úsek Choceň - Zámrsk, venkovní prvky</t>
  </si>
  <si>
    <t>{4f82611b-ea19-4dca-80b6-cef936aad38c}</t>
  </si>
  <si>
    <t>Dle sborníku ÚOŽI</t>
  </si>
  <si>
    <t>3</t>
  </si>
  <si>
    <t>{23bdef73-4829-42b1-9a6b-067d9d37d3c0}</t>
  </si>
  <si>
    <t>URS</t>
  </si>
  <si>
    <t>{2049b4c2-cf24-4730-9577-cd6970020910}</t>
  </si>
  <si>
    <t>Stavědlová ústředna SZZ Choceň</t>
  </si>
  <si>
    <t>{c4005098-f916-42a8-a13d-f82edc7c8c23}</t>
  </si>
  <si>
    <t>{e407b3d8-a065-49aa-8c56-f5e59afffbcb}</t>
  </si>
  <si>
    <t>03</t>
  </si>
  <si>
    <t>Technologický objekt AB Sruby km 275,090</t>
  </si>
  <si>
    <t>{1af6a6de-4ff2-4d3e-bde8-836cebb5cf29}</t>
  </si>
  <si>
    <t>Dle sborníku UOŽI</t>
  </si>
  <si>
    <t>{257216e4-66c1-469f-a43c-110afe1c1267}</t>
  </si>
  <si>
    <t>04</t>
  </si>
  <si>
    <t>Technologický objekt PZZ B km 277,622</t>
  </si>
  <si>
    <t>{a57fc549-d564-4613-af72-43fd66fbdf66}</t>
  </si>
  <si>
    <t>{590fa565-be0c-4098-b63e-33b7cfc91b0d}</t>
  </si>
  <si>
    <t>05</t>
  </si>
  <si>
    <t>Stavědlová ústředna SZZ Zámrsk</t>
  </si>
  <si>
    <t>{8d825730-19e0-45e6-82c9-ebdccae87c98}</t>
  </si>
  <si>
    <t>Dle sborníku</t>
  </si>
  <si>
    <t>{103c1145-4220-4c77-956f-28c93138a1e2}</t>
  </si>
  <si>
    <t>PS 02</t>
  </si>
  <si>
    <t>Zabezpečovací zařízení v úseku Zámrsk - Uhersko</t>
  </si>
  <si>
    <t>{f2eac02a-cb58-48fb-b1bb-1eff8b465ab7}</t>
  </si>
  <si>
    <t>Traťový úsek Zámrsk - Uhersko, venkovní prvky</t>
  </si>
  <si>
    <t>{bef102fd-8e2a-4ea2-b020-303b09d06edc}</t>
  </si>
  <si>
    <t>Dle sbornáku UOŽI</t>
  </si>
  <si>
    <t>{6a1d1259-a664-4a74-92fa-4c11b8e3a585}</t>
  </si>
  <si>
    <t>Dle sborníku URS</t>
  </si>
  <si>
    <t>{b96f26b6-da0c-41bf-b15e-8e42c4a78ad1}</t>
  </si>
  <si>
    <t>{990c19cc-a9d0-4926-a94b-bfd9c7ab0a66}</t>
  </si>
  <si>
    <t>{a38bf6ed-45b3-43e8-a761-47818d35b202}</t>
  </si>
  <si>
    <t>Technologický objekt Radhošť km 282,154</t>
  </si>
  <si>
    <t>{fb95eca2-628e-41d2-826b-3950601d8d2c}</t>
  </si>
  <si>
    <t xml:space="preserve">Dle sborníku  UOŽI</t>
  </si>
  <si>
    <t>{bb89b26b-5dc9-4c63-9310-2ea92fe14574}</t>
  </si>
  <si>
    <t>Technologický objekt Sedlišťka km 282,815</t>
  </si>
  <si>
    <t>{fc496c6d-3203-447e-b8f9-51d4ed6bce61}</t>
  </si>
  <si>
    <t>{27fc06e5-d3fd-4c78-ae4c-35178049816d}</t>
  </si>
  <si>
    <t>Technologický objekt Opočno km 284,370</t>
  </si>
  <si>
    <t>{213c81dd-98ab-4e43-ad5f-1e68d6fc48db}</t>
  </si>
  <si>
    <t>{11dcc595-660e-4165-9c93-755b013968c6}</t>
  </si>
  <si>
    <t>06</t>
  </si>
  <si>
    <t>Technologický objekt Ostrov km 285,370</t>
  </si>
  <si>
    <t>{11ab8e1b-7634-4510-a8e8-7a16d26ece10}</t>
  </si>
  <si>
    <t>{8a701f9d-ae55-41c9-b865-c8d5b326835e}</t>
  </si>
  <si>
    <t>07</t>
  </si>
  <si>
    <t>Stavědlová ústředna SZZ Uhersko</t>
  </si>
  <si>
    <t>{a4ba7a1d-2ebd-44cd-9985-0b82e4b602d9}</t>
  </si>
  <si>
    <t>{4b05b025-bb20-409e-8b3d-ffb75eb92bb0}</t>
  </si>
  <si>
    <t>PS 03</t>
  </si>
  <si>
    <t>Zabezpečovací zařízení v úseku Uhersko - Moravany</t>
  </si>
  <si>
    <t>{aaf5406c-b030-496a-95e7-6f2c5915bace}</t>
  </si>
  <si>
    <t>Traťový úsek Uhersko - Moravany, venkovní prvky</t>
  </si>
  <si>
    <t>{492f990a-29dd-4df5-954c-e667c77494ee}</t>
  </si>
  <si>
    <t>{85539926-4b2f-4aec-b0b3-fd28d64033b5}</t>
  </si>
  <si>
    <t>{c1d678f1-21f2-4499-93c9-225ffd869b53}</t>
  </si>
  <si>
    <t>{9893216b-b677-4cf3-a890-601a36692074}</t>
  </si>
  <si>
    <t>{db4334e1-e2c0-4f59-8975-0d931e00cf1e}</t>
  </si>
  <si>
    <t>Technologický objekt PZZ B3 km 289,127</t>
  </si>
  <si>
    <t>{33051b03-3ba8-479d-9ff8-a76b3a0619a2}</t>
  </si>
  <si>
    <t>{d2adc071-cad2-4a9e-94ce-3062aac3adb1}</t>
  </si>
  <si>
    <t>Technologický objekt PZZ V km 290,194</t>
  </si>
  <si>
    <t>{f148fd70-2727-4220-a4e9-4cac71b597d1}</t>
  </si>
  <si>
    <t>{ff81ac97-210c-451e-9ada-6957b0cff5f9}</t>
  </si>
  <si>
    <t>Stavědlová ústředna SZZ Moravany</t>
  </si>
  <si>
    <t>{2cfae841-6e5d-4a44-83f1-c059d9d41737}</t>
  </si>
  <si>
    <t>{af36367d-83a5-4358-9a80-abda02bca5f3}</t>
  </si>
  <si>
    <t>PS 04</t>
  </si>
  <si>
    <t>Zabezpečovací zařízení v úseku Moravany - Kostěnice</t>
  </si>
  <si>
    <t>{3fb736d1-3f58-4b67-b5e7-cd37955d7164}</t>
  </si>
  <si>
    <t>Traťový úsek Moravany - Kostěnice, venkovní prvky</t>
  </si>
  <si>
    <t>{a5f39b13-68b9-4c58-852a-676a606d9301}</t>
  </si>
  <si>
    <t>Dle souboru UOŽI</t>
  </si>
  <si>
    <t>{f3dfb7e7-de45-4121-9427-f403ce447daf}</t>
  </si>
  <si>
    <t>Dle souboru URS</t>
  </si>
  <si>
    <t>{694c8170-6150-402b-9aca-c22928900e51}</t>
  </si>
  <si>
    <t>{6066bed8-dff7-4ae8-84fa-d79727a80f9e}</t>
  </si>
  <si>
    <t>{6ce07bcd-e6e5-4640-8b64-ceb859f0a71c}</t>
  </si>
  <si>
    <t>Stavědlová ústředna SZZ Kostěnice</t>
  </si>
  <si>
    <t>{49c622b2-b998-425f-9ad7-61cebbbc2fc2}</t>
  </si>
  <si>
    <t>{4e881ca4-0719-4fe0-83aa-5deed2520dcb}</t>
  </si>
  <si>
    <t>PS 05</t>
  </si>
  <si>
    <t>Zabezpečovací zařízení v úseku Kostěnice - Pardubice</t>
  </si>
  <si>
    <t>{0e619f99-223f-4281-8627-250deb77fabc}</t>
  </si>
  <si>
    <t>Traťový úsek Kostěnice - Pardubice, venkovní prvky</t>
  </si>
  <si>
    <t>{6e9d70a7-d337-4ac8-973a-c1a08df4ac4e}</t>
  </si>
  <si>
    <t>{cc5fea4a-6146-480c-a95d-83b4f12b437e}</t>
  </si>
  <si>
    <t>{c94637d1-a4aa-4966-add4-639fa010e806}</t>
  </si>
  <si>
    <t>{8468fa74-d526-40ee-89f8-2a4408dcd819}</t>
  </si>
  <si>
    <t>{e858d64c-de22-4657-a192-d0abc261c9fd}</t>
  </si>
  <si>
    <t>Technologický objekt PZZ Slovany km 302,038</t>
  </si>
  <si>
    <t>{d5b90542-af39-456f-81cb-532b6844e11e}</t>
  </si>
  <si>
    <t>{eadbd5f3-3aff-4959-9e13-3841144e531d}</t>
  </si>
  <si>
    <t>Stavědlová ústředna SZZ Pardubice</t>
  </si>
  <si>
    <t>{180a9c76-96c7-4207-8cb5-f14de3003ebe}</t>
  </si>
  <si>
    <t>{1f793166-5f99-4f83-9524-3125d379b893}</t>
  </si>
  <si>
    <t>PS 06</t>
  </si>
  <si>
    <t xml:space="preserve"> VON SSZT</t>
  </si>
  <si>
    <t>{9e236f0c-4d7c-466a-ad2e-20e2ff2da07d}</t>
  </si>
  <si>
    <t>VRN</t>
  </si>
  <si>
    <t>{339c7f71-5c25-4d5a-9230-0313aa902b9c}</t>
  </si>
  <si>
    <t>KRYCÍ LIST SOUPISU PRACÍ</t>
  </si>
  <si>
    <t>Objekt:</t>
  </si>
  <si>
    <t>So 01 - Obnova železničního svršku žst. Choceň km 270,438 - 271,966</t>
  </si>
  <si>
    <t>REKAPITULACE ČLENĚNÍ SOUPISU PRACÍ</t>
  </si>
  <si>
    <t>Kód dílu - Popis</t>
  </si>
  <si>
    <t>Cena celkem [CZK]</t>
  </si>
  <si>
    <t>Náklady ze soupisu prací</t>
  </si>
  <si>
    <t>-1</t>
  </si>
  <si>
    <t>HSV - Práce a dodávky HSV</t>
  </si>
  <si>
    <t>5 - Komunikace</t>
  </si>
  <si>
    <t>D1 - úsek Brandýs n.O. - Choceň, kol.č. 1 a 2</t>
  </si>
  <si>
    <t xml:space="preserve">    D2 - Přejezd P4890 km 268,095</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</si>
  <si>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</si>
  <si>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</si>
  <si>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</si>
  <si>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</si>
  <si>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</si>
  <si>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</si>
  <si>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</si>
  <si>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</si>
  <si>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</si>
  <si>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</si>
  <si>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</si>
  <si>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</si>
  <si>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</si>
  <si>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</si>
  <si>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</si>
  <si>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</si>
  <si>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5</t>
  </si>
  <si>
    <t>Komunikace</t>
  </si>
  <si>
    <t>K</t>
  </si>
  <si>
    <t>5907050110</t>
  </si>
  <si>
    <t>Dělení kolejnic kyslíkem, soustavy UIC60 nebo R65 Poznámka: 1. V cenách jsou započteny náklady na manipulaci, podložení, označení a provedení řezu kolejnice.</t>
  </si>
  <si>
    <t>kus</t>
  </si>
  <si>
    <t>Sborník UOŽI 01 2025</t>
  </si>
  <si>
    <t>4</t>
  </si>
  <si>
    <t>P</t>
  </si>
  <si>
    <t xml:space="preserve">Poznámka k položce:_x000d_
dle ZD celkem :  48+69=117,00 ks</t>
  </si>
  <si>
    <t>5911655110</t>
  </si>
  <si>
    <t>Demontáž jednoduché výhybky na úložišti betonové pražce soustavy UIC60 Poznámka: 1. V cenách jsou započteny náklady na demontáž do součástí, manipulaci, naložení na dopravní prostředek a uložení vyzískaného materiálu na úložišti.</t>
  </si>
  <si>
    <t>m</t>
  </si>
  <si>
    <t xml:space="preserve">Poznámka k položce:_x000d_
srdcovková část v.č. 3,4,5,6; celkem :  2*7,97+3*2*9,13=70,72 m</t>
  </si>
  <si>
    <t>5911670035</t>
  </si>
  <si>
    <t>Příplatek za demontáž v ose koleje srdcovkové části jednoduché výhybky pražce betonové soustavy UIC60 Poznámka: 1. V cenách jsou započteny náklady za obtížnost demontáže v ose koleje.</t>
  </si>
  <si>
    <t>6</t>
  </si>
  <si>
    <t>5905050225</t>
  </si>
  <si>
    <t>Souvislá výměna KL se snesením KR výhybky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</si>
  <si>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8</t>
  </si>
  <si>
    <t>5906140135</t>
  </si>
  <si>
    <t>Demontáž kolejového roštu koleje v ose koleje pražce betonové, tvar UIC60, 60E2 Poznámka: 1. V cenách jsou započteny náklady na případné odstranění kameniva, rozebrání roštu do součástí, manipulaci, naložení výzisku na dopravní prostředek a uložení na úložišti. 2. V cenách nejsou obsaženy náklady na dopravu a vytřídění.</t>
  </si>
  <si>
    <t>km</t>
  </si>
  <si>
    <t>10</t>
  </si>
  <si>
    <t>Poznámka k položce:_x000d_
mezi ZV č.4 a ZV č. 5</t>
  </si>
  <si>
    <t>5905050055</t>
  </si>
  <si>
    <t>Souvislá výměna KL se snesením KR koleje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</si>
  <si>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7</t>
  </si>
  <si>
    <t>5915010040</t>
  </si>
  <si>
    <t>Těžení zeminy nebo horniny železničního spodku třídy těžitelnosti II skupiny 4 Poznámka: 1. V cenách jsou započteny náklady na těžení a uložení výzisku na terén nebo naložení na dopravní prostředek a uložení na úložišti.</t>
  </si>
  <si>
    <t>m3</t>
  </si>
  <si>
    <t>14</t>
  </si>
  <si>
    <t xml:space="preserve">Poznámka k položce:_x000d_
pod srdcovkovou částí v.č. 3,4,5,6; celkem :   (7,97+3*9,13)*4,5*0,1=15,912 m3</t>
  </si>
  <si>
    <t>5914015040</t>
  </si>
  <si>
    <t>Čištění odvodňovacích zařízení ručně příkopová zídka s krytem Poznámka: 1. V cenách jsou započteny náklady na vyčištění od nánosu a nečistot a rozprostření výzisku na terén nebo naložení na dopravní prostředek. 2. V cenách nejsou obsaženy náklady na dopravu a skládkovné.</t>
  </si>
  <si>
    <t>16</t>
  </si>
  <si>
    <t>Poznámka k položce:_x000d_
mezi k.č.2 a výtažnou km 270,438-270,748 tj. 310m</t>
  </si>
  <si>
    <t>9</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</si>
  <si>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</si>
  <si>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</si>
  <si>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t</t>
  </si>
  <si>
    <t>18</t>
  </si>
  <si>
    <t xml:space="preserve">Poznámka k položce:_x000d_
odvoz suti pro uložení na mezideponii na pozemku OŘ_x000d_
celkem :  (7,97*4,5*0,55+3*9,13*4,5*0,55+7*3,4*0,55)*1,8+15,912*2+78*1,5=329,915 t</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</si>
  <si>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</si>
  <si>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</si>
  <si>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20</t>
  </si>
  <si>
    <t xml:space="preserve">Poznámka k položce:_x000d_
naložení suti na mezideponii pro odvoz na skládku_x000d_
celkem :  (7,97*4,5*0,55+3*9,13*4,5*0,55+7*3,4*0,55)*1,8+15,912*2+78*1,5=329,915 t</t>
  </si>
  <si>
    <t>11</t>
  </si>
  <si>
    <t>22</t>
  </si>
  <si>
    <t xml:space="preserve">Poznámka k položce:_x000d_
odvoz suti na skládku_x000d_
celkem :  (7,97*4,5*0,55+3*9,13*4,5*0,55+7*3,4*0,55)*1,8+15,912*2+78*1,5=329,915 t</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</si>
  <si>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</si>
  <si>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</si>
  <si>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24</t>
  </si>
  <si>
    <t xml:space="preserve">Poznámka k položce:_x000d_
odvoz suti na skládku - cca 30 km -  (30-10)/10=2_x000d_
celkem :  2*329,915=659,83 t</t>
  </si>
  <si>
    <t>13</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</si>
  <si>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</si>
  <si>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</si>
  <si>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26</t>
  </si>
  <si>
    <t xml:space="preserve">Poznámka k položce:_x000d_
poplatek za uložení suti na skládku_x000d_
celkem :  (7,97*4,5*0,55+3*9,13*4,5*0,55+7*3,4*0,55)*1,8+15,912*2+78*1,5=329,915 t</t>
  </si>
  <si>
    <t>5914075010</t>
  </si>
  <si>
    <t>Zřízení konstrukční vrstvy pražcového podloží bez geomateriálu tl. 0,15 m Poznámka: 1. V cenách nejsou obsaženy náklady na dodávku materiálu a odtěžení zeminy.</t>
  </si>
  <si>
    <t>m2</t>
  </si>
  <si>
    <t>28</t>
  </si>
  <si>
    <t xml:space="preserve">Poznámka k položce:_x000d_
pod srdcovkovou částí v.č. 3,4,5,6; celkem :   (7,97+3*9,13)*4,5=159,12 m3</t>
  </si>
  <si>
    <t>15</t>
  </si>
  <si>
    <t>5911641110</t>
  </si>
  <si>
    <t>Montáž jednoduché výhybky v ose koleje betonové pražce soustavy UIC60 Poznámka: 1. V cenách jsou započteny náklady na manipulaci na pražcovém podloží, nanesení součástí, montáž podle montážního plánu, přezkoušení doléhání jazyků a ošetření součástí mazivem. Demontáž součástí před položením. 2. V cenách nejsou obsaženy náklady na dodávku materiálu.</t>
  </si>
  <si>
    <t>30</t>
  </si>
  <si>
    <t>5906130325</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</si>
  <si>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</si>
  <si>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32</t>
  </si>
  <si>
    <t>17</t>
  </si>
  <si>
    <t>M</t>
  </si>
  <si>
    <t>5955101000</t>
  </si>
  <si>
    <t>Kamenivo drcené štěrk frakce 31,5/63 (32/63) třídy BI</t>
  </si>
  <si>
    <t>34</t>
  </si>
  <si>
    <t xml:space="preserve">Poznámka k položce:_x000d_
srdcovková část v.č. 3,4,5,6; celkem :  (7,97*4,5*0,55+3*9,13*4,5*0,55+7*3,4*0,55)*2=201,212 t</t>
  </si>
  <si>
    <t>5955101016</t>
  </si>
  <si>
    <t>Kamenivo drcené štěrkodrť frakce 0/32 kv kv – konstrukční vrstva</t>
  </si>
  <si>
    <t>36</t>
  </si>
  <si>
    <t xml:space="preserve">Poznámka k položce:_x000d_
pod srdcovkovou částí v.č. 3,4,5,6; celkem :   (7,97+3*9,13)*4,5*0,1*1,85=29,437 t</t>
  </si>
  <si>
    <t>19</t>
  </si>
  <si>
    <t>38</t>
  </si>
  <si>
    <t xml:space="preserve">Poznámka k položce:_x000d_
lom Zárubka - 74 km_x000d_
celkem :  201,212+29,437=230,649 t</t>
  </si>
  <si>
    <t>40</t>
  </si>
  <si>
    <t xml:space="preserve">Poznámka k položce:_x000d_
lom Zárubka - 74 km : 74-10=64/10 - zaokrouhleno na 7 _x000d_
celkem :  7*230,649=1614,544 t</t>
  </si>
  <si>
    <t>5906015120</t>
  </si>
  <si>
    <t>Výměna pražce malou těžící mechanizací v KL otevřeném i zapuštěném pražec betonový příčný vystrojený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</si>
  <si>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42</t>
  </si>
  <si>
    <t>Poznámka k položce:_x000d_
výměna pražců pod LIS v k.č. 1 a 2 a v km 270,428-271,966 : 6*2+2*5=22,00 ks</t>
  </si>
  <si>
    <t>5906015130</t>
  </si>
  <si>
    <t>Výměna pražce malou těžící mechanizací v KL otevřeném i zapuštěném pražec betonový výhybkový délky do 3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</si>
  <si>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44</t>
  </si>
  <si>
    <t>Poznámka k položce:_x000d_
dle ZD, celkem 13,00 ks</t>
  </si>
  <si>
    <t>23</t>
  </si>
  <si>
    <t>5906015140</t>
  </si>
  <si>
    <t>Výměna pražce malou těžící mechanizací v KL otevřeném i zapuštěném pražec betonový výhybkový délky přes 3 do 4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</si>
  <si>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46</t>
  </si>
  <si>
    <t>Poznámka k položce:_x000d_
dle ZD, celkem 71,00 ks _x000d_
pražce v srdcovkové části v.č. 3,4,5,6 budou vyměněny při demontáži a montáži výhybek v ose</t>
  </si>
  <si>
    <t>5906015150</t>
  </si>
  <si>
    <t>Výměna pražce malou těžící mechanizací v KL otevřeném i zapuštěném pražec betonový výhybkový délky přes 4 do 5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</si>
  <si>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48</t>
  </si>
  <si>
    <t>Poznámka k položce:_x000d_
dle ZD, celkem 26,00 ks_x000d_
pražce v srdcovkové části v.č. 3,4,5,6 budou vyměněny při demontáži a montáži výhybek v ose</t>
  </si>
  <si>
    <t>25</t>
  </si>
  <si>
    <t>5908050040</t>
  </si>
  <si>
    <t>Výměna upevnění bezpokladnicového komplet Poznámka: 1. V cenách jsou započteny náklady na demontáž, výměnu a montáž, ošetření součástí mazivem a naložení výzisku na dopravní prostředek. 2. V cenách nejsou obsaženy náklady na vrtání pražce a dodávku materiálu.</t>
  </si>
  <si>
    <t>50</t>
  </si>
  <si>
    <t xml:space="preserve">Poznámka k položce:_x000d_
dle ZD, celkem v k.č. 1 a 2 :  1000,00 ks (Skl14)</t>
  </si>
  <si>
    <t>5908050005</t>
  </si>
  <si>
    <t>Výměna upevnění podkladnicového komplet Poznámka: 1. V cenách jsou započteny náklady na demontáž, výměnu a montáž, ošetření součástí mazivem a naložení výzisku na dopravní prostředek. 2. V cenách nejsou obsaženy náklady na vrtání pražce a dodávku materiálu.</t>
  </si>
  <si>
    <t>52</t>
  </si>
  <si>
    <t xml:space="preserve">Poznámka k položce:_x000d_
dle ZD, celkem v k.č. 1 a 2 :  1000,00 ks (Skl24)</t>
  </si>
  <si>
    <t>27</t>
  </si>
  <si>
    <t>5908052010</t>
  </si>
  <si>
    <t>Výměna podložky pryžové pod patu kolejnice Poznámka: 1. V cenách jsou započteny náklady na demontáž upevňovadel, výměnu součásti, montáž upevňovadel a ošetření součástí mazivem. 2. V cenách nejsou obsaženy náklady na dodávku materiálu.</t>
  </si>
  <si>
    <t>54</t>
  </si>
  <si>
    <t xml:space="preserve">Poznámka k položce:_x000d_
dle ZD, celkem v k.č. 1 a 2 :  5000,00 ks</t>
  </si>
  <si>
    <t>5911287010</t>
  </si>
  <si>
    <t>Výměna podkladnice ve výhybce pražce betonové soustavy UIC60 Poznámka: 1. V cenách jsou započteny náklady na demontáž, výměnu a montáž dílu a ošetření součástí mazivem. 2. V cenách nejsou obsaženy náklady na dodávku materiálu.</t>
  </si>
  <si>
    <t>56</t>
  </si>
  <si>
    <t xml:space="preserve">Poznámka k položce:_x000d_
dle ZD, celkem :  50+50=100 ks</t>
  </si>
  <si>
    <t>29</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</si>
  <si>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</si>
  <si>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</si>
  <si>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58</t>
  </si>
  <si>
    <t xml:space="preserve">Poznámka k položce:_x000d_
naložení vyzískaných příčných pražců : 22*0,327=7,194 t_x000d_
naloženívyzískaných výhybkových pražců :  469,4*0,16=75,140 t_x000d_
naložení vyzískaných kompletů :  (1000+1000)*0,00105=2,100 t_x000d_
naložení vyzískaných pryž.podložek : 5000*0,00018=0,9 t_x000d_
naložení vyzískaných podkladnic :  (50+50)*0,02=2 t_x000d_
celkem :  3,924+75,104+2,1+0,9+2=87,298 t</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</si>
  <si>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</si>
  <si>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</si>
  <si>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60</t>
  </si>
  <si>
    <t xml:space="preserve">Poznámka k položce:_x000d_
přeprava vyzískaných příčných pražců : 22*0,327=7,194 t_x000d_
přeprava vyzískaných výhybkových pražců :  469,4*0,16=75,140 t_x000d_
přeprava vyzískaných kompletů :  (1000+1000)*0,00105=2,100 t_x000d_
přeprava vyzískaných pryž.podložek : 5000*0,00018=0,9 t_x000d_
přeprava vyzískaných podkladnic :  (50+50)*0,02=2 t_x000d_
celkem :  3,924+75,104+2,1+0,9+2=87,298 t</t>
  </si>
  <si>
    <t>31</t>
  </si>
  <si>
    <t>62</t>
  </si>
  <si>
    <t xml:space="preserve">Poznámka k položce:_x000d_
naložení nových příčných pražců : 22*0,327=7,194 t_x000d_
naložení nových výhybkových pražců :  469,4*0,16=75,140 t_x000d_
naložení nových kompletů :  (1000+1000)*0,00105=2,100 t_x000d_
naložení nových pryž.podložek : 5000*0,00018=0,9 t_x000d_
naložení nových podkladnic :  (50+50)*0,02=2 t_x000d_
celkem :  3,924+75,104+2,1+0,9+2=87,298 t</t>
  </si>
  <si>
    <t>64</t>
  </si>
  <si>
    <t xml:space="preserve">Poznámka k položce:_x000d_
přeprava nových příčných pražců : 22*0,327=7,194 t_x000d_
přeprava nových  výhybkových pražců :  469,4*0,16=75,140 t_x000d_
přeprava nových  kompletů :  (1000+1000)*0,00105=2,100 t_x000d_
přeprava nových  pryž.podložek : 5000*0,00018=0,9 t_x000d_
přeprava nových  podkladnic :  (50+50)*0,02=2 t_x000d_
celkem :  3,924+75,104+2,1+0,9+2=87,298 t</t>
  </si>
  <si>
    <t>5907010015</t>
  </si>
  <si>
    <t>Výměna LISŮ tvar UIC60, 60E2 Poznámka: 1. V cenách jsou započteny náklady na demontáž upevňovadel, výměnu LISU, montáž upevňovadel, demontáž a zpětnou montáž lanového propojení, případnou úpravu dilatačních spár, zřízení nebo demontáž prozatímních styků a ošetření součástí mazivem. 2. V cenách nejsou započteny náklady na dělení kolejnic, zřízení svaru, demontáž nebo montáž styků.</t>
  </si>
  <si>
    <t>66</t>
  </si>
  <si>
    <t xml:space="preserve">Poznámka k položce:_x000d_
celkem v k.č. 1 a 2 :  8*4+16*5+4*7=140,00 m_x000d_
celkem ve výhybkách :  16*4+8*5=104,00 m_x000d_
celkem :  140+104=244,00 m</t>
  </si>
  <si>
    <t>33</t>
  </si>
  <si>
    <t>5907015006</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</si>
  <si>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</si>
  <si>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68</t>
  </si>
  <si>
    <t xml:space="preserve">Poznámka k položce:_x000d_
celkem v k.č. 1 a 2 :  4*12,5=50,00 m</t>
  </si>
  <si>
    <t>5911043010</t>
  </si>
  <si>
    <t>Výměna jazyků a opornic výhybky jednoduché s třemi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</si>
  <si>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70</t>
  </si>
  <si>
    <t xml:space="preserve">Poznámka k položce:_x000d_
výměna jazyků ve výhybkách -  1:9 - celkem 2*14,358 m_x000d_
výměna jazyků ve výhybkách -  1:12 - celkem 10*17,358 _x000d_
výměna jazyků ve výhybkách -  1:14 - celkem 11*19,158 m_x000d_
výměna jazyků ve výhybkách - celkem 413,034 m_x000d_
výměna opornic ve výhybkách -  1:9 - celkem 2*2*15,256 m_x000d_
výměna opornic ve výhybkách -  1:12 - celkem  2*6*18,256 m_x000d_
výměna opornic ve výhybkách -  1:14 - celkem 2*8*20,056 m_x000d_
výměna opornic ve výhybkách -  celkem :  433,688 m_x000d_
celkem :  413,034+433,688=846,722 m</t>
  </si>
  <si>
    <t>35</t>
  </si>
  <si>
    <t>5911060010</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</si>
  <si>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</si>
  <si>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72</t>
  </si>
  <si>
    <t xml:space="preserve">Poznámka k položce:_x000d_
výměna kolejnic u přídržnice v přímé -  celkem :  155,20 m</t>
  </si>
  <si>
    <t>5911060110</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</si>
  <si>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</si>
  <si>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74</t>
  </si>
  <si>
    <t xml:space="preserve">Poznámka k položce:_x000d_
výměna kolejnic u přídržnice v odbočce -  celkem :  123,20 m</t>
  </si>
  <si>
    <t>37</t>
  </si>
  <si>
    <t>5911113210</t>
  </si>
  <si>
    <t>Výměna srdcovky jednoduché z částmi z odlévané oceli (ZMB) soustavy UIC60 Poznámka: 1. V cenách jsou započteny náklady na zřízení a demontáž prozatímních styků, montáž dílu a upevňovadel, ošetření součástí mazivem a provedení západkové zkoušky. 2. V cenách nejsou obsaženy náklady na dodávku materiálu, dělení kolejnic, zřízení svaru, demontáž a montáž styků.</t>
  </si>
  <si>
    <t>76</t>
  </si>
  <si>
    <t xml:space="preserve">Poznámka k položce:_x000d_
výměna srdcovky 1:9  -  celkem :  1*1,276=1,276 t_x000d_
výměna srdcovky 1:12  -  celkem :  1*1,885=1,885 t_x000d_
výměna srdcovky 1:14  -  celkem :  3*2,394=7,182 t_x000d_
celkem :  1,276+1,885+7,182=10,343 t_x000d_
srdcovky ve v.č. 3,4,5,6 budou vyměněny při demontáži a montáži výhybek v ose</t>
  </si>
  <si>
    <t>5911117010</t>
  </si>
  <si>
    <t>Výměna přídržnice srdcovky jednoduché typ Kn60 přímé soustavy UIC60 Poznámka: 1. V cenách jsou započteny náklady na výměnu přídržnice, vymezení šíře žlábku a ošetření součástí mazivem. 2. V cenách nejsou obsaženy náklady na dodávku dílu.</t>
  </si>
  <si>
    <t>78</t>
  </si>
  <si>
    <t xml:space="preserve">Poznámka k položce:_x000d_
dle ZD celkem :  88,50 m</t>
  </si>
  <si>
    <t>39</t>
  </si>
  <si>
    <t>5911117110</t>
  </si>
  <si>
    <t>Výměna přídržnice srdcovky jednoduché typ Kn60 ohnuté soustavy UIC60 Poznámka: 1. V cenách jsou započteny náklady na výměnu přídržnice, vymezení šíře žlábku a ošetření součástí mazivem. 2. V cenách nejsou obsaženy náklady na dodávku dílu.</t>
  </si>
  <si>
    <t>80</t>
  </si>
  <si>
    <t xml:space="preserve">Poznámka k položce:_x000d_
dle ZD celkem :  28,86 m</t>
  </si>
  <si>
    <t>82</t>
  </si>
  <si>
    <t xml:space="preserve">Poznámka k položce:_x000d_
naložení vyzískaných LIS :  244*0,07=17,080 t_x000d_
naložení vyzískaných kolejnic :  (50+155,2+123,2)*0,06=19,704 t_x000d_
naložení vyzískaných jazyků :  2*905+10*1,098+11*1,224=26,254 t_x000d_
naložení vyzískaných opornic :  2*0,916+10*1,091+11*1,199=25,931 t_x000d_
naložení vyzískaných srdcovek :  2,552+7,54+7,182=17,274 t_x000d_
naložení vyzískaných přídržnic :  (88,5+28,86)*0,0315=3,697 t_x000d_
celkem :  19,704+26,254+25,931+17,274+3,697=109,94 t</t>
  </si>
  <si>
    <t>41</t>
  </si>
  <si>
    <t>84</t>
  </si>
  <si>
    <t xml:space="preserve">Poznámka k položce:_x000d_
přeprava vyzískaných LIS :  244*0,07=17,080 t_x000d_
přeprava vyzískaných kolejnic :  (50+155,2+123,2)*0,06=19,704 t_x000d_
přeprava vyzískaných jazyků :  2*905+10*1,098+11*1,224=26,254 t_x000d_
přeprava vyzískaných opornic :  2*0,916+10*1,091+11*1,199=25,931 t_x000d_
přeprava vyzískaných srdcovek :  2,552+7,54+7,182=17,274 t_x000d_
přeprava vyzískaných přídržnic :  (88,5+28,86)*0,0315=3,697 t_x000d_
celkem :  19,704+26,254+25,931+17,274+3,697=109,94 t</t>
  </si>
  <si>
    <t>86</t>
  </si>
  <si>
    <t xml:space="preserve">Poznámka k položce:_x000d_
naložení novýchch LIS :  244*0,07=17,080 t_x000d_
naložení novýchch kolejnic :  (50+155,2+123,2)*0,06=19,704 t_x000d_
naložení novýchch  jazyků :  2*905+10*1,098+11*1,224=26,254 t_x000d_
naložení novýchch  opornic :  2*0,916+10*1,091+11*1,199=25,931 t_x000d_
naložení novýchch  srdcovek :  2,552+7,54+7,182=17,274 t_x000d_
naložení novýchch přídržnic :  (88,5+28,86)*0,0315=3,697 t_x000d_
celkem :  19,704+26,254+25,931+17,274+3,697=109,94 t</t>
  </si>
  <si>
    <t>43</t>
  </si>
  <si>
    <t>88</t>
  </si>
  <si>
    <t xml:space="preserve">Poznámka k položce:_x000d_
přeprava nových LIS :  244*0,07=17,080 t_x000d_
přeprava novýchkolejnic :  (50+155,2+123,2)*0,06=19,704 t_x000d_
přeprava nových jazyků :  2*905+10*1,098+11*1,224=26,254 t_x000d_
přeprava nových opornic :  2*0,916+10*1,091+11*1,199=25,931 t_x000d_
přeprava nových srdcovek :  2,552+7,54+7,182=17,274 t_x000d_
přeprava nových přídržnic :  (88,5+28,86)*0,0315=3,697 t_x000d_
celkem :  19,704+26,254+25,931+17,274+3,697=109,94 t</t>
  </si>
  <si>
    <t>R1</t>
  </si>
  <si>
    <t>Opravné souvislé broušení kolejnic R260 příčný a podélný profil oprava příčného a podélného profilu - 1m=1m koleje</t>
  </si>
  <si>
    <t>90</t>
  </si>
  <si>
    <t xml:space="preserve">Poznámka k položce:_x000d_
dle ZD kol.č. 1 a 2 celkem :  2660,00 m</t>
  </si>
  <si>
    <t>45</t>
  </si>
  <si>
    <t>5910075110</t>
  </si>
  <si>
    <t>Opravná reprofilace opornice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</si>
  <si>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92</t>
  </si>
  <si>
    <t xml:space="preserve">Poznámka k položce:_x000d_
dle ZD celkem :  537,53 m</t>
  </si>
  <si>
    <t>5910075010</t>
  </si>
  <si>
    <t>Opravná reprofilace jazyka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</si>
  <si>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94</t>
  </si>
  <si>
    <t xml:space="preserve">Poznámka k položce:_x000d_
dle ZD celkem :  511,86 m</t>
  </si>
  <si>
    <t>47</t>
  </si>
  <si>
    <t>5910075210</t>
  </si>
  <si>
    <t>Opravná reprofilace výhybkové kolejnice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</si>
  <si>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96</t>
  </si>
  <si>
    <t xml:space="preserve">Poznámka k položce:_x000d_
dle ZD celkem :  1461,377 m</t>
  </si>
  <si>
    <t>5910080110</t>
  </si>
  <si>
    <t>Opravná reprofilace srdcovky jednoduché 1:7,5 a 1:9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</si>
  <si>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98</t>
  </si>
  <si>
    <t xml:space="preserve">Poznámka k položce:_x000d_
dle ZD  v.č. 4,64,  tv. 1:9-300 - celkem :  2,00 ks</t>
  </si>
  <si>
    <t>49</t>
  </si>
  <si>
    <t>5910080210</t>
  </si>
  <si>
    <t>Opravná reprofilace srdcovky jednoduché 1:11 a 1:12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</si>
  <si>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100</t>
  </si>
  <si>
    <t xml:space="preserve">Poznámka k položce:_x000d_
dle ZD v.č. 1,3,5,6,8,11,  tv. 1:12-500 - celkem :  6,00 ks</t>
  </si>
  <si>
    <t>5910080310</t>
  </si>
  <si>
    <t>Opravná reprofilace srdcovky jednoduché 1:14 a 1:18,5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</si>
  <si>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102</t>
  </si>
  <si>
    <t xml:space="preserve">Poznámka k položce:_x000d_
dle ZD v.č. 7,51,54,57,58,59,63,  tv. 1:14-760 - celkem :  7,00 ks</t>
  </si>
  <si>
    <t>51</t>
  </si>
  <si>
    <t>5910090560</t>
  </si>
  <si>
    <t>Navaření srdcovky jednoduché lité z oceli manganové úhel odbočení 1:11 až 1:14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</si>
  <si>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104</t>
  </si>
  <si>
    <t xml:space="preserve">Poznámka k položce:_x000d_
dle ZD 2 ks 1:12; 5 ks 1:14; celkem .  2+5=7,00 ks</t>
  </si>
  <si>
    <t>5910020110</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</si>
  <si>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</si>
  <si>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svar</t>
  </si>
  <si>
    <t>106</t>
  </si>
  <si>
    <t xml:space="preserve">Poznámka k položce:_x000d_
dle ZD celkem :  210+69=279,00 ks</t>
  </si>
  <si>
    <t>53</t>
  </si>
  <si>
    <t>5910035010</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</si>
  <si>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</si>
  <si>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108</t>
  </si>
  <si>
    <t xml:space="preserve">Poznámka k položce:_x000d_
celkem v k.č. 1 a 2 :  odhad  -  70,00 ks</t>
  </si>
  <si>
    <t>5910040315</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</si>
  <si>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</si>
  <si>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110</t>
  </si>
  <si>
    <t xml:space="preserve">Poznámka k položce:_x000d_
celkem v k.č. 1 a 2 :  odhad -  7000,00 m</t>
  </si>
  <si>
    <t>55</t>
  </si>
  <si>
    <t>5910040415</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</si>
  <si>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</si>
  <si>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112</t>
  </si>
  <si>
    <t>5910050020</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</si>
  <si>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</si>
  <si>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114</t>
  </si>
  <si>
    <t xml:space="preserve">Poznámka k položce:_x000d_
celkem výhybky :  2*49,845+6*64,791+8*82,985=1152,316 m</t>
  </si>
  <si>
    <t>57</t>
  </si>
  <si>
    <t>5910050120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</si>
  <si>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</si>
  <si>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116</t>
  </si>
  <si>
    <t>5910130030</t>
  </si>
  <si>
    <t>Demontáž zádržné opěrky z jazyka i opornice Poznámka: 1. V cenách jsou započteny náklady na demontáž a naložení výzisku na dopravní prostředek.</t>
  </si>
  <si>
    <t>pár</t>
  </si>
  <si>
    <t>118</t>
  </si>
  <si>
    <t xml:space="preserve">Poznámka k položce:_x000d_
dle ZD celkem :  23,00 ks</t>
  </si>
  <si>
    <t>59</t>
  </si>
  <si>
    <t>5910132030</t>
  </si>
  <si>
    <t>Zřízení zádržné opěrky na jazyku i opornici Poznámka: 1. V cenách jsou započteny náklady na vrtání otvorů a montáž. 2. V cenách nejsou obsaženy náklady na dodávku materiálu.</t>
  </si>
  <si>
    <t>120</t>
  </si>
  <si>
    <t>5911005110</t>
  </si>
  <si>
    <t>Válečková stolička jazyka nadzvedávací demontáž s upevněním na patu kolejnice Poznámka: 1. V cenách jsou započteny náklady na provedení, nastavení funkčnosti stabilizátoru a ošetření součástí mazivem. 2. V cenách nejsou obsaženy náklady na dodávku materiálu.</t>
  </si>
  <si>
    <t>122</t>
  </si>
  <si>
    <t xml:space="preserve">Poznámka k položce:_x000d_
dle ZD celkem :  96+64=150,00 ks</t>
  </si>
  <si>
    <t>61</t>
  </si>
  <si>
    <t>5911005210</t>
  </si>
  <si>
    <t>Válečková stolička jazyka nadzvedávací montáž s upevněním na patu kolejnice Poznámka: 1. V cenách jsou započteny náklady na provedení, nastavení funkčnosti stabilizátoru a ošetření součástí mazivem. 2. V cenách nejsou obsaženy náklady na dodávku materiálu.</t>
  </si>
  <si>
    <t>124</t>
  </si>
  <si>
    <t>5911233010</t>
  </si>
  <si>
    <t>Demontáž jazykové opěrky soustavy UIC60 Poznámka: 1. V cenách jsou započteny náklady na demontáž a naložení na dopravní prostředek.</t>
  </si>
  <si>
    <t>126</t>
  </si>
  <si>
    <t xml:space="preserve">Poznámka k položce:_x000d_
dle ZD celkem :  101,00 ks</t>
  </si>
  <si>
    <t>63</t>
  </si>
  <si>
    <t>5911251010</t>
  </si>
  <si>
    <t>Montáž jazykové opěrky soustavy UIC60 Poznámka: 1. V cenách jsou započteny náklady na montáž a ošetření součásti mazivem. 2. V cenách nejsou obsaženy náklady na dodávku materiálu.</t>
  </si>
  <si>
    <t>128</t>
  </si>
  <si>
    <t>7594107330</t>
  </si>
  <si>
    <t>Demontáž kolejnicového lanového propojení z betonových pražců</t>
  </si>
  <si>
    <t>130</t>
  </si>
  <si>
    <t>65</t>
  </si>
  <si>
    <t>7594105330</t>
  </si>
  <si>
    <t>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trámky</t>
  </si>
  <si>
    <t>132</t>
  </si>
  <si>
    <t>5907055020</t>
  </si>
  <si>
    <t>Vrtání kolejnic otvor o průměru přes 10 do 23 mm Poznámka: 1. V cenách jsou započteny náklady na manipulaci, podložení, označení a provedení vrtu ve stojině kolejnice.</t>
  </si>
  <si>
    <t>134</t>
  </si>
  <si>
    <t xml:space="preserve">Poznámka k položce:_x000d_
dle ZD celkem :  46+46=92,00 ks</t>
  </si>
  <si>
    <t>67</t>
  </si>
  <si>
    <t>5907055030</t>
  </si>
  <si>
    <t>Vrtání kolejnic otvor o průměru přes 23 mm Poznámka: 1. V cenách jsou započteny náklady na manipulaci, podložení, označení a provedení vrtu ve stojině kolejnice.</t>
  </si>
  <si>
    <t>136</t>
  </si>
  <si>
    <t xml:space="preserve">Poznámka k položce:_x000d_
dle ZD celkem :  202,00 ks</t>
  </si>
  <si>
    <t>7497371630</t>
  </si>
  <si>
    <t>Demontáže zařízení trakčního vedení svodu propojení nebo ukolejnění na elektrizovaných tratích nebo v kolejových obvodech - demontáž stávajícího zařízení se všemi pomocnými doplňujícími úpravami</t>
  </si>
  <si>
    <t>138</t>
  </si>
  <si>
    <t xml:space="preserve">Poznámka k položce:_x000d_
dle ZD celkem :  15,00 ks</t>
  </si>
  <si>
    <t>69</t>
  </si>
  <si>
    <t>7497351560</t>
  </si>
  <si>
    <t>Montáž přímého ukolejnění na elektrizovaných tratích nebo v kolejových obvodech</t>
  </si>
  <si>
    <t>140</t>
  </si>
  <si>
    <t>7594105012</t>
  </si>
  <si>
    <t>Odpojení a zpětné připojení lan ke stojánku KSL - včetně odpojení a připevnění lanového propojení na pražce nebo montážní trámky</t>
  </si>
  <si>
    <t>142</t>
  </si>
  <si>
    <t xml:space="preserve">Poznámka k položce:_x000d_
dle ZD celkem :  224,00 ks_x000d_
lanová připojení k drozelům a LIS</t>
  </si>
  <si>
    <t>71</t>
  </si>
  <si>
    <t>5909032020</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</si>
  <si>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</si>
  <si>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144</t>
  </si>
  <si>
    <t xml:space="preserve">Poznámka k položce:_x000d_
kol.č. 1 a 2 celkem :  1,591 km</t>
  </si>
  <si>
    <t>5909042020</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</si>
  <si>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</si>
  <si>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146</t>
  </si>
  <si>
    <t xml:space="preserve">Poznámka k položce:_x000d_
v.č. 1,3,4,5,6,7,8,11,49,51,54,57,58,59,63,64, včetně přípojů_x000d_
celkem :  1838,300 m</t>
  </si>
  <si>
    <t>73</t>
  </si>
  <si>
    <t>5909050020</t>
  </si>
  <si>
    <t>Stabilizace kolejového lože koleje stávajícího Poznámka: 1. V cenách jsou započteny náklady na stabilizaci v režimu s řízeným (konstantním) poklesem včetně měření a předání tištěných výstupů.</t>
  </si>
  <si>
    <t>148</t>
  </si>
  <si>
    <t>5909050040</t>
  </si>
  <si>
    <t>Stabilizace kolejového lože výhybky stávajícího Poznámka: 1. V cenách jsou započteny náklady na stabilizaci v režimu s řízeným (konstantním) poklesem včetně měření a předání tištěných výstupů.</t>
  </si>
  <si>
    <t>150</t>
  </si>
  <si>
    <t>75</t>
  </si>
  <si>
    <t>5909030020</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</si>
  <si>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</si>
  <si>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152</t>
  </si>
  <si>
    <t xml:space="preserve">Poznámka k položce:_x000d_
1. následné podbití kol.č. 1 a 2;  celkem :  0,200 km_x000d_
následné podbití kol.č. 1 a 2;  celkem :  0,200 km_x000d_
celkem :  0,2+0,2=0,400 km</t>
  </si>
  <si>
    <t>5909040020</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</si>
  <si>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</si>
  <si>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154</t>
  </si>
  <si>
    <t xml:space="preserve">Poznámka k položce:_x000d_
1. následné podbití výhybek v kol.č. 1 a 2;  celkem :  800,00 m_x000d_
následné podbití výhabek v kol.č. 1 a 2;  celkem :  800,00 m_x000d_
celkem :  800+800=1600,00 m</t>
  </si>
  <si>
    <t>77</t>
  </si>
  <si>
    <t>156</t>
  </si>
  <si>
    <t xml:space="preserve">Poznámka k položce:_x000d_
1. následná stabilizace kol.č. 1 a 2;  celkem :  0,200 km_x000d_
následná stabilizace kol.č. 1 a 2;  celkem :  0,200 km_x000d_
celkem :  0,2+0,2=0,400 km</t>
  </si>
  <si>
    <t>158</t>
  </si>
  <si>
    <t xml:space="preserve">Poznámka k položce:_x000d_
1. následná stabilizace výhybek v kol.č. 1 a 2;  celkem :  800,00 m_x000d_
následná stabilizace výhybek v kol.č. 1 a 2;  celkem :  800,00 m_x000d_
celkem :  800+800=1600,00 m</t>
  </si>
  <si>
    <t>79</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</si>
  <si>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</si>
  <si>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</si>
  <si>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160</t>
  </si>
  <si>
    <t xml:space="preserve">Poznámka k položce:_x000d_
doplnění KL při úpravě GPK kolejí :   177,00 m3_x000d_
doplnění KL po následném podbití koleje :  20,00 m3_x000d_
celkem :  177+20=197,00 m3</t>
  </si>
  <si>
    <t>5905105040</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</si>
  <si>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</si>
  <si>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162</t>
  </si>
  <si>
    <t xml:space="preserve">Poznámka k položce:_x000d_
doplnění KL při úpravě GPK výhybek :  221,00 m3_x000d_
doplnění KL po následném podbití výhybek :  60,00 m3_x000d_
celkem :  221+60=281,00 m3</t>
  </si>
  <si>
    <t>81</t>
  </si>
  <si>
    <t>164</t>
  </si>
  <si>
    <t xml:space="preserve">Poznámka k položce:_x000d_
celkem :  197*2+281*2=956,00 t</t>
  </si>
  <si>
    <t>166</t>
  </si>
  <si>
    <t xml:space="preserve">Poznámka k položce:_x000d_
lom Zárubka - 74 km_x000d_
celkem :  197*2+281*2=956,00 t</t>
  </si>
  <si>
    <t>83</t>
  </si>
  <si>
    <t>168</t>
  </si>
  <si>
    <t xml:space="preserve">Poznámka k položce:_x000d_
lom Zárubka - 74 km : 74-10=64/10 - zaokrouhleno na 7 _x000d_
celkem :  956*7=6692,00 t</t>
  </si>
  <si>
    <t>5913035010</t>
  </si>
  <si>
    <t>Demontáž celopryžové přejezdové konstrukce málo zatížené v koleji část vnější a vnitřní bez závěrných zídek Poznámka: 1. V cenách jsou započteny náklady na demontáž konstrukce, naložení na dopravní prostředek.</t>
  </si>
  <si>
    <t>170</t>
  </si>
  <si>
    <t xml:space="preserve">Poznámka k položce:_x000d_
přechod v k.č. 1 a 2 -  celkem :  4*3,60=14,40 m</t>
  </si>
  <si>
    <t>85</t>
  </si>
  <si>
    <t>5913040010</t>
  </si>
  <si>
    <t>Montáž celopryžové přejezdové konstrukce málo zatížené v koleji část vnější a vnitřní bez závěrných zídek Poznámka: 1. V cenách jsou započteny náklady na montáž konstrukce. 2. V cenách nejsou obsaženy náklady na dodávku materiálu.</t>
  </si>
  <si>
    <t>172</t>
  </si>
  <si>
    <t>5914115340</t>
  </si>
  <si>
    <t>Demontáž nástupištních desek Sudop K 230 Poznámka: 1. V cenách jsou započteny náklady na snesení, uložení nebo naložení na dopravní prostředek a uložení na úložišti.</t>
  </si>
  <si>
    <t>174</t>
  </si>
  <si>
    <t xml:space="preserve">Poznámka k položce:_x000d_
Nástupiště u k.č. 1 a 2 -  celkem :  2*400=800 m</t>
  </si>
  <si>
    <t>87</t>
  </si>
  <si>
    <t>5914125040</t>
  </si>
  <si>
    <t>Montáž nástupištních desek Sudop K 230 Poznámka: 1. V cenách jsou započteny náklady na manipulaci a montáž desek podle vzorového listu. 2. V cenách nejsou obsaženy náklady na dodávku materiálu.</t>
  </si>
  <si>
    <t>176</t>
  </si>
  <si>
    <t>5964161035</t>
  </si>
  <si>
    <t>Beton lehce zhutnitelný C 25/30;XA2 vyhovuje i XC4 F5 2 510 3 037</t>
  </si>
  <si>
    <t>178</t>
  </si>
  <si>
    <t xml:space="preserve">Poznámka k položce:_x000d_
cementová malta pod KD 230_x000d_
celkem :  800*0,3*0,05=12,00 m3</t>
  </si>
  <si>
    <t>89</t>
  </si>
  <si>
    <t>180</t>
  </si>
  <si>
    <t xml:space="preserve">Poznámka k položce:_x000d_
přeprava cementové malty na stavbu_x000d_
celkem :  12*2,5=30,00 t</t>
  </si>
  <si>
    <t>5911527010</t>
  </si>
  <si>
    <t>Demontáž čelisťového závěru výhybky jednoduché bez žlabového pražce soustavy UIC60 Poznámka: 1. V cenách jsou započteny náklady na demontáž a naložení na dopravní prostředek.</t>
  </si>
  <si>
    <t>182</t>
  </si>
  <si>
    <t>91</t>
  </si>
  <si>
    <t>5911529010</t>
  </si>
  <si>
    <t>Montáž čelisťového závěru výhybky jednoduché bez žlabového pražce soustavy UIC60 Poznámka: 1. V cenách jsou započteny náklady na montáž, přezkoušení chodu výhybky, provedení západkové zkoušky a ošetření kluzných částí závěru mazivem. 2. V cenách nejsou obsaženy náklady na dodávku materiálu.</t>
  </si>
  <si>
    <t>184</t>
  </si>
  <si>
    <t>5961176015</t>
  </si>
  <si>
    <t>Čelisťový závěr ČZP pro J60 1:9-300 (žlabový přírubový) pravý/levý</t>
  </si>
  <si>
    <t>186</t>
  </si>
  <si>
    <t>93</t>
  </si>
  <si>
    <t>5961176025</t>
  </si>
  <si>
    <t>Čelisťový závěr ČZP dvouzávěrový pro J60 1:12-500 (žlabový přírubový) pravý/levý</t>
  </si>
  <si>
    <t>188</t>
  </si>
  <si>
    <t>5961176030</t>
  </si>
  <si>
    <t>Čelisťový závěr ČZP třízávěrový pro J60 1:14-760 (žlabový přírubový) pravý/levý</t>
  </si>
  <si>
    <t>190</t>
  </si>
  <si>
    <t>95</t>
  </si>
  <si>
    <t>7591015030</t>
  </si>
  <si>
    <t>Montáž elektromotorického přestavníku na výhybce s kontrolou jazyků s upevněním na pražci - připevnění přestavníku pomocí připevňovací soupravy a zatažení kabelu s kabelovou formou do kabelového závěru, mechanické přezkoušení chodu, opravný nátěr. Bez zemních prací</t>
  </si>
  <si>
    <t>výh.</t>
  </si>
  <si>
    <t>192</t>
  </si>
  <si>
    <t>7591017030</t>
  </si>
  <si>
    <t>Demontáž elektromotorického přestavníku z výhybky s kontrolou jazyků</t>
  </si>
  <si>
    <t>194</t>
  </si>
  <si>
    <t>97</t>
  </si>
  <si>
    <t>7591035020</t>
  </si>
  <si>
    <t>Montáž kontrolní tyče kloubové krátké</t>
  </si>
  <si>
    <t>196</t>
  </si>
  <si>
    <t>7591035030</t>
  </si>
  <si>
    <t>Montáž kontrolní tyče kloubové dlouhé</t>
  </si>
  <si>
    <t>198</t>
  </si>
  <si>
    <t>99</t>
  </si>
  <si>
    <t>7591037020</t>
  </si>
  <si>
    <t>Demontáž kontrolní tyče kloubové krátké</t>
  </si>
  <si>
    <t>200</t>
  </si>
  <si>
    <t>7591037030</t>
  </si>
  <si>
    <t>Demontáž kontrolní tyče kloubové dlouhé</t>
  </si>
  <si>
    <t>202</t>
  </si>
  <si>
    <t>101</t>
  </si>
  <si>
    <t>7591085020</t>
  </si>
  <si>
    <t>Montáž upevňovací soupravy s upevněním na koleji</t>
  </si>
  <si>
    <t>204</t>
  </si>
  <si>
    <t>7591087020</t>
  </si>
  <si>
    <t>Demontáž upevňovací soupravy s upevněním na koleji</t>
  </si>
  <si>
    <t>206</t>
  </si>
  <si>
    <t>103</t>
  </si>
  <si>
    <t>7594407010</t>
  </si>
  <si>
    <t>Demontáž snímače polohy jazyka SP1, SP2</t>
  </si>
  <si>
    <t>208</t>
  </si>
  <si>
    <t>7594405050</t>
  </si>
  <si>
    <t>Montáž snímače polohy přestavníkového SPP</t>
  </si>
  <si>
    <t>210</t>
  </si>
  <si>
    <t>105</t>
  </si>
  <si>
    <t>5911531010</t>
  </si>
  <si>
    <t>Seřízení čelisťového závěru výhybky jednoduché bez žlabového pražce soustavy UIC60 Poznámka: 1. V cenách jsou započteny náklady na nastavení podzávorování, vymezení zdvihu, vůle háku, oprava polohy svěrací čelisti, vůli třmenů, přezkoušení chodu výhybky, provedení západkové zkoušky a ošetření kluzných částí výhybky mazivem.</t>
  </si>
  <si>
    <t>212</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</si>
  <si>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</si>
  <si>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</si>
  <si>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214</t>
  </si>
  <si>
    <t>107</t>
  </si>
  <si>
    <t>7493351024</t>
  </si>
  <si>
    <t>Montáž elektrického ohřevu výhybek (EOV) kompletní topné soupravy na jednoduchou výhybku soustavy S49, R65 a UIC60 s poloměrem odbočení 500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</si>
  <si>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216</t>
  </si>
  <si>
    <t>7493351026</t>
  </si>
  <si>
    <t>Montáž elektrického ohřevu výhybek (EOV) kompletní topné soupravy na jednoduchou výhybku soustavy S49, R65 a UIC60 s poloměrem odbočení 760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</si>
  <si>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218</t>
  </si>
  <si>
    <t>109</t>
  </si>
  <si>
    <t>7493371010</t>
  </si>
  <si>
    <t>Demontáže zařízení na elektrickém ohřevu výhybek kompletní topné soupravy na výhybku tvaru 1:7,5-190, 1:9-190 - veškeré výstroje EOV na výhybce, topných tyčí, připojovacích skříněk, napájecích kabelů, oddělovacích transformátorů</t>
  </si>
  <si>
    <t>220</t>
  </si>
  <si>
    <t>7493371012</t>
  </si>
  <si>
    <t>Demontáže zařízení na elektrickém ohřevu výhybek kompletní topné soupravy na výhybku tvaru 1:12-500 - veškeré výstroje EOV na výhybce, topných tyčí, připojovacích skříněk, napájecích kabelů, oddělovacích transformátorů</t>
  </si>
  <si>
    <t>222</t>
  </si>
  <si>
    <t>111</t>
  </si>
  <si>
    <t>7493371014</t>
  </si>
  <si>
    <t>Demontáže zařízení na elektrickém ohřevu výhybek kompletní topné soupravy na výhybku tvaru 1:14-760 - veškeré výstroje EOV na výhybce, topných tyčí, připojovacích skříněk, napájecích kabelů, oddělovacích transformátorů</t>
  </si>
  <si>
    <t>224</t>
  </si>
  <si>
    <t>7592007120</t>
  </si>
  <si>
    <t>Demontáž informačního bodu MIB 6</t>
  </si>
  <si>
    <t>226</t>
  </si>
  <si>
    <t xml:space="preserve">Poznámka k položce:_x000d_
dle ZD celkem v k.č. 1 a 2 :  4,00 ks</t>
  </si>
  <si>
    <t>113</t>
  </si>
  <si>
    <t>7592005120</t>
  </si>
  <si>
    <t>Montáž informačního bodu včetně vyměření místa montáže, osazení magnetů, montáže připevňovací soupravy, montáže korpusu na soupravu, zaměření a přezkoušení s jízdou měřicího vozu magnetického MIB 6</t>
  </si>
  <si>
    <t>228</t>
  </si>
  <si>
    <t>7592007160</t>
  </si>
  <si>
    <t>Demontáž balízy úplná včetně upevňovací sady</t>
  </si>
  <si>
    <t>230</t>
  </si>
  <si>
    <t>Poznámka k položce:_x000d_
dle ZD celkem v k.č. 1 a 2 : 14,00 ks</t>
  </si>
  <si>
    <t>115</t>
  </si>
  <si>
    <t>7592005162</t>
  </si>
  <si>
    <t>Montáž balízy do kolejiště pomocí mezikolejnicového upevňovadla (Clamp, Vortok apod) - V ceně jsou započítány náklady na odkopání štěrku, montáž mezikolejnicového upevňovadla, úpravu štěrkového lože a montáž balízy.</t>
  </si>
  <si>
    <t>232</t>
  </si>
  <si>
    <t xml:space="preserve">Poznámka k položce:_x000d_
dle ZD celkem v k.č. 1 a 2 :  14,00 ks</t>
  </si>
  <si>
    <t>5912075020</t>
  </si>
  <si>
    <t>Demontáž magnetických bodů pro měřicí vůz (MV) Poznámka: 1. V cenách jsou započteny náklady demontáž magnetických bodů včetně manipulace s kameniva.</t>
  </si>
  <si>
    <t>234</t>
  </si>
  <si>
    <t>117</t>
  </si>
  <si>
    <t>5912080020</t>
  </si>
  <si>
    <t>Montáž magnetických bodů pro měřicí vůz (MV) Poznámka: 1. V cenách jsou započteny náklady montáž magnetických bodů včetně manipulace s kamenivem. 2. V cenách nejsou obsaženy náklady na dodávku materiálu.</t>
  </si>
  <si>
    <t>236</t>
  </si>
  <si>
    <t>D1</t>
  </si>
  <si>
    <t>úsek Brandýs n.O. - Choceň, kol.č. 1 a 2</t>
  </si>
  <si>
    <t>238</t>
  </si>
  <si>
    <t xml:space="preserve">Poznámka k položce:_x000d_
dle ZD celkem :  40,00 ks</t>
  </si>
  <si>
    <t>119</t>
  </si>
  <si>
    <t>240</t>
  </si>
  <si>
    <t xml:space="preserve">Poznámka k položce:_x000d_
dle ZD celkem :  8*5=40,00 m</t>
  </si>
  <si>
    <t>242</t>
  </si>
  <si>
    <t xml:space="preserve">Poznámka k položce:_x000d_
dle ZD celkem v k.č. 1 a 2 :  4*12,5=50,00 m_x000d_
náhrada stávajících LIS kolejnicí</t>
  </si>
  <si>
    <t>121</t>
  </si>
  <si>
    <t>244</t>
  </si>
  <si>
    <t xml:space="preserve">Poznámka k položce:_x000d_
dle ZD celkem v k.č. 1 a 2 :  4*12,5=50,00 m</t>
  </si>
  <si>
    <t>5907030006</t>
  </si>
  <si>
    <t>Záměna kolejnic stávající upevnění, tvar UIC60, 60E2 Poznámka: 1. V cenách jsou započteny náklady na demontáž upevňovadel, záměnu vnějšího a vnitřního pásu, dílů a součástí, montáž upevňovadel, úpravu dilatačních spár, pryžových podložek, zřízení nebo demontáž prozatímních styků a ošetření součástí mazivem. 2. V cenách nejsou započteny náklady na dělení kolejnic, zřízení svaru, demontáž nebo montáž styků.</t>
  </si>
  <si>
    <t>246</t>
  </si>
  <si>
    <t xml:space="preserve">Poznámka k položce:_x000d_
dle ZD celkem v k.č. 2 :  2*541,5=1082,00 m</t>
  </si>
  <si>
    <t>123</t>
  </si>
  <si>
    <t>248</t>
  </si>
  <si>
    <t xml:space="preserve">Poznámka k položce:_x000d_
dle ZD, celkem v k.č. 1 a 2 :  100,00 ks (Skl14)</t>
  </si>
  <si>
    <t>250</t>
  </si>
  <si>
    <t xml:space="preserve">Poznámka k položce:_x000d_
dle ZD celkem :  46,00 ks</t>
  </si>
  <si>
    <t>125</t>
  </si>
  <si>
    <t>252</t>
  </si>
  <si>
    <t xml:space="preserve">Poznámka k položce:_x000d_
celkem v k.č. 1 a 2 :  odhad  -  12,00 ks</t>
  </si>
  <si>
    <t>254</t>
  </si>
  <si>
    <t>127</t>
  </si>
  <si>
    <t>256</t>
  </si>
  <si>
    <t>258</t>
  </si>
  <si>
    <t xml:space="preserve">Poznámka k položce:_x000d_
naložení vyzískaných LIS :  40*0,07=2,80 t_x000d_
naložení vyzískaných kolejnic :  50*0,07+50*0,06=6,50 t_x000d_
naložení vyzískaných kompletů :  100*0,00105=0,105 t_x000d_
celkem :  2,8+6,5+0,105=9,405 t</t>
  </si>
  <si>
    <t>129</t>
  </si>
  <si>
    <t>260</t>
  </si>
  <si>
    <t xml:space="preserve">Poznámka k položce:_x000d_
přeprava vyzískaných LIS :  40*0,07=2,80 t_x000d_
přeprava vyzískaných kolejnic :  50*0,07+50*0,06=6,50 t_x000d_
přeprava vyzískaných kompletů :  100*0,00105=0,105 t_x000d_
celkem :  2,8+6,5+0,105=9,405 t</t>
  </si>
  <si>
    <t>262</t>
  </si>
  <si>
    <t xml:space="preserve">Poznámka k položce:_x000d_
naložení nových LIS :  40*0,07=2,80 t_x000d_
naložení nových kolejnic :  50*0,07+50*0,06=6,50 t_x000d_
naložení vyzískaných kompletů :  100*0,00105=0,105 t_x000d_
celkem :  2,8+6,5+0,105=9,405 t</t>
  </si>
  <si>
    <t>131</t>
  </si>
  <si>
    <t>264</t>
  </si>
  <si>
    <t xml:space="preserve">Poznámka k položce:_x000d_
přeprava nových LIS :  40*0,07=2,80 t_x000d_
přeprava nových kolejnic :  50*0,07+50*0,06=6,50 t_x000d_
přeprava nových  kompletů :  100*0,00105=0,105 t_x000d_
celkem :  2,8+6,5+0,105=9,405 t</t>
  </si>
  <si>
    <t>R2</t>
  </si>
  <si>
    <t>266</t>
  </si>
  <si>
    <t xml:space="preserve">Poznámka k položce:_x000d_
dle ZD kol.č. 2 celkem :  2000,00 m</t>
  </si>
  <si>
    <t>133</t>
  </si>
  <si>
    <t>268</t>
  </si>
  <si>
    <t xml:space="preserve">Poznámka k položce:_x000d_
kol.č. 1 a 2 celkem :  1,00 km</t>
  </si>
  <si>
    <t>270</t>
  </si>
  <si>
    <t>135</t>
  </si>
  <si>
    <t>272</t>
  </si>
  <si>
    <t xml:space="preserve">Poznámka k položce:_x000d_
doplnění KL při úpravě GPK kolejí :   122,00 m3</t>
  </si>
  <si>
    <t>274</t>
  </si>
  <si>
    <t xml:space="preserve">Poznámka k položce:_x000d_
celkem :  122*2=244,00 t</t>
  </si>
  <si>
    <t>137</t>
  </si>
  <si>
    <t>276</t>
  </si>
  <si>
    <t xml:space="preserve">Poznámka k položce:_x000d_
lom Zárubka - 74 km_x000d_
celkem :  122*2=244,00 t</t>
  </si>
  <si>
    <t>278</t>
  </si>
  <si>
    <t xml:space="preserve">Poznámka k položce:_x000d_
lom Zárubka - 74 km : 74-10=64/10 - zaokrouhleno na 7 _x000d_
celkem :  244*7=1708,00 t</t>
  </si>
  <si>
    <t>D2</t>
  </si>
  <si>
    <t>Přejezd P4890 km 268,095</t>
  </si>
  <si>
    <t>139</t>
  </si>
  <si>
    <t>5913035210</t>
  </si>
  <si>
    <t>Demontáž celopryžové přejezdové konstrukce silně zatížené v koleji část vnější a vnitřní bez závěrných zídek Poznámka: 1. V cenách jsou započteny náklady na demontáž konstrukce, naložení na dopravní prostředek.</t>
  </si>
  <si>
    <t>280</t>
  </si>
  <si>
    <t xml:space="preserve">Poznámka k položce:_x000d_
dle ZD celkem :  6,00 m</t>
  </si>
  <si>
    <t>5913235020</t>
  </si>
  <si>
    <t>Dělení AB komunikace řezáním hloubky do 20 cm Poznámka: 1. V cenách jsou započteny náklady na provedení úkolu.</t>
  </si>
  <si>
    <t>282</t>
  </si>
  <si>
    <t xml:space="preserve">Poznámka k položce:_x000d_
celkem :  2*6=12,00 m</t>
  </si>
  <si>
    <t>141</t>
  </si>
  <si>
    <t>5913240020</t>
  </si>
  <si>
    <t>Odstranění AB komunikace odtěžením nebo frézováním hloubky do 20 cm Poznámka: 1. V cenách jsou započteny náklady na odtěžení nebo frézování a naložení výzisku na dopravní prostředek.</t>
  </si>
  <si>
    <t>284</t>
  </si>
  <si>
    <t xml:space="preserve">Poznámka k položce:_x000d_
celkem :  3*6=18,00 m2</t>
  </si>
  <si>
    <t>286</t>
  </si>
  <si>
    <t xml:space="preserve">Poznámka k položce:_x000d_
obalovna Vysoké Mýto_x000d_
celkem :  12*0,2*2,2=7,92 t</t>
  </si>
  <si>
    <t>143</t>
  </si>
  <si>
    <t>9909000600</t>
  </si>
  <si>
    <t>Poplatek za recyklaci odpadu (asfaltové směsi, kusový beton)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</si>
  <si>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288</t>
  </si>
  <si>
    <t xml:space="preserve">Poznámka k položce:_x000d_
uložení na skládku obalovna Vysoké Mýto, Pardubice_x000d_
celkem :  12*0,2*2,2=7,92 t</t>
  </si>
  <si>
    <t>290</t>
  </si>
  <si>
    <t xml:space="preserve">Poznámka k položce:_x000d_
demontáž kol.roštu v kol.č. 1  - celkem :  4,00 ks</t>
  </si>
  <si>
    <t>145</t>
  </si>
  <si>
    <t>292</t>
  </si>
  <si>
    <t xml:space="preserve">Poznámka k položce:_x000d_
demontáž kol.roštu v kol.č. 1 - celkem :  0,025 km</t>
  </si>
  <si>
    <t>294</t>
  </si>
  <si>
    <t xml:space="preserve">Poznámka k položce:_x000d_
v kol.č. 1  - celkem :  0,007 km</t>
  </si>
  <si>
    <t>147</t>
  </si>
  <si>
    <t>296</t>
  </si>
  <si>
    <t xml:space="preserve">Poznámka k položce:_x000d_
odvoz suti na skládku_x000d_
celkem :  0,007*1000*4*0,55*1,8=27,72 t</t>
  </si>
  <si>
    <t>298</t>
  </si>
  <si>
    <t xml:space="preserve">Poznámka k položce:_x000d_
odvoz suti na skládku - cca 20 km - (20-10)/10=1_x000d_
celkem :  0,007*1000*4*0,55*1,8=27,72 t</t>
  </si>
  <si>
    <t>149</t>
  </si>
  <si>
    <t>300</t>
  </si>
  <si>
    <t xml:space="preserve">Poznámka k položce:_x000d_
poplatek za uložení suti na skládku_x000d_
celkem :  0,007*1000*4*0,55*1,8=27,72 t</t>
  </si>
  <si>
    <t>R3</t>
  </si>
  <si>
    <t>Zřízení vrstvy z geotextilie</t>
  </si>
  <si>
    <t>302</t>
  </si>
  <si>
    <t xml:space="preserve">Poznámka k položce:_x000d_
celkem :   7*4=28,00 m2</t>
  </si>
  <si>
    <t>151</t>
  </si>
  <si>
    <t>5964133005</t>
  </si>
  <si>
    <t>Geotextilie separační</t>
  </si>
  <si>
    <t>304</t>
  </si>
  <si>
    <t>306</t>
  </si>
  <si>
    <t xml:space="preserve">Poznámka k položce:_x000d_
montáž kol.roštu v kol.č. 1  - celkem :  0,025 km</t>
  </si>
  <si>
    <t>153</t>
  </si>
  <si>
    <t>5958125000</t>
  </si>
  <si>
    <t>Komplety s antikorozní úpravou Skl 14 (svěrka Skl14, vrtule R1, podložka Uls7)</t>
  </si>
  <si>
    <t>308</t>
  </si>
  <si>
    <t xml:space="preserve">Poznámka k položce:_x000d_
celkem v k.č. 1 a 2 :  48,00 ks</t>
  </si>
  <si>
    <t>310</t>
  </si>
  <si>
    <t xml:space="preserve">Poznámka k položce:_x000d_
v kol.č. 1  - celkem :  0,410 km</t>
  </si>
  <si>
    <t>155</t>
  </si>
  <si>
    <t>312</t>
  </si>
  <si>
    <t xml:space="preserve">Poznámka k položce:_x000d_
celkem :  0,1*1000*3,4*0,02=6,80 m3</t>
  </si>
  <si>
    <t>314</t>
  </si>
  <si>
    <t xml:space="preserve">Poznámka k položce:_x000d_
doplnění KL při souvislé výměně :  7*4*0,55*2=30,800 t_x000d_
doplnění KL při úpravě GPK :  0,1*1000*3,4*0,02*2=13,60 t_x000d_
celkem :  30,8+13,6=44,40 t</t>
  </si>
  <si>
    <t>157</t>
  </si>
  <si>
    <t>316</t>
  </si>
  <si>
    <t xml:space="preserve">Poznámka k položce:_x000d_
lom Zárubka - 74 km_x000d_
celkem :  30,8+13,6=44,40 t</t>
  </si>
  <si>
    <t>318</t>
  </si>
  <si>
    <t xml:space="preserve">Poznámka k položce:_x000d_
lom Zárubka - 74 km : 74-10=64/10 - zaokrouhleno na 7 _x000d_
celkem :  44,4*7=310,80 t</t>
  </si>
  <si>
    <t>159</t>
  </si>
  <si>
    <t>320</t>
  </si>
  <si>
    <t xml:space="preserve">Poznámka k položce:_x000d_
dle ZD celkem :  4,00 ks</t>
  </si>
  <si>
    <t>322</t>
  </si>
  <si>
    <t xml:space="preserve">Poznámka k položce:_x000d_
celkem :  2,00 ks</t>
  </si>
  <si>
    <t>161</t>
  </si>
  <si>
    <t>324</t>
  </si>
  <si>
    <t xml:space="preserve">Poznámka k položce:_x000d_
celkem :  250,00 m</t>
  </si>
  <si>
    <t>326</t>
  </si>
  <si>
    <t>163</t>
  </si>
  <si>
    <t>5913040210</t>
  </si>
  <si>
    <t>Montáž celopryžové přejezdové konstrukce silně zatížené v koleji část vnější a vnitřní bez závěrných zídek Poznámka: 1. V cenách jsou započteny náklady na montáž konstrukce. 2. V cenách nejsou obsaženy náklady na dodávku materiálu.</t>
  </si>
  <si>
    <t>328</t>
  </si>
  <si>
    <t>5913255040</t>
  </si>
  <si>
    <t>Zřízení konstrukce vozovky asfaltobetonové s podkladní, ložní a obrusnou vrstvou tloušťky do 20 cm Poznámka: 1. V cenách jsou započteny náklady na zřízení vozovky s živičným na podkladu ze stmelených vrstev a na manipulaci. 2. V cenách nejsou obsaženy náklady na dodávku materiálu.</t>
  </si>
  <si>
    <t>330</t>
  </si>
  <si>
    <t>165</t>
  </si>
  <si>
    <t>5963146020</t>
  </si>
  <si>
    <t>Živičné přejezdové vozovky ACP 16S 50/70 středněznný-podkladní vrstva</t>
  </si>
  <si>
    <t>332</t>
  </si>
  <si>
    <t xml:space="preserve">Poznámka k položce:_x000d_
celkem :  18*0,15*2,5=6,75 t</t>
  </si>
  <si>
    <t>5963146000</t>
  </si>
  <si>
    <t>Živičné přejezdové vozovky ACO 11S 50/70 střednězrnný-obrusná vrstva</t>
  </si>
  <si>
    <t>334</t>
  </si>
  <si>
    <t xml:space="preserve">Poznámka k položce:_x000d_
celkem :  18*0,05*2,5=2,25 t</t>
  </si>
  <si>
    <t>167</t>
  </si>
  <si>
    <t>336</t>
  </si>
  <si>
    <t xml:space="preserve">Poznámka k položce:_x000d_
obalovna Vysoké Mýto_x000d_
celkem :  6,75+2,25=9,00 t</t>
  </si>
  <si>
    <t>R4</t>
  </si>
  <si>
    <t>Řezání spár pro vytvoření komůrky š 15 mm hl 30 mm pro těsnící zálivku</t>
  </si>
  <si>
    <t>338</t>
  </si>
  <si>
    <t xml:space="preserve">Poznámka k položce:_x000d_
celkem :  4*6=24,00 m</t>
  </si>
  <si>
    <t>169</t>
  </si>
  <si>
    <t>R5</t>
  </si>
  <si>
    <t>Utěsnění dilatačních spár zálivkou za studena v cementobetonovém nebo živičném krytu včetně adhezního nátěru s těsnicím profilem pod zálivkou, pro komůrky šířky 15 mm, hloubky 30 mm</t>
  </si>
  <si>
    <t>CS ÚRS 2024 02</t>
  </si>
  <si>
    <t>340</t>
  </si>
  <si>
    <t>Online PSC</t>
  </si>
  <si>
    <t>https://podminky.urs.cz/item/CS_URS_2024_02/R5</t>
  </si>
  <si>
    <t>342</t>
  </si>
  <si>
    <t xml:space="preserve">Poznámka k položce:_x000d_
dle ZD celkem :  16,00 ks_x000d_
lanová připojení k drozelům a LIS</t>
  </si>
  <si>
    <t>171</t>
  </si>
  <si>
    <t>344</t>
  </si>
  <si>
    <t xml:space="preserve">Poznámka k položce:_x000d_
dle ZD celkem v k.č. 1 a 2 :  6,00 ks</t>
  </si>
  <si>
    <t>346</t>
  </si>
  <si>
    <t>173</t>
  </si>
  <si>
    <t>348</t>
  </si>
  <si>
    <t>350</t>
  </si>
  <si>
    <t>175</t>
  </si>
  <si>
    <t>033111001</t>
  </si>
  <si>
    <t>Provozní vlivy Výluka silničního provozu se zajištěním objížďky</t>
  </si>
  <si>
    <t>kpl.</t>
  </si>
  <si>
    <t>352</t>
  </si>
  <si>
    <t>R6</t>
  </si>
  <si>
    <t>Zpracování KSÚ a TP</t>
  </si>
  <si>
    <t>354</t>
  </si>
  <si>
    <t>177</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</si>
  <si>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</si>
  <si>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</si>
  <si>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356</t>
  </si>
  <si>
    <t>Poznámka k položce:_x000d_
dvoucestný bagr</t>
  </si>
  <si>
    <t>9903200200</t>
  </si>
  <si>
    <t>Přeprava mechanizace na místo prováděných prací o hmotnosti přes 12 t do 200 km Poznámka: 1. Ceny jsou určeny pro dopravu mechanizmů na místo prováděných prací po silnici i po kolejích. 2. V ceně jsou započteny i náklady na zpáteční cestu dopravního prostředku. Měrnou jednotkou je kus přepravovaného stroje.</t>
  </si>
  <si>
    <t>358</t>
  </si>
  <si>
    <t>Poznámka k položce:_x000d_
ASPv, SSP, DGS</t>
  </si>
  <si>
    <t xml:space="preserve">So 02 - Obnova železničního svršku Choceň - –Zámrsk km 271,966 - 278,836 </t>
  </si>
  <si>
    <t>D1 - Přejezd P4893 km 277,622</t>
  </si>
  <si>
    <t xml:space="preserve">Poznámka k položce:_x000d_
v k.č. 1 a 2 celkem :  126,00 ks</t>
  </si>
  <si>
    <t xml:space="preserve">Poznámka k položce:_x000d_
pod LIS v k.č. 1 a 2 celkem :  0,06 km_x000d_
v k.č. 1 a 2 celkem :  0,775 km_x000d_
celkem :  0,06+0,775=0,835 km</t>
  </si>
  <si>
    <t>5905085045</t>
  </si>
  <si>
    <t>Souvislé čištění KL strojně koleje pražce betonové Poznámka: 1. V cenách jsou započteny náklady na kontinuální čištění KL strojní čističkou, rozprostření výzisku na terén nebo naložení na dopravní prostředek,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předání tištěných výstupů a úpravu KL do profilu. Platí i pro čištění KL současně s výměnou pražců. 2. V cenách nejsou obsaženy náklady na dodávku a doplnění kameniva, následnou úpravu směrového a výškového uspořádání, dodávku a doplnění kameniva pro následnou úpravu směrového a výškového uspořádání, na snížení KL pod patou kolejnice, dopravu výzisku na skládku a skládkovné.</t>
  </si>
  <si>
    <t xml:space="preserve">Poznámka k položce:_x000d_
v k.č. 1 a 2 celkem :  2*1=2,00 km</t>
  </si>
  <si>
    <t>5905025110</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</si>
  <si>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</si>
  <si>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 xml:space="preserve">Poznámka k položce:_x000d_
uložení 70% výzisku z SČ na stezku - zřízení zatěžovací lavice_x000d_
celkem :  2*1000*2,1*0,4*0,7=1176,00 m3</t>
  </si>
  <si>
    <t xml:space="preserve">Poznámka k položce:_x000d_
odvoz suti pro uložení na mezideponii na pozemku OŘ_x000d_
pod LIS v k.č. 1 a 2 celkem :  60*4*0,55*1,8=237,00 t_x000d_
v k.č. 1 a 2 celkem :  775*4*0,55*1,8=3069,00 t_x000d_
30% výzisku z SČ celkem :  2000*2,1*0,4*0,3*1,8=907,20 t_x000d_
celkem :  237,6+3069+907,2=4213,80 t</t>
  </si>
  <si>
    <t xml:space="preserve">Poznámka k položce:_x000d_
naložení suti na mezideponii pro odvoz na skládku_x000d_
celkem :  237,6+3069+907,2=4213,80 t</t>
  </si>
  <si>
    <t xml:space="preserve">Poznámka k položce:_x000d_
odvoz suti na skládku_x000d_
celkem :  237,6+3069+907,2=4213,80 t</t>
  </si>
  <si>
    <t xml:space="preserve">Poznámka k položce:_x000d_
odvoz suti na skládku - cca 30 km -  (30-10)/10=2_x000d_
celkem :  2*4213,80=8427,60 t</t>
  </si>
  <si>
    <t xml:space="preserve">Poznámka k položce:_x000d_
poplatek za uložení suti na skládku_x000d_
celkem :  237,6+3069+907,2=4213,80 t</t>
  </si>
  <si>
    <t xml:space="preserve">Poznámka k položce:_x000d_
celkem :  2*1000*2,1*0,4=1680,00 m3</t>
  </si>
  <si>
    <t xml:space="preserve">Poznámka k položce:_x000d_
po souvislé výměně KL celkem :  835*4*0,55*2=3674,00 t_x000d_
po souvislém čištění KL celkem :  2000*2,1*0,44*2=3360,00 t_x000d_
celkem :  3674+3360=7034,00 t</t>
  </si>
  <si>
    <t xml:space="preserve">Poznámka k položce:_x000d_
lom Zárubka - 74 km_x000d_
celkem :  3674+3360=7034,00 t</t>
  </si>
  <si>
    <t xml:space="preserve">Poznámka k položce:_x000d_
lom Zárubka - 74 km : 74-10=64/10 - zaokrouhleno na 7 _x000d_
celkem :  7*7034,00=49238,00 t</t>
  </si>
  <si>
    <t>Poznámka k položce:_x000d_
nástupiště zast. Sruby 200m a Dobříkov 150m_x000d_
celkem : 2*200+2*150=700,00 m</t>
  </si>
  <si>
    <t xml:space="preserve">Poznámka k položce:_x000d_
cementová malta pod KD 230_x000d_
celkem :  (400+300)*0,3*0,05=10,500 m3</t>
  </si>
  <si>
    <t xml:space="preserve">Poznámka k položce:_x000d_
přeprava cementové malty na stavbu_x000d_
celkem :  10,5*2,5=26,250 t</t>
  </si>
  <si>
    <t>5913240010</t>
  </si>
  <si>
    <t>Odstranění AB komunikace odtěžením nebo frézováním hloubky do 10 cm Poznámka: 1. V cenách jsou započteny náklady na odtěžení nebo frézování a naložení výzisku na dopravní prostředek.</t>
  </si>
  <si>
    <t>Poznámka k položce:_x000d_
nástupiště zast. Sruby 200m a Dobříkov 150m_x000d_
celkem : 2*200+2*150=700,00 m2</t>
  </si>
  <si>
    <t>Poznámka k položce:_x000d_
odvoz suti na skládku_x000d_
celkem : 700*0,1*2,2=154,00 t</t>
  </si>
  <si>
    <t>Poznámka k položce:_x000d_
odvoz suti na skládku - cca 20 km - (20-10)/10=1_x000d_
celkem : 700*0,1*2,2=154,00 t</t>
  </si>
  <si>
    <t>Poznámka k položce:_x000d_
poplatek za uložení suti na skládku_x000d_
celkem : 700*0,1*2,2=154,00 t</t>
  </si>
  <si>
    <t>5913255020</t>
  </si>
  <si>
    <t>Zřízení konstrukce vozovky asfaltobetonové s ložní a obrusnou vrstvou tloušťky do 10 cm Poznámka: 1. V cenách jsou započteny náklady na zřízení vozovky s živičným na podkladu ze stmelených vrstev a na manipulaci. 2. V cenách nejsou obsaženy náklady na dodávku materiálu.</t>
  </si>
  <si>
    <t>Poznámka k položce:_x000d_
celkem : 700*0,1*2,5=175,00 t</t>
  </si>
  <si>
    <t>Poznámka k položce:_x000d_
obalovna cca 20 km - (20-10)/10=1_x000d_
celkem : 700*0,1*2,5=175,00 t</t>
  </si>
  <si>
    <t xml:space="preserve">Poznámka k položce:_x000d_
odpočet v místě souvislé výměny KL a souvislého čištění KL_x000d_
celkem :  6,87+6,87-0,835-2=10,905 km</t>
  </si>
  <si>
    <t>5909050010</t>
  </si>
  <si>
    <t>Stabilizace kolejového lože koleje nově zřízeného nebo čistého Poznámka: 1. V cenách jsou započteny náklady na stabilizaci v režimu s řízeným (konstantním) poklesem včetně měření a předání tištěných výstupů.</t>
  </si>
  <si>
    <t xml:space="preserve">Poznámka k položce:_x000d_
celkem :  0,835+2=2,835 km</t>
  </si>
  <si>
    <t xml:space="preserve">Poznámka k položce:_x000d_
celkem :  6,87+6,87-0,835-2=10,905 km</t>
  </si>
  <si>
    <t xml:space="preserve">Poznámka k položce:_x000d_
1. následné podbití kol.č. 1 a 2;  celkem :  6,00 km_x000d_
následné podbití kol.č. 1 a 2;  celkem :  6,00 km_x000d_
celkem :  6+6=12,00 km</t>
  </si>
  <si>
    <t xml:space="preserve">Poznámka k položce:_x000d_
1. následná stabilizace kol.č. 1 a 2;  celkem :  6,00 km_x000d_
následná stabilizace kol.č. 1 a 2;  celkem :  6,00 km_x000d_
celkem :  6+6=12,00 km</t>
  </si>
  <si>
    <t xml:space="preserve">Poznámka k položce:_x000d_
doplnění KL při úpravě GPK kolejí :   740,00 m3_x000d_
doplnění KL po následném podbití koleje :  410,00 m3_x000d_
celkem :  740+410=1150,00 m3</t>
  </si>
  <si>
    <t xml:space="preserve">Poznámka k položce:_x000d_
celkem :  1150*2=2300,00 t</t>
  </si>
  <si>
    <t xml:space="preserve">Poznámka k položce:_x000d_
lom Zárubka - 74 km_x000d_
celkem :  1150*2=2300,00 t</t>
  </si>
  <si>
    <t xml:space="preserve">Poznámka k položce:_x000d_
lom Zárubka - 74 km : 74-10=64/10 - zaokrouhleno na 7 _x000d_
celkem :  7*2300,00=16100,00 t</t>
  </si>
  <si>
    <t xml:space="preserve">Opravné souvislé broušení kolejnic R260 příčný a podélný profil oprava příčného a podélného profilu  - 1m = 1m koleje</t>
  </si>
  <si>
    <t xml:space="preserve">Poznámka k položce:_x000d_
kol.č. 1 :  km 271,966 - 278,836  -  6870,00 m_x000d_
kol.č. 2 :  km 271,966 - 278,836  -  6870,00 m_x000d_
celkem :  6870+6870=13 740 m</t>
  </si>
  <si>
    <t xml:space="preserve">Poznámka k položce:_x000d_
celkem v k.č. 1 a 2 :  42,00 m</t>
  </si>
  <si>
    <t xml:space="preserve">Poznámka k položce:_x000d_
kolej č. 1 a 2 celkem :  1400,00 m_x000d_
náhrada LIS kolejnicí v k.č. 1 a 2 celkem : 400,00 m_x000d_
celkem :  1400+400=1800,00 m</t>
  </si>
  <si>
    <t xml:space="preserve">Poznámka k položce:_x000d_
kol.č. 1 celkem :  399,00 ks_x000d_
kol.č. 2 celkem :  120,00 ks_x000d_
celkem :  399+120=519,00 ks</t>
  </si>
  <si>
    <t xml:space="preserve">Poznámka k položce:_x000d_
celkem v k.č. 1 a 2 :  4000,00 ks</t>
  </si>
  <si>
    <t xml:space="preserve">Poznámka k položce:_x000d_
celkem v k.č. 1 a 2 :  2000,00 ks</t>
  </si>
  <si>
    <t>5908053050</t>
  </si>
  <si>
    <t>Výměna drobného kolejiva vložka vodící úhlová Poznámka: 1. V cenách jsou započteny náklady na demontáž upevňovadel, výměnu součásti, montáž upevňovadel a ošetření součástí mazivem. 2. V cenách nejsou obsaženy náklady na dodávku materiálu.</t>
  </si>
  <si>
    <t xml:space="preserve">Poznámka k položce:_x000d_
naložení vyzískaných LIS :  42*0,07=2,94 t_x000d_
naložení vyzískaných kolejnic :  (1400+400)*0,06=108,00 t_x000d_
naložení vyzískaných pražců :  519*0,327=169,713 t_x000d_
naložení vyzískaných kompletů :  4000*0,00105=4,20 t_x000d_
naložení vyzískaných pryž.podložek :  2000*0,00018=0,36 t_x000d_
naložení vyzískaných vodících vložek :  2000*0,00002=0,04 t_x000d_
celkem :  2,94+108+169,713+4,2+0,36+0,04=285,253 t</t>
  </si>
  <si>
    <t xml:space="preserve">Poznámka k položce:_x000d_
přeprava vyzískaných LIS :  42*0,07=2,94 t_x000d_
přeprava vyzískaných kolejnic :  (1400+400)*0,06=108,00 t_x000d_
přeprava vyzískaných pražců :  519*0,327=169,713 t_x000d_
přeprava vyzískaných kompletů :  4000*0,00105=4,20 t_x000d_
přeprava vyzískaných pryž.podložek :  2000*0,00018=0,36 t_x000d_
přeprava vyzískaných vodících vložek :  2000*0,00002=0,04 t_x000d_
celkem :  2,94+108+169,713+4,2+0,36+0,04=285,253 t</t>
  </si>
  <si>
    <t xml:space="preserve">Poznámka k položce:_x000d_
naložení nových LIS :  42*0,07=2,94 t_x000d_
naložení nových kolejnic :  (1400+400)*0,06=108,00 t_x000d_
naložení nových pražců :  519*0,327=169,713 t_x000d_
naložení nových kompletů :  4000*0,00105=4,20 t_x000d_
naložení nových pryž.podložek :  2000*0,00018=0,36 t_x000d_
naložení nových vodících vložek :  2000*0,00002=0,04 t_x000d_
celkem :  2,94+108+169,713+4,2+0,36+0,04=285,253 t</t>
  </si>
  <si>
    <t xml:space="preserve">Poznámka k položce:_x000d_
přeprava nových LIS :  42*0,07=2,94 t_x000d_
přeprava nových kolejnic :  (1400+400)*0,06=108,00 t_x000d_
přeprava nových pražců :  519*0,327=169,713 t_x000d_
přeprava nových kompletů :  4000*0,00105=4,20 t_x000d_
přeprava nových pryž.podložek :  2000*0,00018=0,36 t_x000d_
přeprava nových vodících vložek :  2000*0,00002=0,04 t_x000d_
celkem :  2,94+108+169,713+4,2+0,36+0,04=285,253 t</t>
  </si>
  <si>
    <t xml:space="preserve">Poznámka k položce:_x000d_
celkem :  112,00 ks</t>
  </si>
  <si>
    <t>5910015010</t>
  </si>
  <si>
    <t>Odtavovací stykové svařování mobilní svářečkou kolejnic nových délky do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</si>
  <si>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 xml:space="preserve">Poznámka k položce:_x000d_
celkem :  34,00 ks</t>
  </si>
  <si>
    <t xml:space="preserve">Poznámka k položce:_x000d_
celkem v k.č. 1 a 2 :  odhad  -  36,00 ks</t>
  </si>
  <si>
    <t xml:space="preserve">Poznámka k položce:_x000d_
celkem v k.č. 1 a 2 :  6950,00 m</t>
  </si>
  <si>
    <t xml:space="preserve">Poznámka k položce:_x000d_
dle ZD celkem v k.č. 1 a 2 :  196,00 ks</t>
  </si>
  <si>
    <t xml:space="preserve">Poznámka k položce:_x000d_
dle ZD celkem v k.č. 1 a 2 :  24,00 ks</t>
  </si>
  <si>
    <t xml:space="preserve">Poznámka k položce:_x000d_
dle ZD celkem v k.č. 1 a 2 :  34,00 ks</t>
  </si>
  <si>
    <t xml:space="preserve">Poznámka k položce:_x000d_
dle ZD celkem v k.č. 1 a 2 :  8,00 ks</t>
  </si>
  <si>
    <t xml:space="preserve">Poznámka k položce:_x000d_
dle ZD celkem :  8+8+8=24,00 ks</t>
  </si>
  <si>
    <t xml:space="preserve">Poznámka k položce:_x000d_
dle ZD celkem :  10,00 ks</t>
  </si>
  <si>
    <t xml:space="preserve">Poznámka k položce:_x000d_
dle ZD celkem :  128+96=224,00 ks_x000d_
lanová připojení k drozelům a LIS</t>
  </si>
  <si>
    <t>5914020010</t>
  </si>
  <si>
    <t>Čištění otevřených odvodňovacích zařízení strojně příkop 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</si>
  <si>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80,00 m3</t>
  </si>
  <si>
    <t>5914020020</t>
  </si>
  <si>
    <t>Čištění otevřených odvodňovacích zařízení strojně příkop nezpevněný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</si>
  <si>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500,00 m3</t>
  </si>
  <si>
    <t xml:space="preserve">Poznámka k položce:_x000d_
odvoz suti pro uložení na pozemku OŘ_x000d_
celkem :  80*1,5+500*1,5=870,00 t</t>
  </si>
  <si>
    <t>5915015010</t>
  </si>
  <si>
    <t>Svahování zemního tělesa železničního spodku v náspu Poznámka: 1. V cenách jsou započteny náklady na svahování železničního tělesa a uložení výzisku na terén nebo naložení na dopravní prostředek.</t>
  </si>
  <si>
    <t xml:space="preserve">Poznámka k položce:_x000d_
dle ZD celkem v k.č. 1 a 2 :  9000,00 m3</t>
  </si>
  <si>
    <t>Přejezd P4893 km 277,622</t>
  </si>
  <si>
    <t xml:space="preserve">Poznámka k položce:_x000d_
dle ZD celkem :  2*2*8,4=33,60 m (oprava + násl. podbití)</t>
  </si>
  <si>
    <t xml:space="preserve">Poznámka k položce:_x000d_
celkem :  2*9=18,00 m</t>
  </si>
  <si>
    <t xml:space="preserve">Poznámka k položce:_x000d_
celkem :  9*6*2+9*2=126,00 m2</t>
  </si>
  <si>
    <t xml:space="preserve">Poznámka k položce:_x000d_
obalovna Vysoké Mýto_x000d_
celkem :  126*0,2*2,2=55,44 t</t>
  </si>
  <si>
    <t xml:space="preserve">Poznámka k položce:_x000d_
uložení na skládku obalovna Vysoké Mýto, Pardubice_x000d_
celkem :  126*0,2*2,2=55,44 t</t>
  </si>
  <si>
    <t xml:space="preserve">Poznámka k položce:_x000d_
demontáž kol.roštu v kol.č. 1 a 2  - celkem :  8,00 ks</t>
  </si>
  <si>
    <t xml:space="preserve">Poznámka k položce:_x000d_
demontáž kol.roštu v kol.č. 1 a 2 celkem :  0,02+0,04=0,06 km</t>
  </si>
  <si>
    <t xml:space="preserve">Poznámka k položce:_x000d_
v kol.č. 1 a 2  - celkem :  0,02+0,02=0,04 km</t>
  </si>
  <si>
    <t xml:space="preserve">Poznámka k položce:_x000d_
odvoz suti na skládku_x000d_
celkem :  0,04*1000*4*0,55*1,8=158,40 t</t>
  </si>
  <si>
    <t xml:space="preserve">Poznámka k položce:_x000d_
odvoz suti na skládku - cca 20 km - (20-10)/10=1_x000d_
celkem :  0,04*1000*4*0,55*1,8=158,40 t</t>
  </si>
  <si>
    <t xml:space="preserve">Poznámka k položce:_x000d_
poplatek za uložení suti na skládku_x000d_
celkem :  0,04*1000*4*0,55*1,8=158,40 t</t>
  </si>
  <si>
    <t xml:space="preserve">Poznámka k položce:_x000d_
celkem v k.č. 1 a 2 :  120,00 ks</t>
  </si>
  <si>
    <t xml:space="preserve">Poznámka k položce:_x000d_
celkem :  0,04*1000*4*0,55*2=176,00 t</t>
  </si>
  <si>
    <t xml:space="preserve">Poznámka k položce:_x000d_
lom Zárubka - 74 km_x000d_
celkem :  0,04*1000*4*0,55*2=176,00 t</t>
  </si>
  <si>
    <t xml:space="preserve">Poznámka k položce:_x000d_
lom Zárubka - 74 km : 74-10=64/10 - zaokrouhleno na 7 _x000d_
celkem :  7*176,00=1232,00 t</t>
  </si>
  <si>
    <t xml:space="preserve">Poznámka k položce:_x000d_
celkem :  4,00 ks</t>
  </si>
  <si>
    <t xml:space="preserve">Poznámka k položce:_x000d_
dle ZD celkem :  520,00 m</t>
  </si>
  <si>
    <t>5913040230</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</si>
  <si>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</si>
  <si>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5963101003</t>
  </si>
  <si>
    <t>Pryžová přejezdová konstrukce STRAIL pro zatížené komunikace se závěrnou zídkou tv. T</t>
  </si>
  <si>
    <t xml:space="preserve">Poznámka k položce:_x000d_
dle ZD celkem :  2*8,4=16,80 m</t>
  </si>
  <si>
    <t xml:space="preserve">Poznámka k položce:_x000d_
přeprava přejezdové konstrukce STRAIL na stavbu_x000d_
celkem :  16,8*0,9=15,12 t</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</si>
  <si>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</si>
  <si>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</si>
  <si>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Poznámka k položce:_x000d_
přeprava přejezdové konstrukce STRAIL na stavbu  -  cca 460 km - (460-10)/10=45_x000d_
celkem :  15,12*45=680,40 t</t>
  </si>
  <si>
    <t>5964161010</t>
  </si>
  <si>
    <t>Beton lehce zhutnitelný C 20/25;X0 F5 2 285 2 765</t>
  </si>
  <si>
    <t xml:space="preserve">Poznámka k položce:_x000d_
podkladní beton pod závěrné zídky_x000d_
celkem :  16,8*2*0,5*0,3=5,04 m3</t>
  </si>
  <si>
    <t xml:space="preserve">Poznámka k položce:_x000d_
přeprava podkladního betonu na stavbu_x000d_
celkem :  16,8*2*0,5*0,3*2,2=11,088 t</t>
  </si>
  <si>
    <t xml:space="preserve">Poznámka k položce:_x000d_
celkem :  126*0,15*2,5=47,25 t</t>
  </si>
  <si>
    <t>5963146000.1</t>
  </si>
  <si>
    <t xml:space="preserve">Poznámka k položce:_x000d_
celkem :  126*0,05*2,5=15,75 t</t>
  </si>
  <si>
    <t xml:space="preserve">Poznámka k položce:_x000d_
obalovna Vysoké Mýto_x000d_
celkem :  47,25+15,75=63,00 t</t>
  </si>
  <si>
    <t>Řezání dilatačních spár v živičném krytu vytvoření komůrky pro těsnící zálivku šířky 15 mm, hloubky 30 mm</t>
  </si>
  <si>
    <t>https://podminky.urs.cz/item/CS_URS_2024_02/R2</t>
  </si>
  <si>
    <t xml:space="preserve">Poznámka k položce:_x000d_
celkem :  6*9=54,00 m</t>
  </si>
  <si>
    <t>https://podminky.urs.cz/item/CS_URS_2024_02/R3</t>
  </si>
  <si>
    <t>Poznámka k položce:_x000d_
ASP, SSP, SČ, DGS</t>
  </si>
  <si>
    <t>So 03 - Obnova železničního svršku žst. Zámrsk km 278,836 - 280,289</t>
  </si>
  <si>
    <t>D1 - Výměna dřevěných pražců ve v.č. 15 JR65 1:14-760</t>
  </si>
  <si>
    <t xml:space="preserve">Poznámka k položce:_x000d_
dle ZD celkem :  100,00 ks</t>
  </si>
  <si>
    <t xml:space="preserve">Poznámka k položce:_x000d_
dle ZD celkem :  5*0,004=0,02 km</t>
  </si>
  <si>
    <t xml:space="preserve">Poznámka k položce:_x000d_
odvoz suti pro uložení na mezideponii na pozemku OŘ_x000d_
celkem :  20*3,4*0,55*1,8=67,32 t</t>
  </si>
  <si>
    <t xml:space="preserve">Poznámka k položce:_x000d_
naložení suti na mezideponii pro odvoz na skládku_x000d_
celkem :  20*3,4*0,55*1,8=67,32 t</t>
  </si>
  <si>
    <t xml:space="preserve">Poznámka k položce:_x000d_
odvoz suti na skládku_x000d_
celkem :  20*3,4*0,55*1,8=67,32 t</t>
  </si>
  <si>
    <t xml:space="preserve">Poznámka k položce:_x000d_
odvoz suti na skládku - cca 30 km -  (30-10)/10=2_x000d_
celkem :  2*67,32=134,64 t</t>
  </si>
  <si>
    <t xml:space="preserve">Poznámka k položce:_x000d_
poplatek za uložení suti na skládku_x000d_
celkem :  20*3,4*0,55*1,8=67,32 t</t>
  </si>
  <si>
    <t>Poznámka k položce:_x000d_
celkem : 20*3,4*0,55*2=74,80 t</t>
  </si>
  <si>
    <t>Poznámka k položce:_x000d_
lom Zárubka - 65 km_x000d_
celkem : 20*3,4*0,55*2=74,80 t</t>
  </si>
  <si>
    <t xml:space="preserve">Poznámka k položce:_x000d_
lom Zárubka - 65 km : 65-10=54/10 - zaokrouhleno na 6 _x000d_
celkem :  6*74,80=448,80 t</t>
  </si>
  <si>
    <t>Poznámka k položce:_x000d_
výměna pražců pod LIS a v koleji - k.č. 1 a 2 =221+300=521,00 ks</t>
  </si>
  <si>
    <t>Poznámka k položce:_x000d_
dle ZD, celkem 28,00 ks</t>
  </si>
  <si>
    <t>Poznámka k položce:_x000d_
dle ZD, celkem 42,00 ks</t>
  </si>
  <si>
    <t xml:space="preserve">Poznámka k položce:_x000d_
dle ZD, celkem v k.č. 1 a 2 :  100,00 ks (Skl24)</t>
  </si>
  <si>
    <t xml:space="preserve">Poznámka k položce:_x000d_
dle ZD, celkem v k.č. 1 a 2 :  3500+2500=6000,00 ks</t>
  </si>
  <si>
    <t xml:space="preserve">Poznámka k položce:_x000d_
naložení vyzískaných příčných pražců : 521*0,327=170,367 t_x000d_
naložení vyzískaných výhybkových pražců :  236,25*0,16=37,80 t_x000d_
naložení vyzískaných kompletů :  (100+100)*0,00105=0,21 t_x000d_
naložení vyzískaných pryž.podložek : 6000*0,00018=1,08 t_x000d_
naložení vyzískaných podkladnic :  (50+50)*0,02=2 t_x000d_
celkem :  170,367+37,8+0,21+1,08+2=211,457 t</t>
  </si>
  <si>
    <t xml:space="preserve">Poznámka k položce:_x000d_
přeprava vyzískaných příčných pražců : 521*0,327=170,367 t_x000d_
přeprava vyzískaných výhybkových pražců :  236,25*0,16=37,80 t_x000d_
přeprava vyzískaných kompletů :  (100+100)*0,00105=0,21 t_x000d_
přeprava vyzískaných pryž.podložek : 6000*0,00018=1,08 t_x000d_
přeprava vyzískaných podkladnic :  (50+50)*0,02=2 t_x000d_
celkem :  170,367+37,8+0,21+1,08+2=211,457 t</t>
  </si>
  <si>
    <t xml:space="preserve">Poznámka k položce:_x000d_
naložení nových příčných pražců : 521*0,327=170,367 t_x000d_
naložení nových výhybkových pražců :  236,25*0,16=37,80 t_x000d_
naložení nových kompletů :  (100+100)*0,00105=0,21 t_x000d_
naložení nových pryž.podložek : 6000*0,00018=1,08 t_x000d_
naložení nových podkladnic :  (50+50)*0,02=2 t_x000d_
celkem :  170,367+37,8+0,21+1,08+2=211,457 t</t>
  </si>
  <si>
    <t xml:space="preserve">Poznámka k položce:_x000d_
přeprava nových příčných pražců : 521*0,327=170,367 t_x000d_
přeprava nových výhybkových pražců :  236,25*0,16=37,80 t_x000d_
přeprava nových kompletů :  (100+100)*0,00105=0,21 t_x000d_
přeprava nových pryž.podložek : 6000*0,00018=1,08 t_x000d_
přeprava nových podkladnic :  (50+50)*0,02=2 t_x000d_
celkem :  170,367+37,8+0,21+1,08+2=211,457 t</t>
  </si>
  <si>
    <t xml:space="preserve">Poznámka k položce:_x000d_
celkem v k.č. 1 a 2 a výhybkách :  108+40=148,00 m</t>
  </si>
  <si>
    <t xml:space="preserve">Poznámka k položce:_x000d_
celkem v k.č. 1 a 2 :  4*10=40,00 m</t>
  </si>
  <si>
    <t xml:space="preserve">Poznámka k položce:_x000d_
výměna kolejnic u přídržnice v přímé -  celkem :  30,00 m</t>
  </si>
  <si>
    <t xml:space="preserve">Poznámka k položce:_x000d_
celkem :  3*2,394=7,182 t</t>
  </si>
  <si>
    <t xml:space="preserve">Poznámka k položce:_x000d_
dle ZD celkem :  53,28 m</t>
  </si>
  <si>
    <t xml:space="preserve">Poznámka k položce:_x000d_
přeprava vyzískaných LIS :  148*0,07=10,36 t_x000d_
přeprava vyzískaných kolejnic :  (40+30)*0,06=4,20 t_x000d_
přeprava vyzískaných srdcovek :  3*2,394=7,182 t_x000d_
přeprava vyzískaných přídržnic :  53,28*0,0315=1,678 t_x000d_
celkem :  10,36+4,2+7,182+1,678=23,42 t</t>
  </si>
  <si>
    <t xml:space="preserve">Poznámka k položce:_x000d_
přeprava nových LIS :  148*0,07=10,36 t_x000d_
přeprava nových kolejnic :  (40+30)*0,06=4,20 t_x000d_
přeprava nových srdcovek :  3*2,394=7,182 t_x000d_
přeprava nových přídržnic :  53,28*0,0315=1,678 t_x000d_
celkem :  10,36+4,2+7,182+1,678=23,42 t</t>
  </si>
  <si>
    <t>Opravné souvislé broušení kolejnic R260 příčný a podélný profil oprava příčného a podélného profilu - 1m = 1m koleje</t>
  </si>
  <si>
    <t xml:space="preserve">Poznámka k položce:_x000d_
dle ZD kol.č. 1 a 2 celkem :  1402,00 m</t>
  </si>
  <si>
    <t xml:space="preserve">Poznámka k položce:_x000d_
dle ZD celkem :  447,74 m</t>
  </si>
  <si>
    <t xml:space="preserve">Poznámka k položce:_x000d_
dle ZD celkem :  428,59 m</t>
  </si>
  <si>
    <t xml:space="preserve">Poznámka k položce:_x000d_
dle ZD celkem :  1417,57 m</t>
  </si>
  <si>
    <t xml:space="preserve">Poznámka k položce:_x000d_
dle ZD  tv. 1:14-760 - celkem :  12,00 ks</t>
  </si>
  <si>
    <t xml:space="preserve">Poznámka k položce:_x000d_
dle ZD  tv. 1:14; celkem 7,00 ks</t>
  </si>
  <si>
    <t xml:space="preserve">Poznámka k položce:_x000d_
celkem v k.č. 1 a 2 :  odhad  -  25,00 ks</t>
  </si>
  <si>
    <t xml:space="preserve">Poznámka k položce:_x000d_
celkem v k.č. 1 a 2 :  odhad -  4000,00 m</t>
  </si>
  <si>
    <t xml:space="preserve">Poznámka k položce:_x000d_
celkem výhybky :  3*82,985=248,955 m</t>
  </si>
  <si>
    <t xml:space="preserve">Poznámka k položce:_x000d_
dle ZD celkem :  10+10=20,00 ks</t>
  </si>
  <si>
    <t xml:space="preserve">Poznámka k položce:_x000d_
dle ZD celkem :  12,00 ks</t>
  </si>
  <si>
    <t xml:space="preserve">Poznámka k položce:_x000d_
dle ZD celkem :  72+24=96,00 ks</t>
  </si>
  <si>
    <t xml:space="preserve">Poznámka k položce:_x000d_
dle ZD celkem :  120,00 ks_x000d_
lanová připojení k drozelům a LIS</t>
  </si>
  <si>
    <t xml:space="preserve">Poznámka k položce:_x000d_
kol.č. 1 a 2 celkem :  1,402 km</t>
  </si>
  <si>
    <t xml:space="preserve">Poznámka k položce:_x000d_
v.č. 1,2,3,4,5,6,16,17,18,19,20,21,15, včetně přípojů_x000d_
celkem :  1933,800 m</t>
  </si>
  <si>
    <t xml:space="preserve">Poznámka k položce:_x000d_
1. následné podbití kol.č. 1 a 2;  celkem :  1,00 km_x000d_
následné podbití kol.č. 1 a 2;  celkem :  1,00 km_x000d_
celkem :  1+1=2,00 km</t>
  </si>
  <si>
    <t xml:space="preserve">Poznámka k položce:_x000d_
1. následné podbití výhybek v kol.č. 1 a 2;  celkem :  500,00 m_x000d_
následné podbití výhabek v kol.č. 1 a 2;  celkem :  500,00 m_x000d_
celkem :  500+500=1600,00 m</t>
  </si>
  <si>
    <t xml:space="preserve">Poznámka k položce:_x000d_
1. následná stabilizace kol.č. 1 a 2;  celkem :  1,00 km_x000d_
následná stabilizace kol.č. 1 a 2;  celkem :  1,00 km_x000d_
celkem :  1+1=2,00 km</t>
  </si>
  <si>
    <t xml:space="preserve">Poznámka k položce:_x000d_
1. následná stabilizace výhybek v kol.č. 1 a 2;  celkem :  500,00 m_x000d_
následná stabilizace výhybek v kol.č. 1 a 2;  celkem :  500,00 m_x000d_
celkem :  500+500=1000,00 m</t>
  </si>
  <si>
    <t xml:space="preserve">Poznámka k položce:_x000d_
doplnění KL při úpravě GPK kolejí :   156,00 m3_x000d_
doplnění KL po následném podbití koleje :  70,00 m3_x000d_
celkem :  156+70=226,00 m3</t>
  </si>
  <si>
    <t xml:space="preserve">Poznámka k položce:_x000d_
doplnění KL při úpravě GPK výhybek :  222,00 m3_x000d_
doplnění KL po následném podbití výhybek :  50,00 m3_x000d_
celkem :  222+50=272,00 m3</t>
  </si>
  <si>
    <t xml:space="preserve">Poznámka k položce:_x000d_
celkem :  226*2+275*2=996,00 t</t>
  </si>
  <si>
    <t xml:space="preserve">Poznámka k položce:_x000d_
lom Zárubka - 65 km_x000d_
celkem :  226*2+275*2=996,00 t</t>
  </si>
  <si>
    <t xml:space="preserve">Poznámka k položce:_x000d_
lom Zárubka - 65 km : 65-10=54/10 - zaokrouhleno na 6 _x000d_
celkem :  996*6=5976,00 t</t>
  </si>
  <si>
    <t>5913200110</t>
  </si>
  <si>
    <t>Demontáž dřevěné konstrukce přechodu část vnější a vnitřní Poznámka: 1. V cenách jsou započteny náklady na demontáž a naložení na dopravní prostředek.</t>
  </si>
  <si>
    <t xml:space="preserve">Poznámka k položce:_x000d_
celkem :  2*2,60=5,20 m2</t>
  </si>
  <si>
    <t>5913205110</t>
  </si>
  <si>
    <t>Montáž dřevěné konstrukce přechodu část vnější a vnitřní Poznámka: 1. V cenách jsou započteny náklady na montáž a manipulaci. 2. V cenách nejsou obsaženy náklady na dodávku materiálu.</t>
  </si>
  <si>
    <t>5913070030</t>
  </si>
  <si>
    <t>Demontáž betonové přejezdové konstrukce část vnější a vnitřní včetně závěrných zídek Poznámka: 1. V cenách jsou započteny náklady na demontáž konstrukce a naložení na dopravní prostředek.</t>
  </si>
  <si>
    <t xml:space="preserve">Poznámka k položce:_x000d_
celkem :  2,00 m</t>
  </si>
  <si>
    <t>5913075030</t>
  </si>
  <si>
    <t>Montáž betonové přejezdové konstrukce část vnější a vnitřní včetně závěrných zídek Poznámka: 1. V cenách jsou započteny náklady na montáž konstrukce. 2. V cenách nejsou obsaženy náklady na dodávku materiálu.</t>
  </si>
  <si>
    <t>Poznámka k položce:_x000d_
dle ZD celkem v k.č. 1 a 2 : 12,00 ks</t>
  </si>
  <si>
    <t>Výměna dřevěných pražců ve v.č. 15 JR65 1:14-760</t>
  </si>
  <si>
    <t>5906020030</t>
  </si>
  <si>
    <t>Souvislá výměna pražců v KL otevřeném i zapuštěném pražce dřevěné výhybkové délky do 3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</si>
  <si>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5906020040</t>
  </si>
  <si>
    <t>Souvislá výměna pražců v KL otevřeném i zapuštěném pražce dřevěné výhybkové délky přes 3 do 4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</si>
  <si>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5906020050</t>
  </si>
  <si>
    <t>Souvislá výměna pražců v KL otevřeném i zapuštěném pražce dřevěné výhybkové délky přes 4 do 5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</si>
  <si>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5956116000</t>
  </si>
  <si>
    <t>Pražce dřevěné výhybkové dub skupina 3 160x260</t>
  </si>
  <si>
    <t xml:space="preserve">Poznámka k položce:_x000d_
Framit Březnice - 215 km : 215-10=205/10 - zaokrouhleno na 21 _x000d_
celkem :  12,32*21=258,71 t</t>
  </si>
  <si>
    <t>5958134075</t>
  </si>
  <si>
    <t>Součásti upevňovací vrtule R1(145)</t>
  </si>
  <si>
    <t>5958134080</t>
  </si>
  <si>
    <t>Součásti upevňovací vrtule R2 (160)</t>
  </si>
  <si>
    <t>5958134040</t>
  </si>
  <si>
    <t>Součásti upevňovací kroužek pružný dvojitý Fe 6</t>
  </si>
  <si>
    <t>5958128010</t>
  </si>
  <si>
    <t>Komplety ŽS 4 (šroub RS 1, matice M 24, dvojitý pružný kroužek Fe6, svěrka ŽS4)</t>
  </si>
  <si>
    <t>5958158020</t>
  </si>
  <si>
    <t>Podložka pryžová pod patu kolejnice R65 183/151/6</t>
  </si>
  <si>
    <t>5958158070</t>
  </si>
  <si>
    <t>podložka polyetylenová pod podkladnici 380/160/2 (S4, R4)</t>
  </si>
  <si>
    <t>5958173000</t>
  </si>
  <si>
    <t>Polyetylenové pásy v kotoučích</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</si>
  <si>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</si>
  <si>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</si>
  <si>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</si>
  <si>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</si>
  <si>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Poznámka k položce:_x000d_
odhad 100 km : 100-10=90/10 - zaokrouhleno na 9_x000d_
celkem :  9*1=9,00 ks</t>
  </si>
  <si>
    <t xml:space="preserve">Poznámka k položce:_x000d_
celkem :  11,61+0,06=11,67 t</t>
  </si>
  <si>
    <t>9902200100.1</t>
  </si>
  <si>
    <t>Doprava obousměrná mechanizací o nosnosti přes 3,5 t objemnějšího kusového materiálu (prefabrikátů, stožárů, výhybek, rozvaděčů, vybouraných hmot atd.) do 10 km</t>
  </si>
  <si>
    <t xml:space="preserve">Poznámka k položce:_x000d_
skládka Semtín, celkem :   11,67 t</t>
  </si>
  <si>
    <t xml:space="preserve">Poznámka k položce:_x000d_
skládka Semtín 40 km : 40-10=30/10 - zaokrouhleno na 3 _x000d_
celkem :  11,67*3=35,01 t</t>
  </si>
  <si>
    <t>9909000300</t>
  </si>
  <si>
    <t>Poplatek za likvidaci dřevěných kolejnicových podpor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</si>
  <si>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12,9*0,9=11,61 t</t>
  </si>
  <si>
    <t>9909000400</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</si>
  <si>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</si>
  <si>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0,06 t</t>
  </si>
  <si>
    <t>SO 04 - Obnova železničního svršku Zámrsk - –Uhersko km 280,289 - 285,849</t>
  </si>
  <si>
    <t>D1 - Přejezd P4894 km 282,163</t>
  </si>
  <si>
    <t xml:space="preserve">    D2 - Přejezd P4895 km 282,830</t>
  </si>
  <si>
    <t xml:space="preserve">      D3 - Přejezd P4896 km 285,375</t>
  </si>
  <si>
    <t xml:space="preserve">Poznámka k položce:_x000d_
v k.č. 1 a 2 celkem :  16+78=94,00 ks</t>
  </si>
  <si>
    <t xml:space="preserve">Poznámka k položce:_x000d_
v k.č. 2 celkem :  0,200 km</t>
  </si>
  <si>
    <t xml:space="preserve">Poznámka k položce:_x000d_
v k.č. 1 a 2 celkem :  3,70 km</t>
  </si>
  <si>
    <t xml:space="preserve">Poznámka k položce:_x000d_
uložení 70% výzisku z SČ na stezku - zřízení zatěžovací lavice_x000d_
celkem :  3,7*1000*2,1*0,4*0,7=2175,60 m3</t>
  </si>
  <si>
    <t xml:space="preserve">Poznámka k položce:_x000d_
odvoz suti pro uložení na mezideponii na pozemku OŘ_x000d_
v k.č.  2 celkem :  200*4*0,55*1,8=792,00 t_x000d_
30% výzisku z SČ celkem :  3700*2,1*0,4*0,3*1,8=1678,320 t_x000d_
celkem :  792+1678,32=2470,32 t</t>
  </si>
  <si>
    <t xml:space="preserve">Poznámka k položce:_x000d_
naložení suti na mezideponii pro odvoz na skládku_x000d_
celkem :  792+1678,32=2470,32 t</t>
  </si>
  <si>
    <t xml:space="preserve">Poznámka k položce:_x000d_
odvoz suti na skládku_x000d_
celkem :  792+1678,32=2470,32 t</t>
  </si>
  <si>
    <t xml:space="preserve">Poznámka k položce:_x000d_
odvoz suti na skládku - cca 30 km -  (30-10)/10=2_x000d_
celkem :  72*2470,32=4940,64 t</t>
  </si>
  <si>
    <t xml:space="preserve">Poznámka k položce:_x000d_
poplatek za uložení suti na skládku_x000d_
celkem :  792+1678,32=2470,32 t</t>
  </si>
  <si>
    <t xml:space="preserve">Poznámka k položce:_x000d_
celkem :   200*4=800,00 m2</t>
  </si>
  <si>
    <t xml:space="preserve">Poznámka k položce:_x000d_
celkem :   200*4*1,1=880,00 m2</t>
  </si>
  <si>
    <t>Stabilizace základové spáry zřízením vrstvy z geomříže</t>
  </si>
  <si>
    <t>5964135000</t>
  </si>
  <si>
    <t>Geomříže výztužné</t>
  </si>
  <si>
    <t xml:space="preserve">Poznámka k položce:_x000d_
celkem :  3,7*1000*2,1*0,4=3108,00 m3</t>
  </si>
  <si>
    <t xml:space="preserve">Poznámka k položce:_x000d_
po souvislé výměně KL celkem :  200*4*0,55*2=880,00 t_x000d_
po souvislém čištění KL celkem :  3700*2,1*0,4*2=6216,00 t_x000d_
celkem :  880+6216=7096,00 t</t>
  </si>
  <si>
    <t xml:space="preserve">Poznámka k položce:_x000d_
lom Zárubka - 65 km_x000d_
celkem :  880+6216=7096,00 t</t>
  </si>
  <si>
    <t xml:space="preserve">Poznámka k položce:_x000d_
lom Zárubka - 65 km : 65-10=54/10 - zaokrouhleno na 6 _x000d_
celkem :  7*7096=42576,00 t</t>
  </si>
  <si>
    <t>Poznámka k položce:_x000d_
nástupiště zast. Sedlišťka_x000d_
celkem : 190+170=360,00 m</t>
  </si>
  <si>
    <t xml:space="preserve">Poznámka k položce:_x000d_
cementová malta pod KD 230_x000d_
celkem :  360*0,3*0,05=5,400 m3</t>
  </si>
  <si>
    <t xml:space="preserve">Poznámka k položce:_x000d_
přeprava cementové malty na stavbu_x000d_
celkem :  5,4*2,5=13,50 t</t>
  </si>
  <si>
    <t xml:space="preserve">Poznámka k položce:_x000d_
nástupiště zast. Sedlišťka_x000d_
celkem :  360*1=360,00 m</t>
  </si>
  <si>
    <t xml:space="preserve">Poznámka k položce:_x000d_
odvoz suti na skládku_x000d_
celkem :  360*0,1*2,2=79,20 m</t>
  </si>
  <si>
    <t xml:space="preserve">Poznámka k položce:_x000d_
odvoz suti na skládku - cca 20 km - (20-10)/10=1_x000d_
celkem :  360*0,1*2,2=79,20 m</t>
  </si>
  <si>
    <t xml:space="preserve">Poznámka k položce:_x000d_
poplatek za uložení suti na skládku_x000d_
celkem :  360*0,1*2,2=79,20 m</t>
  </si>
  <si>
    <t>Poznámka k položce:_x000d_
celkem : 360*0,1*2,5=90,00 t</t>
  </si>
  <si>
    <t>Poznámka k položce:_x000d_
obalovna cca 20 km - (20-10)/10=1_x000d_
celkem : 360*0,1*2,5=90,00 t</t>
  </si>
  <si>
    <t xml:space="preserve">Poznámka k položce:_x000d_
odpočet v místě souvislé výměny KL a souvislého čištění KL_x000d_
celkem :  2*5,02-0,2-3,7=6,14 km</t>
  </si>
  <si>
    <t xml:space="preserve">Poznámka k položce:_x000d_
celkem :  0,2+3,7=3,90 km</t>
  </si>
  <si>
    <t xml:space="preserve">Poznámka k položce:_x000d_
celkem :  2*5,02-0,2-3,7=6,14 km</t>
  </si>
  <si>
    <t xml:space="preserve">Poznámka k položce:_x000d_
1. následné podbití kol.č. 1 a 2;  celkem :  5,00 km_x000d_
následné podbití kol.č. 1 a 2;  celkem :  5,00 km_x000d_
celkem :  5+5=10,00 km</t>
  </si>
  <si>
    <t xml:space="preserve">Poznámka k položce:_x000d_
1. následná stabilizace kol.č. 1 a 2;  celkem :  5,00 km_x000d_
následná stabilizace kol.č. 1 a 2;  celkem :  5,00 km_x000d_
celkem :  5+5=10,00 km</t>
  </si>
  <si>
    <t xml:space="preserve">Poznámka k položce:_x000d_
doplnění KL při úpravě GPK kolejí :   420,00 m3_x000d_
doplnění KL po následném podbití koleje :  340,00 m3_x000d_
celkem :  420+340=760,00 m3</t>
  </si>
  <si>
    <t xml:space="preserve">Poznámka k položce:_x000d_
celkem :  760*2=1520,00 t</t>
  </si>
  <si>
    <t xml:space="preserve">Poznámka k položce:_x000d_
lom Zárubka - 65 km_x000d_
celkem :  760*2=1520,00 t</t>
  </si>
  <si>
    <t xml:space="preserve">Poznámka k položce:_x000d_
lom Zárubka - 65 km : 65-10=54/10 - zaokrouhleno na 6 _x000d_
celkem :  7*1520=9120,00 t</t>
  </si>
  <si>
    <t>Opravné souvislé broušení kolejnic R260 příčný a podélný profil oprava příčného a podélného profilu 1m = 1m koleje</t>
  </si>
  <si>
    <t xml:space="preserve">Poznámka k položce:_x000d_
celkem :  5020+5020=10040 m</t>
  </si>
  <si>
    <t xml:space="preserve">Poznámka k položce:_x000d_
celkem v k.č. 1 a 2 :  40,00 m</t>
  </si>
  <si>
    <t xml:space="preserve">Poznámka k položce:_x000d_
kolej č. 1 a 2 celkem :  500,00 m_x000d_
náhrada LIS kolejnicí v k.č. 1 a 2 celkem : 325,00 m_x000d_
celkem :  500+325=825,00 m</t>
  </si>
  <si>
    <t xml:space="preserve">Poznámka k položce:_x000d_
kol.č. 1 celkem :  158,00 ks_x000d_
kol.č. 2 celkem :  262,00 ks_x000d_
celkem :  158+262=420,00 ks</t>
  </si>
  <si>
    <t xml:space="preserve">Poznámka k položce:_x000d_
naložení vyzískaných LIS :  40*0,07=2,80 t_x000d_
naložení  vyzískaných kolejnic :  (500+325)*0,06=49,50 t_x000d_
naložení  vyzískaných pražců :  420*0,327=137,34 t_x000d_
naložení  vyzískaných kompletů :  4000*0,00105=4,20 t_x000d_
naložení  vyzískaných pryž.podložek :  4000*0,00018=0,72 t_x000d_
naložení  vyzískaných vodících vložek :  4000*0,00002=0,08 t_x000d_
celkem :  2,8+49,5+137,34+4,2+0,72+0,08=194,64 t</t>
  </si>
  <si>
    <t xml:space="preserve">Poznámka k položce:_x000d_
přeprava vyzískaných LIS :  40*0,07=2,80 t_x000d_
přeprava vyzískaných kolejnic :  (500+325)*0,06=49,50 t_x000d_
přeprava vyzískaných pražců :  420*0,327=137,34 t_x000d_
přeprava vyzískaných kompletů :  4000*0,00105=4,20 t_x000d_
přeprava vyzískaných pryž.podložek :  4000*0,00018=0,72 t_x000d_
přeprava vyzískaných vodících vložek :  4000*0,00002=0,08 t_x000d_
celkem :  2,8+49,5+137,34+4,2+0,72+0,08=194,64 t</t>
  </si>
  <si>
    <t xml:space="preserve">Poznámka k položce:_x000d_
naložení nových LIS :  40*0,07=2,80 t_x000d_
naložení  nových kolejnic :  (500+325)*0,06=49,50 t_x000d_
naložení  nových pražců :  420*0,327=137,34 t_x000d_
naložení  nových kompletů :  4000*0,00105=4,20 t_x000d_
naložení  nových pryž.podložek :  4000*0,00018=0,72 t_x000d_
naložení  nových vodících vložek :  4000*0,00002=0,08 t_x000d_
celkem :  2,8+49,5+137,34+4,2+0,72+0,08=194,64 t</t>
  </si>
  <si>
    <t xml:space="preserve">Poznámka k položce:_x000d_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</si>
  <si>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přeprava ma místo stavby do 20km (20-10)/10*194,640_x000d_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</si>
  <si>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celkem :  68,00 ks</t>
  </si>
  <si>
    <t xml:space="preserve">Poznámka k položce:_x000d_
celkem :  37,00 ks</t>
  </si>
  <si>
    <t xml:space="preserve">Poznámka k položce:_x000d_
celkem v k.č. 1 a 2 :  odhad  -  26,00 ks</t>
  </si>
  <si>
    <t xml:space="preserve">Poznámka k položce:_x000d_
celkem v k.č. 1 a 2 :  5000+600=5600,00 m</t>
  </si>
  <si>
    <t xml:space="preserve">Poznámka k položce:_x000d_
dle ZD celkem v k.č. 1 a 2 :  156,00 ks</t>
  </si>
  <si>
    <t xml:space="preserve">Poznámka k položce:_x000d_
dle ZD celkem v k.č. 1 a 2 :  10,00 ks</t>
  </si>
  <si>
    <t xml:space="preserve">Poznámka k položce:_x000d_
dle ZD celkem v k.č. 1 a 2 :  50,00 ks</t>
  </si>
  <si>
    <t>7592007070</t>
  </si>
  <si>
    <t>Demontáž počítacího bodu počítače náprav PZN 1</t>
  </si>
  <si>
    <t xml:space="preserve">Poznámka k položce:_x000d_
dle ZD celkem v k.č. 1 a 2 :  2,00 ks</t>
  </si>
  <si>
    <t>7592005070</t>
  </si>
  <si>
    <t>Montáž počítacího bodu počítače náprav PZN 1 - uložení a připevnění na určené místo, seřízení polohy, přezkoušení</t>
  </si>
  <si>
    <t xml:space="preserve">Poznámka k položce:_x000d_
dle ZD celkem :  28+10=38,00 ks</t>
  </si>
  <si>
    <t xml:space="preserve">Poznámka k položce:_x000d_
dle ZD celkem :  156,00 ks_x000d_
lanová připojení k drozelům a LIS</t>
  </si>
  <si>
    <t>7593337160</t>
  </si>
  <si>
    <t>Demontáž souboru KAV, FID, ASE</t>
  </si>
  <si>
    <t xml:space="preserve">Poznámka k položce:_x000d_
dle ZD celkem v k.č. 1 a 2 :  28,00 ks</t>
  </si>
  <si>
    <t>7593335160</t>
  </si>
  <si>
    <t>Montáž souboru KAV, FID, ASE včetně usazení a zapojení zařízení</t>
  </si>
  <si>
    <t xml:space="preserve">Poznámka k položce:_x000d_
u k.č. 2 celkem :   120,00 m3</t>
  </si>
  <si>
    <t xml:space="preserve">Poznámka k položce:_x000d_
dle ZD celkem v k.č. 1 a 2 :  150,00 m3</t>
  </si>
  <si>
    <t xml:space="preserve">Poznámka k položce:_x000d_
dle ZD celkem v k.č. 1 a 2 :  1500,00 m3</t>
  </si>
  <si>
    <t xml:space="preserve">Poznámka k položce:_x000d_
odvoz suti pro uložení na pozemku OŘ_x000d_
celkem :  120*1,5+150*1,5+1500*1,5=2655,00 t</t>
  </si>
  <si>
    <t xml:space="preserve">Poznámka k položce:_x000d_
dle ZD celkem v k.č. 1 a 2 :  10000,00 m3</t>
  </si>
  <si>
    <t xml:space="preserve">Poznámka k položce:_x000d_
pro přístupovou cestu celkem :   200*3*0,2=120,00 m3</t>
  </si>
  <si>
    <t>Podklad z R-materiálu</t>
  </si>
  <si>
    <t xml:space="preserve">Poznámka k položce:_x000d_
přístupová cesta z výzisku celkem :   200*3=600,00 m2</t>
  </si>
  <si>
    <t>Přejezd P4894 km 282,163</t>
  </si>
  <si>
    <t>5913035230</t>
  </si>
  <si>
    <t>Demontáž celopryžové přejezdové konstrukce silně zatížené v koleji část vnější a vnitřní včetně závěrných zídek Poznámka: 1. V cenách jsou započteny náklady na demontáž konstrukce, naložení na dopravní prostředek.</t>
  </si>
  <si>
    <t xml:space="preserve">Poznámka k položce:_x000d_
obalovna Vysoké Mýto_x000d_
celkem :  126*0,2*2,2+28*0,155=59,78 t</t>
  </si>
  <si>
    <t xml:space="preserve">Poznámka k položce:_x000d_
obalovna V. Mýto - 12 km : 12-10=2/10 - zaokrouhleno na 1 _x000d_
celkem :  1*59,78=59,78 t</t>
  </si>
  <si>
    <t xml:space="preserve">Poznámka k položce:_x000d_
uložení na skládku obalovna Vysoké Mýto, Pardubice_x000d_
celkem :  126*0,2*2,2+28*0,155=59,78 t</t>
  </si>
  <si>
    <t xml:space="preserve">Poznámka k položce:_x000d_
demontáž kol.roštu v kol.č. 1 a 2 celkem :  0,02+0,02=0,04 km</t>
  </si>
  <si>
    <t xml:space="preserve">Poznámka k položce:_x000d_
pro odvodňovací žlab celkem :   120,00 m3</t>
  </si>
  <si>
    <t xml:space="preserve">Poznámka k položce:_x000d_
odvoz suti na skládku_x000d_
celkem :  0,04*1000*4*0,55*1,8+10,8*1,5=174,60 t</t>
  </si>
  <si>
    <t xml:space="preserve">Poznámka k položce:_x000d_
odvoz suti na skládku - cca 30 km - (30-10)/10=2_x000d_
celkem :  2*174,6=349,20 t</t>
  </si>
  <si>
    <t xml:space="preserve">Poznámka k položce:_x000d_
poplatek za uložení suti na skládku_x000d_
celkem :  0,04*1000*4*0,55*1,8+10,8*1,5=174,60 t</t>
  </si>
  <si>
    <t xml:space="preserve">Poznámka k položce:_x000d_
demontáž kol.roštu v kol.č. 1 a 2 celkem :  0,02+0,04=0,04 km</t>
  </si>
  <si>
    <t xml:space="preserve">Poznámka k položce:_x000d_
lom Zárubka - 65 km_x000d_
celkem :  0,04*1000*4*0,55*2=176,00 t</t>
  </si>
  <si>
    <t xml:space="preserve">Poznámka k položce:_x000d_
lom Zárubka - 65 km : 65-10=55/10 - zaokrouhleno na 6_x000d_
celkem :  6*176,00=1056,00 t</t>
  </si>
  <si>
    <t xml:space="preserve">Poznámka k položce:_x000d_
dle ZD celkem :  8,00 ks</t>
  </si>
  <si>
    <t>5914035550</t>
  </si>
  <si>
    <t>Zřízení otevřených odvodňovacích zařízení prahové vpusti prefabrikované díly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</si>
  <si>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 xml:space="preserve">Poznámka k položce:_x000d_
žlab ŽPSV, celkem :  9+9=18,00 m</t>
  </si>
  <si>
    <t>5964123000</t>
  </si>
  <si>
    <t>Odvodňovací žlab s mříží</t>
  </si>
  <si>
    <t xml:space="preserve">Poznámka k položce:_x000d_
žlab ŽPSV, celkem :  6+6=12,00 ks</t>
  </si>
  <si>
    <t xml:space="preserve">Poznámka k položce:_x000d_
přeprava žlabů na stavbu_x000d_
celkem :  12*0,88=10,56 t</t>
  </si>
  <si>
    <t xml:space="preserve">Poznámka k položce:_x000d_
přeprava žlabů na stavbu z Litic -  cca 40 km - (40-10)/10=3_x000d_
celkem :  10,56*3=31,68 t</t>
  </si>
  <si>
    <t xml:space="preserve">Poznámka k položce:_x000d_
podkladní beton pod závěrné zídky a odvodňovací žlaby_x000d_
celkem :  16,8*2*0,5*0,3+18*0,9*0,3=9,90 m3</t>
  </si>
  <si>
    <t xml:space="preserve">Poznámka k položce:_x000d_
přeprava podkladního betonu na stavbu_x000d_
celkem :  9,9*2,2=21,78 t</t>
  </si>
  <si>
    <t xml:space="preserve">Poznámka k položce:_x000d_
obalovna V. Mýto - 12 km : 12-10=2/10 - zaokrouhleno na 1 _x000d_
celkem :  1*63=63,00 t</t>
  </si>
  <si>
    <t>Těsnění spár zálivkou za studena pro komůrky š 15 mm hl 30 mm</t>
  </si>
  <si>
    <t>Přejezd P4895 km 282,830</t>
  </si>
  <si>
    <t>R7</t>
  </si>
  <si>
    <t>R8</t>
  </si>
  <si>
    <t>D3</t>
  </si>
  <si>
    <t>Přejezd P4896 km 285,375</t>
  </si>
  <si>
    <t xml:space="preserve">Poznámka k položce:_x000d_
dle ZD celkem :  2*2*4,8=19,2 m  (oprava + násl. podbití)</t>
  </si>
  <si>
    <t xml:space="preserve">Poznámka k položce:_x000d_
kolej č. 1 a 2 celkem :  132,00 m</t>
  </si>
  <si>
    <t xml:space="preserve">Poznámka k položce:_x000d_
kolej č. 1 a 2 celkem :  20,00 ks</t>
  </si>
  <si>
    <t xml:space="preserve">Poznámka k položce:_x000d_
celkem v k.č. 1 a 2 :  80,00 ks</t>
  </si>
  <si>
    <t xml:space="preserve">Poznámka k položce:_x000d_
naložení vyzískaných kolejnic :  132*0,06=7,92 t_x000d_
naložení vyzískaných pražců :  20*0,327=6,54 t_x000d_
naložení vyzískaných kompletů do žel.stanice :  80*0,00105=0,084 t_x000d_
celkem :  7,92+6,54+0,084=14,544 t</t>
  </si>
  <si>
    <t xml:space="preserve">Poznámka k položce:_x000d_
přeprava vyzískaných kolejnic :  132*0,06=7,92 t_x000d_
přeprava vyzískaných pražců :  20*0,327=6,54 t_x000d_
přeprava vyzískaných kompletů do žel.stanice :  80*0,00105=0,084 t_x000d_
celkem :  7,92+6,54+0,084=14,544 t</t>
  </si>
  <si>
    <t xml:space="preserve">Poznámka k položce:_x000d_
naložení nových kolejnic :  132*0,06=7,92 t_x000d_
naložení nových pražců :  20*0,327=6,54 t_x000d_
naložení nových kompletů do žel.stanice :  80*0,00105=0,084 t_x000d_
celkem :  7,92+6,54+0,084=14,544 t</t>
  </si>
  <si>
    <t xml:space="preserve">Poznámka k položce:_x000d_
přeprava nových kolejnic :  132*0,06=7,92 t_x000d_
přeprava nových pražců :  20*0,327=6,54 t_x000d_
přeprava nových kompletů do žel.stanice :  80*0,00105=0,084 t_x000d_
celkem :  7,92+6,54+0,084=14,544 t</t>
  </si>
  <si>
    <t xml:space="preserve">Poznámka k položce:_x000d_
dle ZD celkem :  2*2*4,8=19,20 m (oprava + násl. podbití)</t>
  </si>
  <si>
    <t>R9</t>
  </si>
  <si>
    <t>SO 05 - Obnova železničního svršku žst. Uhersko km 285,849 - 287,496</t>
  </si>
  <si>
    <t xml:space="preserve">Poznámka k položce:_x000d_
dle ZD celkem :  96,00 ks</t>
  </si>
  <si>
    <t>5905035110</t>
  </si>
  <si>
    <t>Výměna KL malou těžící mechanizací včetně lavičky pod ložnou plochou pražce lože otevřené Poznámka: 1. V cenách jsou započteny náklady na odtěžení KL s použitím minirypadla, rozprostření výzisku na terén nebo naložení na dopravní prostředek, přehození kameniva, zřízení KL, úprava KL do profilu a jeho případné snížení pod patou kolejnice. U výměny KL v celém profilu včetně lavičky jsou v ceně započteny náklady na případné uvolnění, posun a dotažení pražce. 2. V cenách nejsou obsaženy náklady na úpravu směrového a výškového uspořádání, dodávku kameniva, následnou úpravu směrového a výškového uspořádání, dodávku a doplnění kameniva pro následnou úpravu směrového a výškového uspořádání, dopravu výzisku na skládku a skládkovné.</t>
  </si>
  <si>
    <t xml:space="preserve">Poznámka k položce:_x000d_
srdcovková část v.č. 5 celkem :  4*4*0,55=8,80 m3</t>
  </si>
  <si>
    <t xml:space="preserve">Poznámka k položce:_x000d_
spojka k.č. 1 a 4 celkem :  0,18 km</t>
  </si>
  <si>
    <t xml:space="preserve">Poznámka k položce:_x000d_
uložení 70% výzisku z SČ na stezku _x000d_
celkem :  0,18*1000*2,1*0,4*0,7=105,84 m3</t>
  </si>
  <si>
    <t xml:space="preserve">Poznámka k položce:_x000d_
odvoz suti pro uložení na mezideponii na pozemku OŘ_x000d_
celkem :  4*4*0,55*1,8+180*2,1*0,4*0,3*1,8=97,488 t</t>
  </si>
  <si>
    <t xml:space="preserve">Poznámka k položce:_x000d_
naložení suti na mezideponii pro odvoz na skládku_x000d_
celkem :  4*4*0,55*1,8+180*2,1*0,4*0,3*1,8=97,488 t</t>
  </si>
  <si>
    <t xml:space="preserve">Poznámka k položce:_x000d_
odvoz suti na skládku_x000d_
celkem :  4*4*0,55*1,8+180*2,1*0,4*0,3*1,8=97,488 t</t>
  </si>
  <si>
    <t xml:space="preserve">Poznámka k položce:_x000d_
odvoz suti na skládku - cca 40 km -  (40-10)/10=3_x000d_
celkem :  3*97,488=292,464 t</t>
  </si>
  <si>
    <t xml:space="preserve">Poznámka k položce:_x000d_
poplatek za uložení suti na skládku_x000d_
celkem :  4*4*0,55*1,8+180*2,1*0,4*0,3*1,8=97,488 t</t>
  </si>
  <si>
    <t xml:space="preserve">Poznámka k položce:_x000d_
celkem :  0,18*1000*2,1*0,4=151,20 m3</t>
  </si>
  <si>
    <t xml:space="preserve">Poznámka k položce:_x000d_
v.č. 5 celkem :  8,8*2=17,60 t_x000d_
po souvislém čištění KL celkem :  0,18*1000*2,1*0,4*2=302,40 t_x000d_
celkem :  4*4*0,55*2+180*2,1*0,4*0,3*2=320,00 t</t>
  </si>
  <si>
    <t xml:space="preserve">Poznámka k položce:_x000d_
lom Zárubka - 58 km_x000d_
celkem :  4*4*0,55*2+180*2,1*0,4*0,3*2=320,00 t</t>
  </si>
  <si>
    <t xml:space="preserve">Poznámka k položce:_x000d_
lom Zárubka - 58 km : 58-10=48/10 - zaokrouhleno na 5 _x000d_
celkem :  5*320=1600,00 t</t>
  </si>
  <si>
    <t xml:space="preserve">Poznámka k položce:_x000d_
výměna pražců pod LIS v k.č. 1 a 2 celkem :  213+300=513,00 ks</t>
  </si>
  <si>
    <t>Poznámka k položce:_x000d_
dle ZD, celkem 18,00 ks</t>
  </si>
  <si>
    <t>Poznámka k položce:_x000d_
dle ZD, celkem 27,00 ks</t>
  </si>
  <si>
    <t xml:space="preserve">Poznámka k položce:_x000d_
dle ZD, celkem v k.č. 1 a 2 :  2500,00 ks</t>
  </si>
  <si>
    <t xml:space="preserve">Poznámka k položce:_x000d_
naložení vyzískaných příčných pražců : 513*0,327=167,751 t_x000d_
naložení vyzískaných výhybkových pražců :  152,15*0,16=24,344 t_x000d_
naložení vyzískaných kompletů :  (100+100)*0,00105=0,210 t_x000d_
naložení vyzískaných pryž.podložek : 2500*0,00018=0,45 t_x000d_
naložení vyzískaných podkladnic :  (50+50)*0,02=2 t_x000d_
celkem :  167,751+24,344+0,21+0,45+2=194,755 t</t>
  </si>
  <si>
    <t xml:space="preserve">Poznámka k položce:_x000d_
přeprava vyzískaných příčných pražců : 513*0,327=167,751 t_x000d_
přeprava vyzískaných výhybkových pražců :  152,15*0,16=24,344 t_x000d_
přeprava vyzískaných kompletů :  (100+100)*0,00105=0,210 t_x000d_
přeprava vyzískaných pryž.podložek : 2500*0,00018=0,45 t_x000d_
přeprava vyzískaných podkladnic :  (50+50)*0,02=2 t_x000d_
celkem :  167,751+24,344+0,21+0,45+2=194,755 t</t>
  </si>
  <si>
    <t xml:space="preserve">Poznámka k položce:_x000d_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</si>
  <si>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přeprava ma místo stavby do 20km (20-10)/10*194,755_x000d_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</si>
  <si>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celkem :  96+56+26=178,00 m</t>
  </si>
  <si>
    <t xml:space="preserve">Poznámka k položce:_x000d_
výměna jazyků ve výhybkách -  1:14 - celkem 1*19,158 m_x000d_
výměna jazyků ve výhybkách -  1:18,5 - celkem 3*24,536 m_x000d_
výměna jazyků ve výhybkách - celkem 92,766 m_x000d_
výměna opornic ve výhybkách -  1:14 - celkem 1*20,056 m_x000d_
výměna opornic ve výhybkách -  1:14 - celkem 2*8*20,056 m_x000d_
výměna opornic ve výhybkách -  celkem :  96,448 m_x000d_
celkem :  92,766+96,448=189,214 m</t>
  </si>
  <si>
    <t xml:space="preserve">Poznámka k položce:_x000d_
výměna kolejnic u přídržnice v přímé -  celkem :  15,00 m</t>
  </si>
  <si>
    <t xml:space="preserve">Poznámka k položce:_x000d_
výměna srdcovky 1:14  -  celkem :  1*2,394 t</t>
  </si>
  <si>
    <t xml:space="preserve">Poznámka k položce:_x000d_
přeprava vyzískaných LIS :  178*0,07=12,460 t_x000d_
přeprava vyzískaných kolejnic :  (40+15)*0,06=3,30 t_x000d_
přeprava vyzískaných jazyků :  1*1,224+3*1,225=4,899 t_x000d_
přeprava vyzískaných opornic :  1*1,199+3*1,23=4,889 t_x000d_
přeprava vyzískaných srdcovek :  2*2,394+1*2,398=7,186 t_x000d_
přeprava vyzískaných přídržnic :  53,28*0,0315=1,678 t_x000d_
celkem :  12,46+3,3+4,899+4,889+7,186+1,678=34,412 t</t>
  </si>
  <si>
    <t xml:space="preserve">Poznámka k položce:_x000d_
naložení nových LIS :  178*0,07=12,460 t_x000d_
naložení nových kolejnic :  (40+15)*0,06=3,30 t_x000d_
naložení nových jazyků :  1*1,224+3*1,225=4,899 t_x000d_
naložení nových opornic :  1*1,199+3*1,23=4,889 t_x000d_
naložení nových srdcovek :  2*2,394+1*2,398=7,186 t_x000d_
naložení nových přídržnic :  53,28*0,0315=1,678 t_x000d_
celkem :  12,46+3,3+4,899+4,889+7,186+1,678=34,412 t</t>
  </si>
  <si>
    <t xml:space="preserve">Poznámka k položce:_x000d_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</si>
  <si>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přeprava na místo stavby do 20km (20-10)/10*34,412_x000d_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</si>
  <si>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dle ZD kol.č. 1 a 2 celkem :  1432,00 m</t>
  </si>
  <si>
    <t xml:space="preserve">Poznámka k položce:_x000d_
dle ZD celkem :  512,28 m</t>
  </si>
  <si>
    <t xml:space="preserve">Poznámka k položce:_x000d_
dle ZD celkem :  493,13 m</t>
  </si>
  <si>
    <t xml:space="preserve">Poznámka k položce:_x000d_
dle ZD celkem :  1564,53 m</t>
  </si>
  <si>
    <t xml:space="preserve">Poznámka k položce:_x000d_
dle ZD 6 ks tv. 1:14-760; 6 ks 1:18,5-1200;  celkem :  12,00 ks</t>
  </si>
  <si>
    <t xml:space="preserve">Poznámka k položce:_x000d_
dle ZD celkem :  4 ks 1:14-760</t>
  </si>
  <si>
    <t>5910090620</t>
  </si>
  <si>
    <t>Navaření srdcovky jednoduché lité z oceli manganové úhel odbočení 1:18,5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</si>
  <si>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 xml:space="preserve">Poznámka k položce:_x000d_
dle ZD celkem :  5 ks 1:18-1200</t>
  </si>
  <si>
    <t xml:space="preserve">Poznámka k položce:_x000d_
celkem v k.č. 1 a 2 :  odhad  -  24,00 ks</t>
  </si>
  <si>
    <t xml:space="preserve">Poznámka k položce:_x000d_
celkem v k.č. 1 a 2 :  odhad -  3000,00 m</t>
  </si>
  <si>
    <t xml:space="preserve">Poznámka k položce:_x000d_
celkem výhybky :  3*82,985+3*99,627=547,836 m</t>
  </si>
  <si>
    <t xml:space="preserve">Poznámka k položce:_x000d_
dle ZD celkem :  120,00 ks</t>
  </si>
  <si>
    <t xml:space="preserve">Poznámka k položce:_x000d_
dle ZD celkem :  51,00 ks</t>
  </si>
  <si>
    <t xml:space="preserve">Poznámka k položce:_x000d_
dle ZD celkem :  22,00 ks</t>
  </si>
  <si>
    <t xml:space="preserve">Poznámka k položce:_x000d_
dle ZD celkem :  36+20=56,00 ks</t>
  </si>
  <si>
    <t xml:space="preserve">Poznámka k položce:_x000d_
dle ZD celkem :  118,00 ks_x000d_
lanová připojení k drozelům a LIS</t>
  </si>
  <si>
    <t xml:space="preserve">Poznámka k položce:_x000d_
kol.č. 1 a 2 celkem :  1,432 km</t>
  </si>
  <si>
    <t xml:space="preserve">Poznámka k položce:_x000d_
v.č. 1,3,4,5,6,14,15,16,17,18,19, včetně přípojů_x000d_
celkem :  2247,700 m</t>
  </si>
  <si>
    <t xml:space="preserve">Poznámka k položce:_x000d_
1. následné podbití výhybek v kol.č. 1 a 2;  celkem :  500,00 m_x000d_
následné podbití výhabek v kol.č. 1 a 2;  celkem :  500,00 m_x000d_
celkem :  500+500=1000,00 m</t>
  </si>
  <si>
    <t xml:space="preserve">Poznámka k položce:_x000d_
doplnění KL při úpravě GPK kolejí :   159,00 m3_x000d_
doplnění KL po následném podbití koleje :  70,00 m3_x000d_
celkem :  159+70=229,00 m3</t>
  </si>
  <si>
    <t xml:space="preserve">Poznámka k položce:_x000d_
doplnění KL při úpravě GPK výhybek :  270,00 m3_x000d_
doplnění KL po následném podbití výhybek :  50,00 m3_x000d_
celkem :  270+50=320,00 m3</t>
  </si>
  <si>
    <t xml:space="preserve">Poznámka k položce:_x000d_
celkem :  229*2+320*2=1098,00 t</t>
  </si>
  <si>
    <t xml:space="preserve">Poznámka k položce:_x000d_
lom Zárubka - 58 km_x000d_
celkem :  229*2+320*2=1098,00 t</t>
  </si>
  <si>
    <t>Poznámka k položce:_x000d_
lom Zárubka - 58 km : 58-10=48/10 - zaokrouhleno na 5 _x000d_
celkem : 5*1098=5490,00 t</t>
  </si>
  <si>
    <t xml:space="preserve">Poznámka k položce:_x000d_
přechod v k.č. 1 a 2 -  celkem :  2*7,2+2*6=26,40 m</t>
  </si>
  <si>
    <t>7493351028</t>
  </si>
  <si>
    <t>Montáž elektrického ohřevu výhybek (EOV) kompletní topné soupravy na jednoduchou výhybku soustavy S49, R65 a UIC60 s poloměrem odbočení 1 200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</si>
  <si>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7493371016</t>
  </si>
  <si>
    <t>Demontáže zařízení na elektrickém ohřevu výhybek kompletní topné soupravy na výhybku tvaru 1:18,5-1200 - veškeré výstroje EOV na výhybce, topných tyčí, připojovacích skříněk, napájecích kabelů, oddělovacích transformátorů</t>
  </si>
  <si>
    <t xml:space="preserve">Poznámka k položce:_x000d_
dle ZD celkem v k.č. 1 a 2 :  12,00 ks</t>
  </si>
  <si>
    <t>Poznámka k položce:_x000d_
ASPv, SSP, SČ, DGS</t>
  </si>
  <si>
    <t>SO 06 - Obnova železničního svršku Uhersko - –Moravany km 287,495 - 290,857</t>
  </si>
  <si>
    <t>D1 - Přejezd P4899 km 287,811</t>
  </si>
  <si>
    <t xml:space="preserve">    D2 - Přejezd P4900 km 289,127</t>
  </si>
  <si>
    <t xml:space="preserve">      D3 - Přejezd P4901 km 290,194</t>
  </si>
  <si>
    <t xml:space="preserve">Poznámka k položce:_x000d_
v k.č. 1 a 2 celkem :  40,00 ks</t>
  </si>
  <si>
    <t xml:space="preserve">Poznámka k položce:_x000d_
v k.č. 1 a 2 celkem :  95,200 m3</t>
  </si>
  <si>
    <t xml:space="preserve">Poznámka k položce:_x000d_
odvoz suti pro uložení na mezideponii na pozemku OŘ_x000d_
celkem :  95,2*1,8=171,36 t</t>
  </si>
  <si>
    <t xml:space="preserve">Poznámka k položce:_x000d_
naložení suti na mezideponii pro odvoz na skládku_x000d_
celkem :  95,2*1,8=171,36 t</t>
  </si>
  <si>
    <t xml:space="preserve">Poznámka k položce:_x000d_
odvoz suti na skládku_x000d_
celkem :  95,2*1,8=171,36 t</t>
  </si>
  <si>
    <t xml:space="preserve">Poznámka k položce:_x000d_
odvoz suti na skládku - cca 30 km -  (30-10)/10=2_x000d_
celkem :  2*171,36=342,72 t</t>
  </si>
  <si>
    <t xml:space="preserve">Poznámka k položce:_x000d_
poplatek za uložení suti na skládku_x000d_
celkem :  95,2*1,8=171,36 t</t>
  </si>
  <si>
    <t xml:space="preserve">Poznámka k položce:_x000d_
celkem :  95,2*2=190,40 t</t>
  </si>
  <si>
    <t xml:space="preserve">Poznámka k položce:_x000d_
lom Zárubka - 58 km_x000d_
celkem :  95,2*2=190,40 t</t>
  </si>
  <si>
    <t xml:space="preserve">Poznámka k položce:_x000d_
lom Zárubka - 58 km : 58-10=48/10 - zaokrouhleno na 5 _x000d_
celkem :  5*190,4=952,00 t</t>
  </si>
  <si>
    <t xml:space="preserve">Poznámka k položce:_x000d_
celkem :  2*3,362=6,724 km</t>
  </si>
  <si>
    <t xml:space="preserve">Poznámka k položce:_x000d_
doplnění KL při úpravě GPK kolejí :   745,00 m3_x000d_
doplnění KL po následném podbití koleje :  111,00 m3_x000d_
celkem :  745+111=856,00 m3</t>
  </si>
  <si>
    <t xml:space="preserve">Poznámka k položce:_x000d_
celkem :  856*2=1712,00 t</t>
  </si>
  <si>
    <t xml:space="preserve">Poznámka k položce:_x000d_
lom Zárubka - 53 km_x000d_
celkem :  856*2=1712,00 t</t>
  </si>
  <si>
    <t xml:space="preserve">Poznámka k položce:_x000d_
lom Zárubka - 58 km : 58-10=48/10 - zaokrouhleno na 5 _x000d_
celkem :  5*1712=8560,00 t</t>
  </si>
  <si>
    <t xml:space="preserve">Poznámka k položce:_x000d_
celkem v k.č. 1 a 2 :  2*3 362 m = 6 724 m</t>
  </si>
  <si>
    <t xml:space="preserve">Poznámka k položce:_x000d_
kolej č. 1 a 2 celkem :  40,00 m_x000d_
náhrada LIS kolejnicí v k.č. 1 a 2 celkem : 100,00 m_x000d_
celkem :  40+100=140,00 m</t>
  </si>
  <si>
    <t xml:space="preserve">Poznámka k položce:_x000d_
celkem :  4+4=8,00 ks</t>
  </si>
  <si>
    <t xml:space="preserve">Poznámka k položce:_x000d_
celkem v k.č. 1 a 2 :  300,00 ks_x000d_
celkem antikorozní v přejezdech :  240,00 ks_x000d_
celkem :  300+240=540,00 ks</t>
  </si>
  <si>
    <t xml:space="preserve">Poznámka k položce:_x000d_
celkem v k.č. 1 a 2 :  1000,00 ks</t>
  </si>
  <si>
    <t xml:space="preserve">Poznámka k položce:_x000d_
naložení vyzískaných LIS :  40*0,07=2,80 t_x000d_
naložení vyzískaných kolejnic :  (40+100)*0,06=8,40 t_x000d_
naložení vyzískaných pražců :  8*0,327=2,616 t_x000d_
naložení vyzískaných kompletů :  540*0,00105=0,567 t_x000d_
naložení vyzískaných pryž.podložek  :  1000*0,00018=0,18 t_x000d_
celkem :  2,8+8,4+2,616+0,567+0,18=14,563 t</t>
  </si>
  <si>
    <t xml:space="preserve">Poznámka k položce:_x000d_
přeprava vyzískaných LIS :  40*0,07=2,80 t_x000d_
přeprava vyzískaných kolejnic :  (40+100)*0,06=8,40 t_x000d_
přeprava vyzískaných pražců :  8*0,327=2,616 t_x000d_
přeprava vyzískaných kompletů :  540*0,00105=0,567 t_x000d_
přeprava vyzískaných pryž.podložek  :  1000*0,00018=0,18 t_x000d_
celkem :  2,8+8,4+2,616+0,567+0,18=14,563 t</t>
  </si>
  <si>
    <t xml:space="preserve">Poznámka k položce:_x000d_
naložení nových LIS :  40*0,07=2,80 t_x000d_
naložení nových  kolejnic :  (40+100)*0,06=8,40 t_x000d_
naložení nových  pražců :  8*0,327=2,616 t_x000d_
naložení nových  kompletů :  540*0,00105=0,567 t_x000d_
naložení nových  pryž.podložek  :  1000*0,00018=0,18 t_x000d_
celkem :  2,8+8,4+2,616+0,567+0,18=14,563 t</t>
  </si>
  <si>
    <t xml:space="preserve">Poznámka k položce:_x000d_
přeprava nových LIS :  40*0,07=2,80 t_x000d_
přeprava nových kolejnic :  (40+100)*0,06=8,40 t_x000d_
přeprava nových pražců :  8*0,327=2,616 t_x000d_
přeprava nových kompletů :  540*0,00105=0,567 t_x000d_
přeprava nových pryž.podložek  :  1000*0,00018=0,18 t_x000d_
celkem :  2,8+8,4+2,616+0,567+0,18=14,563 t</t>
  </si>
  <si>
    <t xml:space="preserve">Poznámka k položce:_x000d_
celkem :  42,00 ks</t>
  </si>
  <si>
    <t xml:space="preserve">Poznámka k položce:_x000d_
celkem v k.č. 1 a 2 :  odhad  -  10,00 ks</t>
  </si>
  <si>
    <t xml:space="preserve">Poznámka k položce:_x000d_
celkem v k.č. 1 a 2 :  4800,00 m</t>
  </si>
  <si>
    <t xml:space="preserve">Poznámka k položce:_x000d_
dle ZD celkem v k.č. 1 a 2 :  96,00 ks</t>
  </si>
  <si>
    <t xml:space="preserve">Poznámka k položce:_x000d_
dle ZD celkem v k.č. 1 a 2 :  30,00 ks</t>
  </si>
  <si>
    <t xml:space="preserve">Poznámka k položce:_x000d_
dle ZD celkem :  32+28=60,00 ks</t>
  </si>
  <si>
    <t xml:space="preserve">Poznámka k položce:_x000d_
dle ZD celkem :  128+80=208,00 ks_x000d_
lanová připojení k drozelům a LIS</t>
  </si>
  <si>
    <t xml:space="preserve">Poznámka k položce:_x000d_
dle ZD celkem v k.č. 1 a 2 :  32,00 ks</t>
  </si>
  <si>
    <t xml:space="preserve">Poznámka k položce:_x000d_
dle ZD celkem v k.č. 1 a 2 :  125,00 m3</t>
  </si>
  <si>
    <t xml:space="preserve">Poznámka k položce:_x000d_
dle ZD celkem v k.č. 1 a 2 :  250,00 m3</t>
  </si>
  <si>
    <t xml:space="preserve">Poznámka k položce:_x000d_
odvoz suti pro uložení na pozemku OŘ_x000d_
celkem :  125*1,5+250*1,5=562,50 t</t>
  </si>
  <si>
    <t xml:space="preserve">Poznámka k položce:_x000d_
dle ZD celkem v k.č. 1 a 2 :  1000,00 m3</t>
  </si>
  <si>
    <t>Přejezd P4899 km 287,811</t>
  </si>
  <si>
    <t>5913070010</t>
  </si>
  <si>
    <t>Demontáž betonové přejezdové konstrukce část vnější a vnitřní bez závěrných zídek Poznámka: 1. V cenách jsou započteny náklady na demontáž konstrukce a naložení na dopravní prostředek.</t>
  </si>
  <si>
    <t xml:space="preserve">Poznámka k položce:_x000d_
dle ZD celkem :  2*2*6=24,00 m (oprava + násl. podbití)</t>
  </si>
  <si>
    <t>Sanace betonových panelů a zídek</t>
  </si>
  <si>
    <t xml:space="preserve">Poznámka k položce:_x000d_
dle ZD celkem :  25,00 m2</t>
  </si>
  <si>
    <t xml:space="preserve">Poznámka k položce:_x000d_
kolej č. 1 a 2 celkem :  4*12,5=50,00 m</t>
  </si>
  <si>
    <t xml:space="preserve">Poznámka k položce:_x000d_
kolej č. 1 a 2 celkem :  30,00 ks</t>
  </si>
  <si>
    <t xml:space="preserve">Poznámka k položce:_x000d_
naložení vyzískaných kolejnic :  50*0,06=3,00 t_x000d_
naložení vyzískaných pražců :  30*0,327=9,81 t_x000d_
naložení vyzískaných kompletů do žel.stanice :  80*0,00105=0,084 t_x000d_
celkem :  3+9,81+0,084=12,894 t</t>
  </si>
  <si>
    <t xml:space="preserve">Poznámka k položce:_x000d_
přeprava vyzískaných kolejnic :  50*0,06=3,00 t_x000d_
přeprava vyzískaných pražců :  30*0,327=9,81 t_x000d_
přeprava vyzískaných kompletů do žel.stanice :  80*0,00105=0,084 t_x000d_
celkem :  3+9,81+0,084=12,894 t</t>
  </si>
  <si>
    <t xml:space="preserve">Poznámka k položce:_x000d_
naložení nových kolejnic :  50*0,06=3,00 t_x000d_
naložení nových pražců :  30*0,327=9,81 t_x000d_
naložení nových kompletů do žel.stanice :  80*0,00105=0,084 t_x000d_
celkem :  3+9,81+0,084=12,894 t</t>
  </si>
  <si>
    <t xml:space="preserve">Poznámka k položce:_x000d_
přeprava nových kolejnic :  50*0,06=3,00 t_x000d_
přeprava nových pražců :  30*0,327=9,81 t_x000d_
přeprava nových kompletů do žel.stanice :  80*0,00105=0,084 t_x000d_
celkem :  3+9,81+0,084=12,894 t</t>
  </si>
  <si>
    <t>5913075010</t>
  </si>
  <si>
    <t>Montáž betonové přejezdové konstrukce část vnější a vnitřní bez závěrných zídek Poznámka: 1. V cenách jsou započteny náklady na montáž konstrukce. 2. V cenách nejsou obsaženy náklady na dodávku materiálu.</t>
  </si>
  <si>
    <t xml:space="preserve">Poznámka k položce:_x000d_
dle ZD celkem :  2*2*6=24 m (oprava + násl. podbití)</t>
  </si>
  <si>
    <t>Přejezd P4900 km 289,127</t>
  </si>
  <si>
    <t xml:space="preserve">Poznámka k položce:_x000d_
celkem :  2*7=14,00 m</t>
  </si>
  <si>
    <t xml:space="preserve">Poznámka k položce:_x000d_
celkem :  7*6*2+7*2=98,00 m2</t>
  </si>
  <si>
    <t xml:space="preserve">Poznámka k položce:_x000d_
obalovna Vysoké Mýto_x000d_
celkem :  98*0,2*2,2+20*0,155=46,22 t</t>
  </si>
  <si>
    <t xml:space="preserve">Poznámka k položce:_x000d_
obalovna V. Mýto - do 20 km : 20-10=1/10 - zaokrouhleno na 1 _x000d_
celkem :  1*46,22=46,22 t</t>
  </si>
  <si>
    <t xml:space="preserve">Poznámka k položce:_x000d_
uložení na skládku obalovna Vysoké Mýto, Pardubice_x000d_
celkem :  98*0,2*2,2+20*0,155=46,22 t</t>
  </si>
  <si>
    <t xml:space="preserve">Poznámka k položce:_x000d_
odvoz suti na skládku - cca 40 km - (40-10)/10=3_x000d_
celkem :  3*158,4=475,20 t</t>
  </si>
  <si>
    <t xml:space="preserve">Poznámka k položce:_x000d_
kolej č. 1 a 2 celkem :  2*31+2*28-4*20=38,00 m</t>
  </si>
  <si>
    <t xml:space="preserve">Poznámka k položce:_x000d_
lom Zárubka - 58 km_x000d_
celkem :  0,04*1000*4*0,55*2=176,00 t</t>
  </si>
  <si>
    <t xml:space="preserve">Poznámka k položce:_x000d_
lom Zárubka - 58 km : 58-10=48/10 - zaokrouhleno na 5 _x000d_
celkem :  5*176,00=880,00 t</t>
  </si>
  <si>
    <t xml:space="preserve">Poznámka k položce:_x000d_
dle ZD celkem :  2*6=12,00 m</t>
  </si>
  <si>
    <t xml:space="preserve">Poznámka k položce:_x000d_
přeprava přejezdové konstrukce STRAIL na stavbu_x000d_
celkem :  12*0,9=10,80 t</t>
  </si>
  <si>
    <t xml:space="preserve">Poznámka k položce:_x000d_
přeprava přejezdové konstrukce STRAIL na stavbu  -  cca 460 km - (460-10)/10=45_x000d_
celkem :  10,8*45=486,00 t</t>
  </si>
  <si>
    <t xml:space="preserve">Poznámka k položce:_x000d_
podkladní beton pod závěrné zídky _x000d_
celkem :  12*2*0,5*0,3=3,60 m3</t>
  </si>
  <si>
    <t xml:space="preserve">Poznámka k položce:_x000d_
přeprava podkladního betonu na stavbu_x000d_
celkem :  3,6*2,2=7,92 t</t>
  </si>
  <si>
    <t xml:space="preserve">Poznámka k položce:_x000d_
celkem :  98*0,15*2,5=36,75 t</t>
  </si>
  <si>
    <t xml:space="preserve">Poznámka k položce:_x000d_
celkem :  98*0,05*2,5=12,25 t</t>
  </si>
  <si>
    <t xml:space="preserve">Poznámka k položce:_x000d_
obalovna Vysoké Mýto_x000d_
celkem :  36,75+12,25=49,00 t</t>
  </si>
  <si>
    <t xml:space="preserve">Poznámka k položce:_x000d_
obalovna V. Mýto - do 20 km : 20-10=1/10 - zaokrouhleno na 1 _x000d_
celkem :  1*49=49,00 t</t>
  </si>
  <si>
    <t xml:space="preserve">Poznámka k položce:_x000d_
celkem :  6*7=42,00 m</t>
  </si>
  <si>
    <t>Přejezd P4901 km 290,194</t>
  </si>
  <si>
    <t xml:space="preserve">Poznámka k položce:_x000d_
kolej č. 1 a 2 celkem :  2*25+2*19=88,00 m</t>
  </si>
  <si>
    <t xml:space="preserve">Poznámka k položce:_x000d_
naložení vyzískaných kolejnic :  88*0,06=5,28 t_x000d_
naložení vyzískaných pražců :  30*0,327=9,81 t_x000d_
naložení vyzískaných kompletů do žel.stanice :  80*0,00105=0,084 t_x000d_
celkem :  5,28+9,81+0,084=15,174 t</t>
  </si>
  <si>
    <t xml:space="preserve">Poznámka k položce:_x000d_
přeprava vyzískaných kolejnic :  88*0,06=5,28 t_x000d_
přeprava vyzískaných pražců :  30*0,327=9,81 t_x000d_
přeprava vyzískaných kompletů do žel.stanice :  80*0,00105=0,084 t_x000d_
celkem :  5,28+9,81+0,084=15,174 t</t>
  </si>
  <si>
    <t xml:space="preserve">Poznámka k položce:_x000d_
naložení nových kolejnic :  88*0,06=5,28 t_x000d_
naložení nových pražců :  30*0,327=9,81 t_x000d_
naložení nových kompletů do žel.stanice :  80*0,00105=0,084 t_x000d_
celkem :  5,28+9,81+0,084=15,174 t</t>
  </si>
  <si>
    <t xml:space="preserve">Poznámka k položce:_x000d_
přeprava nových kolejnic :  88*0,06=5,28 t_x000d_
přeprava nových pražců :  30*0,327=9,81 t_x000d_
přeprava nových kompletů do žel.stanice :  80*0,00105=0,084 t_x000d_
celkem :  5,28+9,81+0,084=15,174 t</t>
  </si>
  <si>
    <t>Poznámka k položce:_x000d_
ASP, SSP, DGS</t>
  </si>
  <si>
    <t>SO 07 - Obnova železničního svršku žst. Moravany km 290,857 - 292,146</t>
  </si>
  <si>
    <t xml:space="preserve">Poznámka k položce:_x000d_
dle ZD celkem :  112,00 ks</t>
  </si>
  <si>
    <t xml:space="preserve">Poznámka k položce:_x000d_
ZV v.č. 15 a srdcovková část v.č. 18 celkem :  5*4*0,55+5*5*0,55=24,75 m3</t>
  </si>
  <si>
    <t xml:space="preserve">Poznámka k položce:_x000d_
dle ZD, celkem v k.č. 1 a 2 :  0,45+0,45=0,90 km</t>
  </si>
  <si>
    <t xml:space="preserve">Poznámka k položce:_x000d_
uložení 70% výzisku z SČ na stezku _x000d_
celkem :  0,9*1000*2,1*0,4*0,7=529,20 m3</t>
  </si>
  <si>
    <t xml:space="preserve">Poznámka k položce:_x000d_
odvoz suti pro uložení na mezideponii na pozemku OŘ_x000d_
celkem :  24,75*1,8+900*2,1*0,4*0,3*1,8=452,79 t</t>
  </si>
  <si>
    <t xml:space="preserve">Poznámka k položce:_x000d_
naložení suti na mezideponii pro odvoz na skládku_x000d_
celkem :  24,75*1,8+900*2,1*0,4*0,3*1,8=452,79 t</t>
  </si>
  <si>
    <t xml:space="preserve">Poznámka k položce:_x000d_
odvoz suti na skládku_x000d_
celkem :  24,75*1,8+900*2,1*0,4*0,3*1,8=452,79 t</t>
  </si>
  <si>
    <t xml:space="preserve">Poznámka k položce:_x000d_
odvoz suti na skládku - cca 40 km -  (40-10)/10=3_x000d_
celkem :  3*452,79=1358,37 t</t>
  </si>
  <si>
    <t xml:space="preserve">Poznámka k položce:_x000d_
poplatek za uložení suti na skládku_x000d_
celkem :  24,75*1,8+900*2,1*0,4*0,3*1,8=452,79 t</t>
  </si>
  <si>
    <t xml:space="preserve">Poznámka k položce:_x000d_
celkem :  0,9*1000*2,1*0,4=756,00 m3</t>
  </si>
  <si>
    <t xml:space="preserve">Poznámka k položce:_x000d_
ve výhybkách celkem :  24,75*2=49,50 t_x000d_
po souvislém čištění KL celkem :  0,9*1000*2,1*0,4*2=1512,00 t_x000d_
celkem :  49,5+1512=1561,50 t</t>
  </si>
  <si>
    <t xml:space="preserve">Poznámka k položce:_x000d_
lom Zárubka - 53 km_x000d_
celkem :  49,5+1512=1561,50 t</t>
  </si>
  <si>
    <t xml:space="preserve">Poznámka k položce:_x000d_
lom Zárubka - 53 km : 53-10=43/10 - zaokrouhleno na 5 _x000d_
celkem :  5*1561,5=7807,50 t</t>
  </si>
  <si>
    <t xml:space="preserve">Poznámka k položce:_x000d_
výměna pražců pod LIS v k.č. 1 a 2 celkem :  10,00 ks</t>
  </si>
  <si>
    <t>Poznámka k položce:_x000d_
dle ZD, celkem 2,00 ks</t>
  </si>
  <si>
    <t>Poznámka k položce:_x000d_
dle ZD, celkem 23,00 ks</t>
  </si>
  <si>
    <t xml:space="preserve">Poznámka k položce:_x000d_
dle ZD, celkem v k.č. 1 a 2 :  3000+2500=5500,00 ks</t>
  </si>
  <si>
    <t xml:space="preserve">Poznámka k položce:_x000d_
dle ZD, celkem :  10+10=20 ks</t>
  </si>
  <si>
    <t xml:space="preserve">Poznámka k položce:_x000d_
naložení vyzískaných příčných pražců : 103*0,327=3,27 t_x000d_
naložení vyzískaných výhybkových pražců :  88,1*0,16=14,096 t_x000d_
naložení vyzískaných kompletů :  (100+100)*0,00105=0,210 t_x000d_
naložení vyzískaných pryž.podložek : 5500*0,00018=0,99 t_x000d_
naložení vyzískaných podkladnic :  (10+10)*0,02=0,40 t_x000d_
celkem :  3,27+14,096+0,21+0,99+0,4=18,966 t</t>
  </si>
  <si>
    <t xml:space="preserve">Poznámka k položce:_x000d_
přeprava vyzískaných příčných pražců : 103*0,327=3,27 t_x000d_
přeprava vyzískaných výhybkových pražců :  88,1*0,16=14,096 t_x000d_
přeprava vyzískaných kompletů :  (100+100)*0,00105=0,210 t_x000d_
přeprava vyzískaných pryž.podložek : 5500*0,00018=0,99 t_x000d_
přeprava vyzískaných podkladnic :  (10+10)*0,02=0,40 t_x000d_
celkem :  3,27+14,096+0,21+0,99+0,4=18,966 t</t>
  </si>
  <si>
    <t xml:space="preserve">Poznámka k položce:_x000d_
naložení nových příčných pražců : 103*0,327=3,27 t_x000d_
naložení nových výhybkových pražců :  88,1*0,16=14,096 t_x000d_
naložení nových kompletů :  (100+100)*0,00105=0,210 t_x000d_
naložení nových pryž.podložek : 5500*0,00018=0,99 t_x000d_
naložení nových podkladnic :  (10+10)*0,02=0,40 t_x000d_
celkem :  3,27+14,096+0,21+0,99+0,4=18,966 t</t>
  </si>
  <si>
    <t xml:space="preserve">Poznámka k položce:_x000d_
přeprava nových příčných pražců : 103*0,327=3,27 t_x000d_
přeprava nových výhybkových pražců :  88,1*0,16=14,096 t_x000d_
přeprava nových kompletů :  (100+100)*0,00105=0,210 t_x000d_
přeprava nových pryž.podložek : 5500*0,00018=0,99 t_x000d_
přeprava nových podkladnic :  (10+10)*0,02=0,40 t_x000d_
celkem :  3,27+14,096+0,21+0,99+0,4=18,966 t</t>
  </si>
  <si>
    <t xml:space="preserve">Poznámka k položce:_x000d_
celkem :  102+56+18=176,00 m</t>
  </si>
  <si>
    <t xml:space="preserve">Poznámka k položce:_x000d_
výměna jazyků ve výhybkách celkem :  2*17,358=34,716 m_x000d_
výměna opornic ve výhybkách celkem : 2*18,256=36,512 m_x000d_
celkem : 34,716+36,512=71,228 m</t>
  </si>
  <si>
    <t xml:space="preserve">Poznámka k položce:_x000d_
výměna kolejnic u přídržnice v přímé -  celkem :  14,00 m</t>
  </si>
  <si>
    <t xml:space="preserve">Poznámka k položce:_x000d_
výměna srdcovky 1:11  -  celkem :  1*1,734=1,734 t_x000d_
výměna srdcovky 1:12  -  celkem :  4*2,038=8,152 t_x000d_
celkem :  1,734+8,152=9,886 t</t>
  </si>
  <si>
    <t xml:space="preserve">Poznámka k položce:_x000d_
dle ZD celkem :  67,26 m</t>
  </si>
  <si>
    <t xml:space="preserve">Poznámka k položce:_x000d_
dle ZD celkem :  15,54 m</t>
  </si>
  <si>
    <t xml:space="preserve">Poznámka k položce:_x000d_
naložení vyzískaných LIS :  176*0,07=12,320 t_x000d_
naložení vyzískaných kolejnic :  (40+15)*0,06=3,30 t_x000d_
naložení vyzískaných jazyků :  2*1,098=2,196 t_x000d_
naložení vyzískaných opornic : 2*1,091=2,182 t_x000d_
naložení vyzískaných srdcovek :  1,734+8,152=9,886 t_x000d_
naložení vyzískaných přídržnic :  (67,26+15,54)*0,0315=2,608 t_x000d_
celkem :  12,32+3,3+2,196+2,182+9,886+2,608=32,492 t</t>
  </si>
  <si>
    <t xml:space="preserve">Poznámka k položce:_x000d_
přeprava vyzískaných LIS :  176*0,07=12,320 t_x000d_
přeprava vyzískaných kolejnic :  (40+15)*0,06=3,30 t_x000d_
přeprava vyzískaných jazyků :  2*1,098=2,196 t_x000d_
přeprava vyzískaných opornic : 2*1,091=2,182 t_x000d_
přeprava vyzískaných srdcovek :  1,734+8,152=9,886 t_x000d_
přeprava vyzískaných přídržnic :  (67,26+15,54)*0,0315=2,608 t_x000d_
celkem :  12,32+3,3+2,196+2,182+9,886+2,608=32,492 t</t>
  </si>
  <si>
    <t xml:space="preserve">Poznámka k položce:_x000d_
naložení nových LIS :  176*0,07=12,320 t_x000d_
naložení nových kolejnic :  (40+15)*0,06=3,30 t_x000d_
naložení nových jazyků :  2*1,098=2,196 t_x000d_
naložení nových opornic : 2*1,091=2,182 t_x000d_
naložení nových srdcovek :  1,734+8,152=9,886 t_x000d_
naložení nových přídržnic :  (67,26+15,54)*0,0315=2,608 t_x000d_
celkem :  12,32+3,3+2,196+2,182+9,886+2,608=32,492 t</t>
  </si>
  <si>
    <t xml:space="preserve">Poznámka k položce:_x000d_
přeprava nových LIS :  176*0,07=12,320 t_x000d_
přeprava nových kolejnic :  (40+15)*0,06=3,30 t_x000d_
přeprava nových jazyků :  2*1,098=2,196 t_x000d_
přeprava nových opornic : 2*1,091=2,182 t_x000d_
přeprava nových srdcovek :  1,734+8,152=9,886 t_x000d_
přeprava nových přídržnic :  (67,26+15,54)*0,0315=2,608 t_x000d_
celkem :  12,32+3,3+2,196+2,182+9,886+2,608=32,492 t</t>
  </si>
  <si>
    <t xml:space="preserve">Poznámka k položce:_x000d_
dle ZD kol.č. 1 a 2 celkem :  1476,00 m</t>
  </si>
  <si>
    <t xml:space="preserve">Poznámka k položce:_x000d_
dle ZD celkem :  432,26 m</t>
  </si>
  <si>
    <t xml:space="preserve">Poznámka k položce:_x000d_
dle ZD celkem :  411,51 m</t>
  </si>
  <si>
    <t xml:space="preserve">Poznámka k položce:_x000d_
dle ZD celkem :  1088,07 m</t>
  </si>
  <si>
    <t>Poznámka k položce:_x000d_
dle ZD celkem : 6 ks tv. 1:12-500</t>
  </si>
  <si>
    <t xml:space="preserve">Poznámka k položce:_x000d_
dle ZD celkem :  7 ks 1:12-500</t>
  </si>
  <si>
    <t xml:space="preserve">Poznámka k položce:_x000d_
celkem v k.č. 1 a 2 :  odhad  -  28,00 ks</t>
  </si>
  <si>
    <t xml:space="preserve">Poznámka k položce:_x000d_
celkem výhybky :  1*53,608+5*64,791=377,563 m</t>
  </si>
  <si>
    <t xml:space="preserve">Poznámka k položce:_x000d_
dle ZD celkem :  2,00 ks</t>
  </si>
  <si>
    <t xml:space="preserve">Poznámka k položce:_x000d_
dle ZD celkem :  130,00 ks</t>
  </si>
  <si>
    <t xml:space="preserve">Poznámka k položce:_x000d_
dle ZD celkem :  20,00 ks</t>
  </si>
  <si>
    <t xml:space="preserve">Poznámka k položce:_x000d_
dle ZD celkem :  2*18=20,00 ks</t>
  </si>
  <si>
    <t xml:space="preserve">Poznámka k položce:_x000d_
dle ZD celkem :  36+36=72,00 ks</t>
  </si>
  <si>
    <t xml:space="preserve">Poznámka k položce:_x000d_
dle ZD celkem :  172,00 ks_x000d_
lanová připojení k drozelům a LIS</t>
  </si>
  <si>
    <t xml:space="preserve">Poznámka k položce:_x000d_
kol.č. 1 a 2 celkem :  1,476-0,9=0,576 km</t>
  </si>
  <si>
    <t xml:space="preserve">Poznámka k položce:_x000d_
v.č. 1,2,3,4,5,6,15,16,17,18,19,20,21 včetně přípojů_x000d_
celkem :  1376,100 m</t>
  </si>
  <si>
    <t xml:space="preserve">Poznámka k položce:_x000d_
celkem v k.č. 1 a 2 :  0,45+0,45=0,90 km</t>
  </si>
  <si>
    <t xml:space="preserve">Poznámka k položce:_x000d_
1. následné podbití kol.č. 1 a 2;  celkem :  0,800 km_x000d_
následné podbití kol.č. 1 a 2;  celkem :  0,800 km_x000d_
celkem :  0,8+0,8=1,60 km</t>
  </si>
  <si>
    <t xml:space="preserve">Poznámka k položce:_x000d_
1. následné podbití výhybek v kol.č. 1 a 2;  celkem :  400,00 m_x000d_
následné podbití výhabek v kol.č. 1 a 2;  celkem :  400,00 m_x000d_
celkem :  400+400=800,00 m</t>
  </si>
  <si>
    <t xml:space="preserve">Poznámka k položce:_x000d_
1. následná stabilizace kol.č. 1 a 2;  celkem :  0,800 km_x000d_
následná stabilizace kol.č. 1 a 2;  celkem :  0,800 km_x000d_
celkem :  0,8+0,8=1,60 km</t>
  </si>
  <si>
    <t xml:space="preserve">Poznámka k položce:_x000d_
1. následná stabilizace výhybek v kol.č. 1 a 2;  celkem :  400,00 m_x000d_
následná stabilizace výhybek v kol.č. 1 a 2;  celkem :  400,00 m_x000d_
celkem :  400+400=800,00 m</t>
  </si>
  <si>
    <t xml:space="preserve">Poznámka k položce:_x000d_
doplnění KL při úpravě GPK kolejí :   60,00 m3_x000d_
doplnění KL po následném podbití koleje :  70,00 m3_x000d_
celkem :  60+70=110,00 m3</t>
  </si>
  <si>
    <t xml:space="preserve">Poznámka k položce:_x000d_
doplnění KL při úpravě GPK výhybek :  165,00 m3_x000d_
doplnění KL po následném podbití výhybek :  30,00 m3_x000d_
celkem :  165+30=195,00 m3</t>
  </si>
  <si>
    <t xml:space="preserve">Poznámka k položce:_x000d_
celkem :  130*2+195*2=650,00 t</t>
  </si>
  <si>
    <t xml:space="preserve">Poznámka k položce:_x000d_
lom Zárubka - 53 km_x000d_
celkem :  130*2+195*2=650,00 t</t>
  </si>
  <si>
    <t xml:space="preserve">Poznámka k položce:_x000d_
lom Zárubka - 53 km : 53-10=43/10 - zaokrouhleno na 5 _x000d_
celkem :  5*650=3250,00 t</t>
  </si>
  <si>
    <t xml:space="preserve">Poznámka k položce:_x000d_
přechod v k.č. 1 a 2 -  celkem :  2*2,7=5,40 m</t>
  </si>
  <si>
    <t xml:space="preserve">Poznámka k položce:_x000d_
přechod v k.č. 1 a 2 -  celkem :  2*240=480,00 m</t>
  </si>
  <si>
    <t xml:space="preserve">Poznámka k položce:_x000d_
cementová malta pod KD 230_x000d_
celkem :  480*0,3*0,05=7,20 m3</t>
  </si>
  <si>
    <t xml:space="preserve">Poznámka k položce:_x000d_
přeprava cementové malty na stavbu_x000d_
celkem :  7,2*2,5=18,00 t</t>
  </si>
  <si>
    <t>SO 08 - Obnova železničního svršku Moravany - –Kostěnice km 292,146 - 294,657</t>
  </si>
  <si>
    <t xml:space="preserve">Poznámka k položce:_x000d_
v k.č. 1 a 2 celkem :  32,00 ks</t>
  </si>
  <si>
    <t xml:space="preserve">Poznámka k položce:_x000d_
v k.č. 1 a 2 celkem :  2*2,511=5,022 km</t>
  </si>
  <si>
    <t xml:space="preserve">Poznámka k položce:_x000d_
v k.č. 1 a 2 celkem :  557,00 m3</t>
  </si>
  <si>
    <t xml:space="preserve">Poznámka k položce:_x000d_
celkem :  557*2=1114,00 t</t>
  </si>
  <si>
    <t xml:space="preserve">Poznámka k položce:_x000d_
lom Zárubka - 53 km_x000d_
celkem :  557*2=1114,00 t</t>
  </si>
  <si>
    <t xml:space="preserve">Poznámka k položce:_x000d_
lom Zárubka - 53 km : 53-10=43/10 - zaokrouhleno na 5 _x000d_
celkem :  5*1114=5570,00 t</t>
  </si>
  <si>
    <t xml:space="preserve">Poznámka k položce:_x000d_
v k.č. 1 a 2 celkem :  2*2511=5022 m</t>
  </si>
  <si>
    <t xml:space="preserve">Poznámka k položce:_x000d_
celkem :  5+5=10,00 ks</t>
  </si>
  <si>
    <t xml:space="preserve">Poznámka k položce:_x000d_
celkem v k.č. 1 a 2 :  300,00 ks</t>
  </si>
  <si>
    <t xml:space="preserve">Poznámka k položce:_x000d_
naložení vyzískaných LIS :  40*0,07=2,80 t_x000d_
naložení vyzískaných kolejnic :  (40+100)*0,06=8,40 t_x000d_
naložení vyzískaných pražců :  10*0,327=3,27 t_x000d_
naložení vyzískaných kompletů :  300*0,00105=0,315 t_x000d_
naložení vyzískaných pryž.podložek  :  1000*0,00018=0,18 t_x000d_
celkem :  2,8+8,4+3,27+0,315+0,18=14,965 t</t>
  </si>
  <si>
    <t xml:space="preserve">Poznámka k položce:_x000d_
přeprava vyzískaných LIS :  40*0,07=2,80 t_x000d_
přeprava vyzískaných kolejnic :  (40+100)*0,06=8,40 t_x000d_
přeprava vyzískaných pražců :  10*0,327=3,27 t_x000d_
přeprava vyzískaných kompletů :  300*0,00105=0,315 t_x000d_
přeprava vyzískaných pryž.podložek  :  1000*0,00018=0,18 t_x000d_
celkem :  2,8+8,4+3,27+0,315+0,18=14,965 t</t>
  </si>
  <si>
    <t xml:space="preserve">Poznámka k položce:_x000d_
naložení nových LIS :  40*0,07=2,80 t_x000d_
naložení nových kolejnic :  (40+100)*0,06=8,40 t_x000d_
naložení nových pražců :  10*0,327=3,27 t_x000d_
naložení nových kompletů :  300*0,00105=0,315 t_x000d_
naložení nových pryž.podložek  :  1000*0,00018=0,18 t_x000d_
celkem :  2,8+8,4+3,27+0,315+0,18=14,965 t</t>
  </si>
  <si>
    <t xml:space="preserve">Poznámka k položce:_x000d_
přeprava nových LIS :  40*0,07=2,80 t_x000d_
přeprava nových kolejnic :  (40+100)*0,06=8,40 t_x000d_
přeprava nových pražců :  10*0,327=3,27 t_x000d_
přeprava nových kompletů :  300*0,00105=0,315 t_x000d_
přeprava nových pryž.podložek  :  1000*0,00018=0,18 t_x000d_
celkem :  2,8+8,4+3,27+0,315+0,18=14,965 t</t>
  </si>
  <si>
    <t xml:space="preserve">Poznámka k položce:_x000d_
celkem :  40,00 ks</t>
  </si>
  <si>
    <t xml:space="preserve">Poznámka k položce:_x000d_
celkem v k.č. 1 a 2 :  2000,00 m</t>
  </si>
  <si>
    <t xml:space="preserve">Poznámka k položce:_x000d_
dle ZD celkem v k.č. 1 a 2 :  72,00 ks</t>
  </si>
  <si>
    <t xml:space="preserve">Poznámka k položce:_x000d_
dle ZD celkem :  32+36=68,00 ks_x000d_
lanová připojení k drozelům a LIS</t>
  </si>
  <si>
    <t xml:space="preserve">Poznámka k položce:_x000d_
dle ZD celkem v k.č. 1 a 2 :  100,00 m3</t>
  </si>
  <si>
    <t>5904045030</t>
  </si>
  <si>
    <t>Odstranění pařezu mechanicky průměru přes 30 cm do 60 cm Poznámka: 1. V cenách jsou započteny náklady na mechanickou likvidaci pařezu odtěžením, odfrézováním nebo na biologickou likvidaci aplikací chemikálie do vyvrtaných otvorů včetně jejího dodání, odstranění vzniklého odpadu a urovnání terénu a náklady na dodávku chemikálie.</t>
  </si>
  <si>
    <t xml:space="preserve">Poznámka k položce:_x000d_
dle ZD celkem v k.č. 1 a 2 :  100,00 ks</t>
  </si>
  <si>
    <t xml:space="preserve">Poznámka k položce:_x000d_
odvoz suti pro uložení na pozemku OŘ_x000d_
celkem :  100*1,5+100*1=250,00 t</t>
  </si>
  <si>
    <t xml:space="preserve">Poznámka k položce:_x000d_
dle ZD celkem v k.č. 1 a 2 :  3900,00 m3</t>
  </si>
  <si>
    <t>SO 09 - Obnova železničního svršku žst. Kostěnice km 294,657 - 296,055</t>
  </si>
  <si>
    <t xml:space="preserve">Poznámka k položce:_x000d_
dle ZD celkem :  140,00 ks</t>
  </si>
  <si>
    <t xml:space="preserve">Poznámka k položce:_x000d_
ZV č. 18 celkem :  5*4*0,55=11,00 m3</t>
  </si>
  <si>
    <t xml:space="preserve">Poznámka k položce:_x000d_
odvoz suti pro uložení na mezideponii na pozemku OŘ_x000d_
celkem :  11*1,8=19,80 t</t>
  </si>
  <si>
    <t xml:space="preserve">Poznámka k položce:_x000d_
naložení suti na mezideponii pro odvoz na skládku_x000d_
celkem :  11*1,8=19,80 t</t>
  </si>
  <si>
    <t xml:space="preserve">Poznámka k položce:_x000d_
odvoz suti na skládku_x000d_
celkem :  11*1,8=19,80 t</t>
  </si>
  <si>
    <t xml:space="preserve">Poznámka k položce:_x000d_
odvoz suti na skládku - cca 20 km -  (20-10)/10=1_x000d_
celkem :  11*1,8=19,80 t</t>
  </si>
  <si>
    <t xml:space="preserve">Poznámka k položce:_x000d_
poplatek za uložení suti na skládku_x000d_
celkem :  11*1,8=19,80 t</t>
  </si>
  <si>
    <t xml:space="preserve">Poznámka k položce:_x000d_
celkem :  11*2=22,00 t</t>
  </si>
  <si>
    <t xml:space="preserve">Poznámka k položce:_x000d_
lom Zárubka - 49 km_x000d_
celkem :  11*2=22,00 t</t>
  </si>
  <si>
    <t xml:space="preserve">Poznámka k položce:_x000d_
lom Zárubka - 49 km : 49-10=39/10 - zaokrouhleno na 4 _x000d_
celkem :  4*22=88,00 t</t>
  </si>
  <si>
    <t>Poznámka k položce:_x000d_
výměna pražců pod LIS a v koleji - k.č. 1 a 2 =2+10=12,00 ks</t>
  </si>
  <si>
    <t>Poznámka k položce:_x000d_
dle ZD, celkem 10,00 ks</t>
  </si>
  <si>
    <t xml:space="preserve">Poznámka k položce:_x000d_
naložení vyzískaných příčných pražců : 12*0,327=3,924 t_x000d_
naložení vyzískaných výhybkových pražců :  134,4*0,16=21,504 t_x000d_
naložení vyzískaných kompletů :  (100+100)*0,00105=0,21 t_x000d_
naložení vyzískaných pryž.podložek : 5500*0,00018=0,99 t_x000d_
naložení vyzískaných podkladnic :  (10+10)*0,02=0,40 t_x000d_
celkem :  3,924+21,504+0,21+0,99+0,4=27,028 t</t>
  </si>
  <si>
    <t xml:space="preserve">Poznámka k položce:_x000d_
přeprava vyzískaných příčných pražců : 12*0,327=3,924 t_x000d_
přeprava vyzískaných výhybkových pražců :  134,4*0,16=21,504 t_x000d_
přeprava vyzískaných kompletů :  (100+100)*0,00105=0,21 t_x000d_
přeprava vyzískaných pryž.podložek : 5500*0,00018=0,99 t_x000d_
přeprava vyzískaných podkladnic :  (10+10)*0,02=0,40 t_x000d_
celkem :  3,924+21,504+0,21+0,99+0,4=27,028 t</t>
  </si>
  <si>
    <t xml:space="preserve">Poznámka k položce:_x000d_
naložení nových příčných pražců : 12*0,327=3,924 t_x000d_
naložení nových výhybkových pražců :  134,4*0,16=21,504 t_x000d_
naložení nových kompletů :  (100+100)*0,00105=0,21 t_x000d_
naložení nových pryž.podložek : 5500*0,00018=0,99 t_x000d_
naložení nových podkladnic :  (10+10)*0,02=0,40 t_x000d_
celkem :  3,924+21,504+0,21+0,99+0,4=27,028 t</t>
  </si>
  <si>
    <t xml:space="preserve">Poznámka k položce:_x000d_
přeprava nových příčných pražců : 12*0,327=3,924 t_x000d_
přeprava nových výhybkových pražců :  134,4*0,16=21,504 t_x000d_
přeprava nových kompletů :  (100+100)*0,00105=0,21 t_x000d_
přeprava nových pryž.podložek : 5500*0,00018=0,99 t_x000d_
přeprava nových podkladnic :  (10+10)*0,02=0,40 t_x000d_
celkem :  3,924+21,504+0,21+0,99+0,4=27,028 t</t>
  </si>
  <si>
    <t xml:space="preserve">Poznámka k položce:_x000d_
celkem v k.č. 1 a 2 a výhybkách :  95+36+18=149,00 m</t>
  </si>
  <si>
    <t xml:space="preserve">Poznámka k položce:_x000d_
výměna jazyků ve výhybkách -  1:12 - celkem 2*17,358=34,716_x000d_
výměna jazyků ve výhybkách -  1:14 - celkem 8*19,158=153,264 m_x000d_
výměna opornic ve výhybkách -  1:12 - celkem  1*18,256=18,256 m_x000d_
výměna opornic ve výhybkách -  1:14 - celkem 7*20,056=140,392 m_x000d_
celkem :  34,716+153,264+18,256+140,392=346,628 m</t>
  </si>
  <si>
    <t xml:space="preserve">Poznámka k položce:_x000d_
výměna srdcovky 1:12  -  celkem :  2*1,885=3,77 t_x000d_
výměna srdcovky 1:14  -  celkem :  3*2,394=7,182 t_x000d_
celkem :  3,77+7,182=10,952 t</t>
  </si>
  <si>
    <t xml:space="preserve">Poznámka k položce:_x000d_
dle ZD celkem :  74,00 m</t>
  </si>
  <si>
    <t xml:space="preserve">Poznámka k položce:_x000d_
dle ZD celkem :  13,32 m</t>
  </si>
  <si>
    <t xml:space="preserve">Poznámka k položce:_x000d_
naložení vyzískaných LIS :  149*0,07=10,43 t_x000d_
naložení vyzískaných kolejnic :  40*0,06=2,40 t_x000d_
naložení vyzískaných jazyků :  2*1,098+8*1,224=11,988 t_x000d_
naložení vyzískaných opornic :  1*1,091+7*1,199=9,484 t_x000d_
naložení vyzískaných srdcovek :  3,77+7,182=10,952 t_x000d_
naložení vyzískaných přídržnic :  (74+13,32)*0,0315=2,751 t_x000d_
celkem :  10,43+2,4+11,988+9,484+10,952+2,751=48,005 t</t>
  </si>
  <si>
    <t xml:space="preserve">Poznámka k položce:_x000d_
přeprava vyzískaných LIS :  149*0,07=10,43 t_x000d_
přeprava vyzískaných kolejnic :  40*0,06=2,40 t_x000d_
přeprava vyzískaných jazyků :  2*1,098+8*1,224=11,988 t_x000d_
přeprava vyzískaných opornic :  1*1,091+7*1,199=9,484 t_x000d_
přeprava vyzískaných srdcovek :  3,77+7,182=10,952 t_x000d_
přeprava vyzískaných přídržnic :  (74+13,32)*0,0315=2,751 t_x000d_
celkem :  10,43+2,4+11,988+9,484+10,952+2,751=48,005 t</t>
  </si>
  <si>
    <t xml:space="preserve">Poznámka k položce:_x000d_
naložení nových LIS :  149*0,07=10,43 t_x000d_
naložení nových kolejnic :  40*0,06=2,40 t_x000d_
naložení nových jazyků :  2*1,098+8*1,224=11,988 t_x000d_
naložení nových opornic :  1*1,091+7*1,199=9,484 t_x000d_
naložení nových srdcovek :  3,77+7,182=10,952 t_x000d_
naložení nových přídržnic :  (74+13,32)*0,0315=2,751 t_x000d_
celkem :  10,43+2,4+11,988+9,484+10,952+2,751=48,005 t</t>
  </si>
  <si>
    <t xml:space="preserve">Poznámka k položce:_x000d_
přeprava nových LIS :  149*0,07=10,43 t_x000d_
přeprava nových kolejnic :  40*0,06=2,40 t_x000d_
přeprava nových jazyků :  2*1,098+8*1,224=11,988 t_x000d_
přeprava nových opornic :  1*1,091+7*1,199=9,484 t_x000d_
přeprava nových srdcovek :  3,77+7,182=10,952 t_x000d_
přeprava nových přídržnic :  (74+13,32)*0,0315=2,751 t_x000d_
celkem :  10,43+2,4+11,988+9,484+10,952+2,751=48,005 t</t>
  </si>
  <si>
    <t xml:space="preserve">Poznámka k položce:_x000d_
dle ZD kol.č. 1 a 2 celkem :  1474,00 m</t>
  </si>
  <si>
    <t xml:space="preserve">Poznámka k položce:_x000d_
dle ZD celkem :  433,34 m</t>
  </si>
  <si>
    <t xml:space="preserve">Poznámka k položce:_x000d_
dle ZD celkem :  414,19 m</t>
  </si>
  <si>
    <t xml:space="preserve">Poznámka k položce:_x000d_
dle ZD celkem :  1286,24 m</t>
  </si>
  <si>
    <t>Poznámka k položce:_x000d_
dle ZD celkem : 4 ks tv. 1:12-500</t>
  </si>
  <si>
    <t>Poznámka k položce:_x000d_
dle ZD celkem : 8 ks tv. 1:14-760</t>
  </si>
  <si>
    <t xml:space="preserve">Poznámka k položce:_x000d_
dle ZD  tv. 1:12 2 ks; tv. 1:14 5 ks; celkem  2+5=7,00 ks</t>
  </si>
  <si>
    <t xml:space="preserve">Poznámka k položce:_x000d_
celkem v k.č. 1 a 2 :  odhad  -  34,00 ks</t>
  </si>
  <si>
    <t xml:space="preserve">Poznámka k položce:_x000d_
celkem v k.č. 1 a 2 :  3800,00 m</t>
  </si>
  <si>
    <t xml:space="preserve">Poznámka k položce:_x000d_
celkem výhybky :  3*64,791+3*82,985=609,791 m</t>
  </si>
  <si>
    <t xml:space="preserve">Poznámka k položce:_x000d_
dle ZD celkem :  24,00 ks</t>
  </si>
  <si>
    <t xml:space="preserve">Poznámka k položce:_x000d_
dle ZD celkem :  30+30=60,00 ks</t>
  </si>
  <si>
    <t xml:space="preserve">Poznámka k položce:_x000d_
dle ZD celkem :  42,00 ks</t>
  </si>
  <si>
    <t xml:space="preserve">Poznámka k položce:_x000d_
dle ZD celkem :  80,00 ks</t>
  </si>
  <si>
    <t xml:space="preserve">Poznámka k položce:_x000d_
dle ZD celkem :  176,00 ks_x000d_
lanová připojení k drozelům a LIS</t>
  </si>
  <si>
    <t xml:space="preserve">Poznámka k položce:_x000d_
kol.č. 1 a 2 celkem :  1,474 km</t>
  </si>
  <si>
    <t xml:space="preserve">Poznámka k položce:_x000d_
v.č. 1,2,3,4,5,6,18,19,20,21,22,23, včetně přípojů_x000d_
celkem :  1645,1 m</t>
  </si>
  <si>
    <t xml:space="preserve">Poznámka k položce:_x000d_
1. následné podbití kol.č. 1 a 2;  celkem :  0,500 km_x000d_
následné podbití kol.č. 1 a 2;  celkem :  0,500 km_x000d_
celkem :  0,5+0,5=1,00 km</t>
  </si>
  <si>
    <t xml:space="preserve">Poznámka k položce:_x000d_
1. následná stabilizace kol.č. 1 a 2;  celkem :  0,500 km_x000d_
následná stabilizace kol.č. 1 a 2;  celkem :  0,500 km_x000d_
celkem :  0,5+0,5=1,00 km</t>
  </si>
  <si>
    <t xml:space="preserve">Poznámka k položce:_x000d_
doplnění KL při úpravě GPK kolejí :   164,00 m3_x000d_
doplnění KL po následném podbití koleje :  40,00 m3_x000d_
celkem :  164+40=204,00 m3</t>
  </si>
  <si>
    <t xml:space="preserve">Poznámka k položce:_x000d_
doplnění KL při úpravě GPK výhybek :  297,00 m3_x000d_
doplnění KL po následném podbití výhybek :  40,00 m3_x000d_
celkem :  197+40=237,00 m3</t>
  </si>
  <si>
    <t xml:space="preserve">Poznámka k položce:_x000d_
celkem :  204*2+237*2=882,00 t</t>
  </si>
  <si>
    <t xml:space="preserve">Poznámka k položce:_x000d_
lom Zárubka - 49 km_x000d_
celkem :  204*2+237*2=882,00 t</t>
  </si>
  <si>
    <t xml:space="preserve">Poznámka k položce:_x000d_
lom Zárubka - 49 km : 49-10=39/10 - zaokrouhleno na 4 _x000d_
celkem :  4*882=3528,00 t</t>
  </si>
  <si>
    <t>SO 10 - Obnova železničního svršku Kostěnice - –Pardubice km 296,055 - 304,494</t>
  </si>
  <si>
    <t>D1 - Přejezd P4903 km 302,038</t>
  </si>
  <si>
    <t xml:space="preserve">Poznámka k položce:_x000d_
v k.č. 1 a 2 celkem :  84,00 ks</t>
  </si>
  <si>
    <t xml:space="preserve">Poznámka k položce:_x000d_
v k.č. 1 a 2 celkem :  2*0,6=1,20 km</t>
  </si>
  <si>
    <t xml:space="preserve">Poznámka k položce:_x000d_
uložení 70% výzisku z SČ na stezku - zřízení zatěžovací lavice_x000d_
celkem :  1,2*1000*2,1*0,4*0,7=705,60 m3</t>
  </si>
  <si>
    <t xml:space="preserve">Poznámka k položce:_x000d_
30% výzisku z SČ celkem :  1,2*1000*2,1*0,4*0,3*1,8=544,32 t</t>
  </si>
  <si>
    <t xml:space="preserve">Poznámka k položce:_x000d_
naložení suti na mezideponii pro odvoz na skládku_x000d_
celkem :  1,2*1000*2,1*0,4*0,3*1,8=544,32 t</t>
  </si>
  <si>
    <t xml:space="preserve">Poznámka k položce:_x000d_
odvoz suti na skládku_x000d_
celkem :  1,2*1000*2,1*0,4*0,3*1,8=544,32 t</t>
  </si>
  <si>
    <t xml:space="preserve">Poznámka k položce:_x000d_
odvoz suti na skládku - cca 20 km -  (20-10)/10=1_x000d_
celkem :  1*544,32=544,32 t</t>
  </si>
  <si>
    <t xml:space="preserve">Poznámka k položce:_x000d_
poplatek za uložení suti na skládku_x000d_
celkem :  1*544,32=544,32 t</t>
  </si>
  <si>
    <t xml:space="preserve">Poznámka k položce:_x000d_
celkem :  1,2*1000*2,1*0,4=1008,00 m3</t>
  </si>
  <si>
    <t xml:space="preserve">Poznámka k položce:_x000d_
celkem :  1008*2=2016,00 t</t>
  </si>
  <si>
    <t xml:space="preserve">Poznámka k položce:_x000d_
lom Zárubka - 49 km_x000d_
celkem :  1008*2=2016,00 t</t>
  </si>
  <si>
    <t xml:space="preserve">Poznámka k položce:_x000d_
lom Zárubka - 49 km : 49-10=39/10 - zaokrouhleno na 4 _x000d_
celkem :  4*2016=8064,00 t</t>
  </si>
  <si>
    <t xml:space="preserve">Poznámka k položce:_x000d_
odpočet v místě souvislého čištění KL_x000d_
celkem :  2*8,215-2*0,6=15,23 km</t>
  </si>
  <si>
    <t xml:space="preserve">Poznámka k položce:_x000d_
odpočet v místě souvislého čištění KL_x000d_
celkem :  2*3,362=6,724 km</t>
  </si>
  <si>
    <t xml:space="preserve">Poznámka k položce:_x000d_
celkem v k.č. 1 a 2 :  2*0,6=1,20 km</t>
  </si>
  <si>
    <t xml:space="preserve">Poznámka k položce:_x000d_
1. následné podbití kol.č. 1 a 2;  celkem :  1,60 km_x000d_
následné podbití kol.č. 1 a 2;  celkem :  1,60 km_x000d_
celkem :  1,6+1,6=3,20 km</t>
  </si>
  <si>
    <t xml:space="preserve">Poznámka k položce:_x000d_
1. následná stabilizace kol.č. 1 a 2;  celkem :  1,60 km_x000d_
následná stabilizace kol.č. 1 a 2;  celkem :  1,60 km_x000d_
celkem :  1,6+1,6=3,20 km</t>
  </si>
  <si>
    <t xml:space="preserve">Poznámka k položce:_x000d_
doplnění KL při úpravě GPK kolejí :   1824,00 m3_x000d_
doplnění KL po následném podbití koleje :  178,00 m3_x000d_
celkem :  1824+178=2002,00 m3</t>
  </si>
  <si>
    <t xml:space="preserve">Poznámka k položce:_x000d_
celkem :  2002*2=4004,00 t</t>
  </si>
  <si>
    <t xml:space="preserve">Poznámka k položce:_x000d_
lom Zárubka - 49 km_x000d_
celkem :  2002*2=4004,00 t</t>
  </si>
  <si>
    <t xml:space="preserve">Poznámka k položce:_x000d_
lom Zárubka - 49 km : 49-10=39/10 - zaokrouhleno na 4 _x000d_
celkem :  4*4004=16016,00 t</t>
  </si>
  <si>
    <t xml:space="preserve">Poznámka k položce:_x000d_
v k.č. 1 a 2 celkem :  2* 8 215=16 430 m</t>
  </si>
  <si>
    <t xml:space="preserve">Poznámka k položce:_x000d_
celkem v k.č. 1 a 2 :  20,00 m</t>
  </si>
  <si>
    <t xml:space="preserve">Poznámka k položce:_x000d_
kolej č. 1 a 2 celkem :  100,00 m_x000d_
náhrada LIS kolejnicí v k.č. 1 a 2 celkem : 350,00 m_x000d_
celkem :  100+350=450,00 m</t>
  </si>
  <si>
    <t xml:space="preserve">Poznámka k položce:_x000d_
celkem :  6,00 ks</t>
  </si>
  <si>
    <t xml:space="preserve">Poznámka k položce:_x000d_
naložení vyzískaných LIS :  20*0,07=1,40 t_x000d_
naložení vyzískaných kolejnic :  (100+350)*0,06=27,00 t_x000d_
naložení vyzískaných pražců :  6*0,327=1,962 t_x000d_
naložení vyzískaných kompletů :  2000*0,00105=2,10 t_x000d_
naložení vyzískaných pryž.podložek  :  2000*0,00018=0,36 t_x000d_
naložení vyzískaných vodících vložek :  2000*0,00002=0,04 t_x000d_
celkem :  1,4+27+1,962+2,1+0,36+0,04=32,862 t</t>
  </si>
  <si>
    <t xml:space="preserve">Poznámka k položce:_x000d_
přeprava vyzískaných LIS :  20*0,07=1,40 t_x000d_
přeprava vyzískaných kolejnic :  (100+350)*0,06=27,00 t_x000d_
přeprava vyzískaných pražců :  6*0,327=1,962 t_x000d_
přeprava vyzískaných kompletů :  2000*0,00105=2,10 t_x000d_
přeprava vyzískaných pryž.podložek  :  2000*0,00018=0,36 t_x000d_
přeprava vyzískaných vodících vložek :  2000*0,00002=0,04 t_x000d_
celkem :  1,4+27+1,962+2,1+0,36+0,04=32,862 t</t>
  </si>
  <si>
    <t xml:space="preserve">Poznámka k položce:_x000d_
naložení nových LIS :  20*0,07=1,40 t_x000d_
naložení nových kolejnic :  (100+350)*0,06=27,00 t_x000d_
naložení nových pražců :  6*0,327=1,962 t_x000d_
naložení nových kompletů :  2000*0,00105=2,10 t_x000d_
naložení nových pryž.podložek  :  2000*0,00018=0,36 t_x000d_
naložení nových vodících vložek :  2000*0,00002=0,04 t_x000d_
celkem :  1,4+27+1,962+2,1+0,36+0,04=32,862 t</t>
  </si>
  <si>
    <t xml:space="preserve">Poznámka k položce:_x000d_
přeprava nových LIS :  20*0,07=1,40 t_x000d_
přeprava nových kolejnic :  (100+350)*0,06=27,00 t_x000d_
přeprava nových pražců :  6*0,327=1,962 t_x000d_
přeprava nových kompletů :  2000*0,00105=2,10 t_x000d_
přeprava nových pryž.podložek  :  2000*0,00018=0,36 t_x000d_
přeprava nových vodících vložek :  2000*0,00002=0,04 t_x000d_
celkem :  1,4+27+1,962+2,1+0,36+0,04=32,862 t</t>
  </si>
  <si>
    <t xml:space="preserve">Poznámka k položce:_x000d_
celkem :  86,00 ks</t>
  </si>
  <si>
    <t xml:space="preserve">Poznámka k položce:_x000d_
celkem v k.č. 1 a 2 :  odhad  -  22,00 ks</t>
  </si>
  <si>
    <t xml:space="preserve">Poznámka k položce:_x000d_
celkem v k.č. 1 a 2 :  9200,00 m</t>
  </si>
  <si>
    <t xml:space="preserve">Poznámka k položce:_x000d_
dle ZD celkem v k.č. 1 a 2 :  2346,00 ks</t>
  </si>
  <si>
    <t xml:space="preserve">Poznámka k položce:_x000d_
dle ZD celkem v k.č. 1 a 2 :  234,00 ks</t>
  </si>
  <si>
    <t xml:space="preserve">Poznámka k položce:_x000d_
dle ZD celkem v k.č. 1 a 2 :  52,00 ks</t>
  </si>
  <si>
    <t xml:space="preserve">Poznámka k položce:_x000d_
dle ZD celkem :  128+20=148,00 ks_x000d_
lanová připojení k drozelům a LIS</t>
  </si>
  <si>
    <t>7596204010</t>
  </si>
  <si>
    <t>Prohlídka servisní ASDEK (indikátor HL+HO+PK) a revizní SHZ - přeměření elektrických veličin, kalibrace zařízení, prohlídka PC částí, kontrola tlaku nádob, kontrola čidel a jejich přezkoušení, kontrola ústředny SHZ, kontrola přenosu informací na pracoviště se stálým dozorem, kontrola zdroje při signalizaci poplachu a provoz náhradního zdroje po dobu 1. hodiny</t>
  </si>
  <si>
    <t xml:space="preserve">Poznámka k položce:_x000d_
dle ZD celkem v k.č.  2 :  1,00 ks</t>
  </si>
  <si>
    <t xml:space="preserve">Poznámka k položce:_x000d_
dle ZD celkem v k.č. 1 a 2 :  2000,00 m3</t>
  </si>
  <si>
    <t xml:space="preserve">Poznámka k položce:_x000d_
odvoz suti pro uložení na pozemku OŘ_x000d_
celkem :  2000*1,5+2000*1,5=6000,00 t</t>
  </si>
  <si>
    <t xml:space="preserve">Poznámka k položce:_x000d_
dle ZD celkem v k.č. 1 a 2 :  4000,00 m3</t>
  </si>
  <si>
    <t>Přejezd P4903 km 302,038</t>
  </si>
  <si>
    <t xml:space="preserve">Poznámka k položce:_x000d_
dle ZD celkem :  2*2*12=24,00 m  (oprava + násl. podbití)</t>
  </si>
  <si>
    <t xml:space="preserve">Poznámka k položce:_x000d_
celkem :  2*12=24,00 m</t>
  </si>
  <si>
    <t xml:space="preserve">Poznámka k položce:_x000d_
celkem :  12*6*2+12*2=168,00 m2</t>
  </si>
  <si>
    <t xml:space="preserve">Poznámka k položce:_x000d_
obalovna_x000d_
celkem :  168*0,2*2,2+40*0,155=80,12 t</t>
  </si>
  <si>
    <t xml:space="preserve">Poznámka k položce:_x000d_
obalovna  - do 30 km : 30-10=20/10 - zaokrouhleno na 2 _x000d_
celkem :  2*80,12=160,24 t</t>
  </si>
  <si>
    <t xml:space="preserve">Poznámka k položce:_x000d_
uložení na skládku; obalovnu_x000d_
celkem :  168*0,2*2,2+40*0,155=80,12 t</t>
  </si>
  <si>
    <t xml:space="preserve">Poznámka k položce:_x000d_
demontáž kol.roštu v kol.č. 1 a 2  - celkem :  12,00 ks</t>
  </si>
  <si>
    <t xml:space="preserve">Poznámka k položce:_x000d_
demontáž kol.roštu v kol.č. 1 a 2 celkem :  0,03+0,03=0,06 km</t>
  </si>
  <si>
    <t xml:space="preserve">Poznámka k položce:_x000d_
dle ZD celkem v k.č. 1 a 2 :  25,00 m3</t>
  </si>
  <si>
    <t xml:space="preserve">Poznámka k položce:_x000d_
odvoz suti na skládku_x000d_
celkem :  0,04*1000*4*0,55*1,8+25*1,5=195,90 t</t>
  </si>
  <si>
    <t xml:space="preserve">Poznámka k položce:_x000d_
odvoz suti na skládku - cca 20 km - (20-10)/10=1_x000d_
celkem :  0,04*1000*4*0,55*1,8+25*1,5=195,90 t</t>
  </si>
  <si>
    <t xml:space="preserve">Poznámka k položce:_x000d_
poplatek za uložení suti na skládku_x000d_
celkem :  0,04*1000*4*0,55*1,8+25*1,5=195,90 t</t>
  </si>
  <si>
    <t xml:space="preserve">Poznámka k položce:_x000d_
celkem v k.č. 1 a 2 :  160,00 ks</t>
  </si>
  <si>
    <t xml:space="preserve">Poznámka k položce:_x000d_
lom Zárubka - 49 km_x000d_
celkem :  0,04*1000*4*0,55*2=176,00 t</t>
  </si>
  <si>
    <t xml:space="preserve">Poznámka k položce:_x000d_
lom Zárubka - 49 km : 49-10=39/10 - zaokrouhleno na 4 _x000d_
celkem :  4*176,00=704,00 t</t>
  </si>
  <si>
    <t xml:space="preserve">Poznámka k položce:_x000d_
dle ZD celkem :  2*12=24,00 m</t>
  </si>
  <si>
    <t xml:space="preserve">Poznámka k položce:_x000d_
přeprava přejezdové konstrukce STRAIL na stavbu_x000d_
celkem :  24*0,9=21,60 t</t>
  </si>
  <si>
    <t xml:space="preserve">Poznámka k položce:_x000d_
přeprava přejezdové konstrukce STRAIL na stavbu  -  cca 450 km - (450-10)/10=44_x000d_
celkem :  21,6*44=950,40 t</t>
  </si>
  <si>
    <t xml:space="preserve">Poznámka k položce:_x000d_
podkladní beton pod závěrné zídky _x000d_
celkem :  24*2*0,5*0,3=7,20 m3</t>
  </si>
  <si>
    <t xml:space="preserve">Poznámka k položce:_x000d_
přeprava podkladního betonu na stavbu_x000d_
celkem :  7,2*2,2=15,84 t</t>
  </si>
  <si>
    <t xml:space="preserve">Poznámka k položce:_x000d_
celkem :  168*0,15*2,5=63,00 t</t>
  </si>
  <si>
    <t xml:space="preserve">Poznámka k položce:_x000d_
celkem :  168*0,05*2,5=21,00 t</t>
  </si>
  <si>
    <t xml:space="preserve">Poznámka k položce:_x000d_
obalovna cca 30 km_x000d_
celkem :  63+21=84,00 t</t>
  </si>
  <si>
    <t xml:space="preserve">Poznámka k položce:_x000d_
obalovna  - do 30 km : 30-10=20/10 - zaokrouhleno na 2 _x000d_
celkem :  2*84=168,00 t</t>
  </si>
  <si>
    <t xml:space="preserve">Poznámka k položce:_x000d_
celkem :  6*12=72,00 m</t>
  </si>
  <si>
    <t>SO 11 - Přestavba železničního propustku v km 277,311</t>
  </si>
  <si>
    <t>Soupis:</t>
  </si>
  <si>
    <t>01 - Sborník ÚOŽI</t>
  </si>
  <si>
    <t>113152112</t>
  </si>
  <si>
    <t>Odstranění podkladů zpevněných ploch s přemístěním na skládku na vzdálenost do 20 m nebo s naložením na dopravní prostředek z kameniva drceného</t>
  </si>
  <si>
    <t>https://podminky.urs.cz/item/CS_URS_2024_02/113152112</t>
  </si>
  <si>
    <t>113311171</t>
  </si>
  <si>
    <t>Odstranění geosyntetik s uložením na vzdálenost do 20 m nebo naložením na dopravní prostředek geotextilie</t>
  </si>
  <si>
    <t>https://podminky.urs.cz/item/CS_URS_2024_02/113311171</t>
  </si>
  <si>
    <t>Poznámka k položce:_x000d_
40*3</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</si>
  <si>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</si>
  <si>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</si>
  <si>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https://podminky.urs.cz/item/CS_URS_2024_02/119001422</t>
  </si>
  <si>
    <t>Poznámka k položce:_x000d_
15</t>
  </si>
  <si>
    <t>122411401</t>
  </si>
  <si>
    <t>Vykopávky v zemnících na suchu ručně zapažených i nezapažených v hornině třídy těžitelnosti II skupiny 5</t>
  </si>
  <si>
    <t>https://podminky.urs.cz/item/CS_URS_2024_02/122411401</t>
  </si>
  <si>
    <t>Poznámka k položce:_x000d_
1*1,6*1,1 "ruční obkopání okolo kabelové trasy (červená)"_x000d_
Součet</t>
  </si>
  <si>
    <t>122451101</t>
  </si>
  <si>
    <t>Odkopávky a prokopávky nezapažené strojně v hornině třídy těžitelnosti II skupiny 5 do 20 m3</t>
  </si>
  <si>
    <t>https://podminky.urs.cz/item/CS_URS_2024_02/122451101</t>
  </si>
  <si>
    <t>Poznámka k položce:_x000d_
15*9*0,5 "odstranění kolejového lože"_x000d_
15*9*0,4 "výkop pro přesypávku nad deskou"_x000d_
16*1,6*0,55 "výkop pro podsyp"_x000d_
2*(5*1*0,5) "výkop pro příkop vtok + výtok" _x000d_
16*1,6*0,2 "výkop pro betonování"_x000d_
Součet</t>
  </si>
  <si>
    <t>122452508</t>
  </si>
  <si>
    <t>Odkopávky a prokopávky nezapažené pro spodní stavbu železnic strojně v hornině třídy těžitelnosti II skupiny 5 Příplatek k cenám za ztížení při rekonstrukcích</t>
  </si>
  <si>
    <t>https://podminky.urs.cz/item/CS_URS_2024_02/122452508</t>
  </si>
  <si>
    <t>129353101</t>
  </si>
  <si>
    <t>Čištění otevřených koryt vodotečí strojně s přehozením rozpojeného nánosu do 3 m nebo s naložením na dopravní prostředek při šířce původního dna do 5 m a hloubce koryta do 2,5 m v hornině třídy těžitelnosti II skupiny 4</t>
  </si>
  <si>
    <t>https://podminky.urs.cz/item/CS_URS_2024_02/129353101</t>
  </si>
  <si>
    <t>Poznámka k položce:_x000d_
5*1*0,5</t>
  </si>
  <si>
    <t>129951113</t>
  </si>
  <si>
    <t>Bourání konstrukcí v odkopávkách a prokopávkách strojně s přemístěním suti na hromady na vzdálenost do 20 m nebo s naložením na dopravní prostředek ze zdiva kamenného, pro jakýkoliv druh kamene na maltu cementovou</t>
  </si>
  <si>
    <t>https://podminky.urs.cz/item/CS_URS_2024_02/129951113</t>
  </si>
  <si>
    <t>Poznámka k položce:_x000d_
4*(3,5*0,4*0,4) "bourání kusu křídel"</t>
  </si>
  <si>
    <t>129951123</t>
  </si>
  <si>
    <t>Bourání konstrukcí v odkopávkách a prokopávkách strojně s přemístěním suti na hromady na vzdálenost do 20 m nebo s naložením na dopravní prostředek z betonu železového nebo předpjatého</t>
  </si>
  <si>
    <t>https://podminky.urs.cz/item/CS_URS_2024_02/129951123</t>
  </si>
  <si>
    <t>Poznámka k položce:_x000d_
9*2,4*0,2 "bourání desek"_x000d_
(10*0,3*0,5)+(10*0,55*0,4) "bourání říms"_x000d_
Součet</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</si>
  <si>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</si>
  <si>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</si>
  <si>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</si>
  <si>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Poznámka k položce:_x000d_
145,7+2,5+1,76</t>
  </si>
  <si>
    <t>167151102</t>
  </si>
  <si>
    <t>Nakládání, skládání a překládání neulehlého výkopku nebo sypaniny strojně nakládání, množství do 100 m3, z horniny třídy těžitelnosti II, skupiny 4 a 5</t>
  </si>
  <si>
    <t>https://podminky.urs.cz/item/CS_URS_2024_02/167151102</t>
  </si>
  <si>
    <t>171201231</t>
  </si>
  <si>
    <t>Poplatek za uložení stavebního odpadu na recyklační skládce (skládkovné) zeminy a kamení zatříděného do Katalogu odpadů pod kódem 17 05 04</t>
  </si>
  <si>
    <t>https://podminky.urs.cz/item/CS_URS_2024_02/171201231</t>
  </si>
  <si>
    <t>Poznámka k položce:_x000d_
149,96-67,5 "uložení zeminy na skládce"</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</si>
  <si>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</si>
  <si>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</si>
  <si>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https://podminky.urs.cz/item/CS_URS_2024_02/175151101</t>
  </si>
  <si>
    <t>Poznámka k položce:_x000d_
(16*2,1*1,8)*1,4 "hutněný zásyp nad troubou"</t>
  </si>
  <si>
    <t>58337344</t>
  </si>
  <si>
    <t>štěrkopísek frakce 0/32</t>
  </si>
  <si>
    <t>Poznámka k položce:_x000d_
84,672*1,8</t>
  </si>
  <si>
    <t>181951111</t>
  </si>
  <si>
    <t>Úprava pláně vyrovnáním výškových rozdílů strojně v hornině třídy těžitelnosti I, skupiny 1 až 3 bez zhutnění</t>
  </si>
  <si>
    <t>https://podminky.urs.cz/item/CS_URS_2024_02/181951111</t>
  </si>
  <si>
    <t>274311127</t>
  </si>
  <si>
    <t>Základové konstrukce z betonu prostého pasy, prahy, věnce a ostruhy ve výkopu nebo na hlavách pilot C 25/30</t>
  </si>
  <si>
    <t>https://podminky.urs.cz/item/CS_URS_2024_02/274311127</t>
  </si>
  <si>
    <t>Poznámka k položce:_x000d_
2*(2*0,3*0,2) "stabilizační práh vtok + výtok"</t>
  </si>
  <si>
    <t>274354111</t>
  </si>
  <si>
    <t>Bednění základových konstrukcí pasů, prahů, věnců a ostruh zřízení</t>
  </si>
  <si>
    <t>https://podminky.urs.cz/item/CS_URS_2024_02/274354111</t>
  </si>
  <si>
    <t>Poznámka k položce:_x000d_
2*(2*0,3+0,3*0,2) "bednění pro stabilizační práh vtok + výtok"</t>
  </si>
  <si>
    <t>274354211</t>
  </si>
  <si>
    <t>Bednění základových konstrukcí pasů, prahů, věnců a ostruh odstranění bednění</t>
  </si>
  <si>
    <t>https://podminky.urs.cz/item/CS_URS_2024_02/274354211</t>
  </si>
  <si>
    <t>291111111.1</t>
  </si>
  <si>
    <t>Podklad pro zpevněné plochy s rozprostřením a s hutněním z kameniva drceného frakce 0 - 63 mm</t>
  </si>
  <si>
    <t>https://podminky.urs.cz/item/CS_URS_2024_02/291111111.1</t>
  </si>
  <si>
    <t>Poznámka k položce:_x000d_
40*4*0,3 "zpevnění plochy pro navážení materiálu a příjezdu mechanizace"</t>
  </si>
  <si>
    <t>291211111</t>
  </si>
  <si>
    <t>Zřízení zpevněné plochy ze silničních panelů osazených do lože tl. 50 mm z kameniva</t>
  </si>
  <si>
    <t>https://podminky.urs.cz/item/CS_URS_2024_02/291211111</t>
  </si>
  <si>
    <t>Poznámka k položce:_x000d_
4*3 "pro dočasnou ochranu kabelové trasy"</t>
  </si>
  <si>
    <t>59381006</t>
  </si>
  <si>
    <t>panel silniční 3,00x1,00x0,215m</t>
  </si>
  <si>
    <t>312311811</t>
  </si>
  <si>
    <t>Nadzákladové zdi z betonu prostého výplňové bez zvláštních nároků na vliv prostředí tř. C 12/15</t>
  </si>
  <si>
    <t>https://podminky.urs.cz/item/CS_URS_2024_02/312311811</t>
  </si>
  <si>
    <t>Poznámka k položce:_x000d_
16*1,6*1 "výplň betonu okolo trouby mezi OP"</t>
  </si>
  <si>
    <t>451313521</t>
  </si>
  <si>
    <t>Podkladní vrstva z betonu prostého pod dlažbu se zvýšenými nároky na prostředí tl. přes 100 do 150 mm</t>
  </si>
  <si>
    <t>https://podminky.urs.cz/item/CS_URS_2024_02/451313521</t>
  </si>
  <si>
    <t>Poznámka k položce:_x000d_
2,5*2 "dlažba na vtoku"_x000d_
2*2 "dlažba na výtoku"_x000d_
Součet</t>
  </si>
  <si>
    <t>465513257</t>
  </si>
  <si>
    <t>Dlažba svahu u mostních opěr z upraveného lomového žulového kamene s vyspárováním maltou MC 25, šíře spáry 15 mm do betonového lože C 25/30 tloušťky 250 mm, plochy přes 10 m2</t>
  </si>
  <si>
    <t>https://podminky.urs.cz/item/CS_URS_2024_02/465513257</t>
  </si>
  <si>
    <t>451315137</t>
  </si>
  <si>
    <t>Podkladní a výplňové vrstvy z betonu prostého tloušťky do 200 mm, z betonu C 25/30</t>
  </si>
  <si>
    <t>https://podminky.urs.cz/item/CS_URS_2024_02/451315137</t>
  </si>
  <si>
    <t>Poznámka k položce:_x000d_
16*1,6 "podklad pod troubu"</t>
  </si>
  <si>
    <t>273362021</t>
  </si>
  <si>
    <t>Výztuž základů desek ze svařovaných sítí z drátů typu KARI</t>
  </si>
  <si>
    <t>https://podminky.urs.cz/item/CS_URS_2024_02/273362021</t>
  </si>
  <si>
    <t>Poznámka k položce:_x000d_
(16*1,6*0,2)*0,06 "výztuž pod podklad"</t>
  </si>
  <si>
    <t>564851011</t>
  </si>
  <si>
    <t>Podklad ze štěrkodrti ŠD s rozprostřením a zhutněním plochy jednotlivě do 100 m2, po zhutnění tl. 150 mm</t>
  </si>
  <si>
    <t>https://podminky.urs.cz/item/CS_URS_2024_02/564851011</t>
  </si>
  <si>
    <t>Poznámka k položce:_x000d_
16*1,6 "podklad pod beton"</t>
  </si>
  <si>
    <t>919726122</t>
  </si>
  <si>
    <t>Geotextilie netkaná pro ochranu, separaci nebo filtraci měrná hmotnost přes 200 do 300 g/m2</t>
  </si>
  <si>
    <t>https://podminky.urs.cz/item/CS_URS_2024_02/919726122</t>
  </si>
  <si>
    <t>927111129</t>
  </si>
  <si>
    <t>Železniční propustek železobetonové trouby DN 800 mm</t>
  </si>
  <si>
    <t>https://podminky.urs.cz/item/CS_URS_2024_02/927111129</t>
  </si>
  <si>
    <t>59222484</t>
  </si>
  <si>
    <t>trouba ŽB hrdlová patková DN 800</t>
  </si>
  <si>
    <t>59222493</t>
  </si>
  <si>
    <t>trouba ŽB hrdlová patková propojovací/koncová DN 800</t>
  </si>
  <si>
    <t>936942211</t>
  </si>
  <si>
    <t>Zhotovení tabulky s letopočtem opravy nebo větší údržby vložením šablony do bednění</t>
  </si>
  <si>
    <t>https://podminky.urs.cz/item/CS_URS_2024_02/936942211</t>
  </si>
  <si>
    <t>966075141</t>
  </si>
  <si>
    <t>Odstranění různých konstrukcí na mostech kovového zábradlí vcelku</t>
  </si>
  <si>
    <t>https://podminky.urs.cz/item/CS_URS_2024_02/966075141</t>
  </si>
  <si>
    <t>Poznámka k položce:_x000d_
2*5</t>
  </si>
  <si>
    <t>997211612</t>
  </si>
  <si>
    <t>Nakládání suti nebo vybouraných hmot na dopravní prostředky pro vodorovnou dopravu vybouraných hmot</t>
  </si>
  <si>
    <t>https://podminky.urs.cz/item/CS_URS_2024_02/997211612</t>
  </si>
  <si>
    <t>Poznámka k položce:_x000d_
22,456+5,376</t>
  </si>
  <si>
    <t>997241526</t>
  </si>
  <si>
    <t>Doprava vybouraných hmot, konstrukcí nebo suti pro dráhy kolejové vodorovné přemístění vybouraných hmot nebo konstrukcí na vzdálenost Příplatek k ceně za ztížení práce při rekonstrukcích</t>
  </si>
  <si>
    <t>https://podminky.urs.cz/item/CS_URS_2024_02/997241526</t>
  </si>
  <si>
    <t>997013602</t>
  </si>
  <si>
    <t>Poplatek za uložení stavebního odpadu na skládce (skládkovné) z armovaného betonu zatříděného do Katalogu odpadů pod kódem 17 01 01</t>
  </si>
  <si>
    <t>https://podminky.urs.cz/item/CS_URS_2024_02/997013602</t>
  </si>
  <si>
    <t>Poznámka k položce:_x000d_
8,02*2,8</t>
  </si>
  <si>
    <t>997013631</t>
  </si>
  <si>
    <t>Poplatek za uložení stavebního odpadu na skládce (skládkovné) směsného stavebního a demoličního zatříděného do Katalogu odpadů pod kódem 17 09 04</t>
  </si>
  <si>
    <t>https://podminky.urs.cz/item/CS_URS_2024_02/997013631</t>
  </si>
  <si>
    <t>Poznámka k položce:_x000d_
2,24*2,4</t>
  </si>
  <si>
    <t>997211111</t>
  </si>
  <si>
    <t>Svislá doprava suti nebo vybouraných hmot s naložením do dopravního zařízení a s vyprázdněním dopravního zařízení na hromadu nebo do dopravního prostředku suti na výšku do 3,5 m</t>
  </si>
  <si>
    <t>https://podminky.urs.cz/item/CS_URS_2024_02/997211111</t>
  </si>
  <si>
    <t>997211119</t>
  </si>
  <si>
    <t>Svislá doprava suti nebo vybouraných hmot s naložením do dopravního zařízení a s vyprázdněním dopravního zařízení na hromadu nebo do dopravního prostředku suti na výšku Příplatek k ceně za každých dalších započatých 3,5 m výšky přes 3,5 m</t>
  </si>
  <si>
    <t>https://podminky.urs.cz/item/CS_URS_2024_02/997211119</t>
  </si>
  <si>
    <t>997211511</t>
  </si>
  <si>
    <t>Vodorovná doprava suti nebo vybouraných hmot suti se složením a hrubým urovnáním, na vzdálenost do 1 km</t>
  </si>
  <si>
    <t>https://podminky.urs.cz/item/CS_URS_2024_02/997211511</t>
  </si>
  <si>
    <t>997211519</t>
  </si>
  <si>
    <t>Vodorovná doprava suti nebo vybouraných hmot suti se složením a hrubým urovnáním, na vzdálenost Příplatek k ceně za každý další započatý 1 km přes 1 km</t>
  </si>
  <si>
    <t>https://podminky.urs.cz/item/CS_URS_2024_02/997211519</t>
  </si>
  <si>
    <t>Poznámka k položce:_x000d_
393,559*15</t>
  </si>
  <si>
    <t>997211521</t>
  </si>
  <si>
    <t>Vodorovná doprava suti nebo vybouraných hmot vybouraných hmot se složením a hrubým urovnáním nebo s přeložením na jiný dopravní prostředek kromě lodi, na vzdálenost do 1 km</t>
  </si>
  <si>
    <t>https://podminky.urs.cz/item/CS_URS_2024_02/997211521</t>
  </si>
  <si>
    <t>Poznámka k položce:_x000d_
27,832</t>
  </si>
  <si>
    <t>997211529</t>
  </si>
  <si>
    <t>Vodorovná doprava suti nebo vybouraných hmot vybouraných hmot se složením a hrubým urovnáním nebo s přeložením na jiný dopravní prostředek kromě lodi, na vzdálenost Příplatek k ceně za každý další započatý 1 km přes 1 km</t>
  </si>
  <si>
    <t>https://podminky.urs.cz/item/CS_URS_2024_02/997211529</t>
  </si>
  <si>
    <t>Poznámka k položce:_x000d_
27,832*20</t>
  </si>
  <si>
    <t>998212111</t>
  </si>
  <si>
    <t>Přesun hmot pro mosty zděné, betonové monolitické, spřažené ocelobetonové nebo kovové vodorovná dopravní vzdálenost do 100 m výška mostu do 20 m</t>
  </si>
  <si>
    <t>https://podminky.urs.cz/item/CS_URS_2024_02/998212111</t>
  </si>
  <si>
    <t>998212191</t>
  </si>
  <si>
    <t>Přesun hmot pro mosty zděné, betonové monolitické, spřažené ocelobetonové nebo kovové Příplatek k cenám za zvětšený přesun přes přes vymezenou vodorovnou dopravní vzdálenost do 1000 m</t>
  </si>
  <si>
    <t>https://podminky.urs.cz/item/CS_URS_2024_02/998212191</t>
  </si>
  <si>
    <t xml:space="preserve">02 - ÚRS </t>
  </si>
  <si>
    <t>Poznámka k položce:_x000d_
15*9*0,5</t>
  </si>
  <si>
    <t>Poznámka k položce:_x000d_
67,5*1,8</t>
  </si>
  <si>
    <t>5906130215</t>
  </si>
  <si>
    <t>Montáž kolejového roštu v ose koleje pražce betonové nevystrojené, tvar UIC60, 60E2 Poznámka: 1. V cenách jsou započteny náklady na manipulaci a montáž KR, u pražců dřevěných nevystrojených i na vrtání pražců. 2. V cenách nejsou obsaženy náklady na dodávku materiálu.</t>
  </si>
  <si>
    <t>Poznámka k položce:_x000d_
2*0,015 "zpětná montáž z vyzískaného materiálu"</t>
  </si>
  <si>
    <t>Poznámka k položce:_x000d_
2*0,015</t>
  </si>
  <si>
    <t>Poznámka k položce:_x000d_
25*2*4</t>
  </si>
  <si>
    <t>5958128005</t>
  </si>
  <si>
    <t>Komplety Skl 24 (šroub RS 0, matice M 22, podložka Uls 6)</t>
  </si>
  <si>
    <t>5958158005</t>
  </si>
  <si>
    <t>Podložka pryžová pod patu kolejnice S49 183/126/6</t>
  </si>
  <si>
    <t>Poznámka k položce:_x000d_
200/1000</t>
  </si>
  <si>
    <t>Poznámka k položce:_x000d_
2*115*2</t>
  </si>
  <si>
    <t>Poznámka k položce:_x000d_
"nové komplety + pryžovky" 2</t>
  </si>
  <si>
    <t>Poznámka k položce:_x000d_
"nové komplety ŽS4 + pryžovky, celkem do 60km" 2*5</t>
  </si>
  <si>
    <t>Poznámka k položce:_x000d_
121,5*5 "doprava 50 km"</t>
  </si>
  <si>
    <t>Poznámka k položce:_x000d_
"ASP" 1_x000d_
"hnací vozidlo+vozy" 1_x000d_
"dvoucesté rypadlo" 1</t>
  </si>
  <si>
    <t>Poznámka k položce:_x000d_
0,030</t>
  </si>
  <si>
    <t>9909000700</t>
  </si>
  <si>
    <t>Poplatek za recyklaci kameniva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</si>
  <si>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67,5*1,8 "původní štěrk"</t>
  </si>
  <si>
    <t>5910020030</t>
  </si>
  <si>
    <t>Svařování kolejnic termitem plný předehřev standardní spára svar sériový tv. S49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</si>
  <si>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SO 12 - Práce na zařízení SEE</t>
  </si>
  <si>
    <t>7594190200</t>
  </si>
  <si>
    <t>Ostatní Pouzdro do otvoru ve stojině kolejnice</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</si>
  <si>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otvor * 2 x (1. a 2. kolej)" 21 * 4  + (2*8)  "mezi.kol.pr." + 8 "TNS"_x000d_
"Úsek: Zámrsk: km 280,57 - Uhersko: km 285,599 = délka (5,029/0,3) * 2 x otvor * 2 x (1. a 2. kolej)" 17 * 4  + (1*8) "mezi.kol. prop." _x000d_
"Úsek: Uhersko: 287,847 - Moravany km 290,6 = délka (2,753/0,3) * 2 x otvor * 2 x (1. a 2. kolej)" 10 * 4 _x000d_
"Úsek: Moravany km 292,445 - Kostěnice km 294,375 = délka (1,93/0,3) * 2 x otvor * 2 x (1. a 2. kolej)" 7 * 4 + (1*8)  "mezi.kol.pr." + 8 "TNS"_x000d_
"Úsek: Kostěnice km 296,326 - Pardubice km 303,955 = délka (7,629/0,3) * 2 x otvor * 2 x (1. a 2. kolej)" 26 * 4 + (2*8) "mezi.kol. prop."</t>
  </si>
  <si>
    <t>7594105405</t>
  </si>
  <si>
    <t>Zřízení otvoru pro ukolejnění / propojení typu Cembre - navrtání otvoru do kolejnice, nalisování pouzdra</t>
  </si>
  <si>
    <t>7594140400</t>
  </si>
  <si>
    <t>Lanové propojení s ukončením oky LOIo 1xFe20/290 norma 257579001 (HM0404223991334)</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</si>
  <si>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(1. a 2. kolej)" 21 * 2 + (2*2) "mezi.kol. prop."  _x000d_
"Úsek: Zámrsk: km 280,57 - Uhersko: km 285,599 = délka (5,029/0,3) * 2 x (1. a 2. kolej)" 17 * 2 + (1*2) "mezi.kol. prop." _x000d_
"Úsek: Uhersko: 287,847 - Moravany km 290,6 = délka (2,753/0,3) * 2 x (1. a 2. kolej)" 10 * 2_x000d_
"Úsek: Moravany km 292,445 - Kostěnice km 294,375 = délka (1,93/0,3) * 2 x (1. a 2. kolej)" 7 * 2 + (1*2) "mezi.kol. prop." _x000d_
"Úsek: Kostěnice km 296,326 - Pardubice km 303,955 = délka (7,629/0,3) * 2 x (1. a 2. kolej)" 26 * 2 + (2*2) "mezi.kol. prop."</t>
  </si>
  <si>
    <t>7594140430</t>
  </si>
  <si>
    <t>Lanové propojení s ukončením oky LOIo 1xFe20/550 norma 257579004 (HM0404223991337)</t>
  </si>
  <si>
    <t xml:space="preserve">Poznámka k položce:_x000d_
Poznámka k položce: Propojení pro vnější pas 1.koleje s vnitřním pasem 2.koleje a vnější pas 2.koleje s vnitřním pasem 1.koleje. Předmětem dodávky je systém Cembre. Je možné použít i jiných kvalitativně a technicky obdobných zařízení či řešení._x000d_
"Úsek: Choceň: km 272,268 - Zámrsk: km 278,54 = délka (6,272) - (1. a 2. kolej) - mezi.kol. prop." (2*2) _x000d_
"Úsek: Zámrsk: km 280,57 - Uhersko: km 285,599 = délka (5,029) - (1. a 2. kolej) - mezi.kol. prop." (1*2)  _x000d_
"Úsek: Moravany km 292,445 - Kostěnice km 294,375 = délka (1,93) - (1. a 2. kolej) - mezi.kol. prop." (1*2)  _x000d_
"Úsek: Kostěnice km 296,326 - Pardubice km 303,955 = délka (7,629) - (1. a 2. kolej) - mezi.kol. prop." (2*2)</t>
  </si>
  <si>
    <t>7594105336</t>
  </si>
  <si>
    <t>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trámky</t>
  </si>
  <si>
    <t>7594140480</t>
  </si>
  <si>
    <t>Lanové propojení s ukončením oky LOIo 1xFe20/1500 norma 257579007 (HM0404223991340)</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</si>
  <si>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 _x000d_
"Úsek: Kostěnice km 296,326 - Pardubice km 303,955 = délka (7,629) - TNS Moravany" 8</t>
  </si>
  <si>
    <t>7594105342</t>
  </si>
  <si>
    <t>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trámky</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</si>
  <si>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8_x000d_
"Úsek: Kostěnice km 296,326 - Pardubice km 303,955 = délka (7,629) - TNS Moravany" 8</t>
  </si>
  <si>
    <t>SO 13 - Materiál objednatele - NEOCEŇOVAT</t>
  </si>
  <si>
    <t>5957110000</t>
  </si>
  <si>
    <t>Kolejnice tv. 60 E2, třídy R260</t>
  </si>
  <si>
    <t>Poznámka k položce:_x000d_
dle ZD, včetně přepravy na místo stavby</t>
  </si>
  <si>
    <t>5957119030</t>
  </si>
  <si>
    <t>Lepený izolovaný styk tv. UIC60 (60E2) s tepelně zpracovanou hlavou délky 4,00 m</t>
  </si>
  <si>
    <t>5957119080</t>
  </si>
  <si>
    <t>Lepený izolovaný styk tv. UIC60 (60E2) s tepelně zpracovanou hlavou délky 5,00 m</t>
  </si>
  <si>
    <t>5957119084</t>
  </si>
  <si>
    <t>Lepený izolovaný styk tv. UIC60 (60E2) s tepelně zpracovanou hlavou délky 6,00 m</t>
  </si>
  <si>
    <t>5957119091</t>
  </si>
  <si>
    <t>Lepený izolovaný styk tv. UIC60 (60E2) s tepelně zpracovanou hlavou délky 7,00 m</t>
  </si>
  <si>
    <t>5957119092</t>
  </si>
  <si>
    <t>Lepený izolovaný styk tv. UIC60 (60E2) s tepelně zpracovanou hlavou délky 7,50 m</t>
  </si>
  <si>
    <t>Lepený izolovaný styk tv. UIC60 (60E2) s tepelně zpracovanou hlavou délky 10 m</t>
  </si>
  <si>
    <t>Poznámka k položce:_x000d_
dle ZD, včetně přepravy na místo stavby+vrtání Cembre</t>
  </si>
  <si>
    <t>5956140025</t>
  </si>
  <si>
    <t>Pražec betonový příčný vystrojený včetně kompletů pro pružné bezpodkladnicové upevnění, dl. 2,6 m, upevnění W14, pro kolejnici 60E2 v úklonu 1:40</t>
  </si>
  <si>
    <t>5956155001</t>
  </si>
  <si>
    <t>Pražec betonový výhybkový nevystrojený</t>
  </si>
  <si>
    <t>5958128000</t>
  </si>
  <si>
    <t>Komplety Skl 14 (svěrka Skl 14, vrtule R1,podložka Uls7)</t>
  </si>
  <si>
    <t>5958158030</t>
  </si>
  <si>
    <t>Podložka pryžová pod patu kolejnice WU 7 174x152x7</t>
  </si>
  <si>
    <t>Pol1</t>
  </si>
  <si>
    <t>Podložka pryžová pod patu kolejnice 183/151/6</t>
  </si>
  <si>
    <t>5958155000</t>
  </si>
  <si>
    <t>Úhlové vodicí vložky Wfp 14K -12 (základní)</t>
  </si>
  <si>
    <t>5958146005</t>
  </si>
  <si>
    <t>Stolička koleje pro přídržnici Kn60</t>
  </si>
  <si>
    <t>Kluzná stolička</t>
  </si>
  <si>
    <t>Podkladnice pod srdcovku</t>
  </si>
  <si>
    <t>Jazyk prodloužený J60 1:9-300 přímý levý 13058 mm+1300mm</t>
  </si>
  <si>
    <t>Jazyk prodloužený J60 1:12-500-I přímý pravý 16058 mm+1300mm</t>
  </si>
  <si>
    <t>R10</t>
  </si>
  <si>
    <t>Jazyk prodloužený J60 1:12-500-I přímý levý 16058 mm+1300mm</t>
  </si>
  <si>
    <t>R11</t>
  </si>
  <si>
    <t>Jazyk prodloužený J60 1:12-500-I ohnutý pravý 16058 mm+1300mm</t>
  </si>
  <si>
    <t>R12</t>
  </si>
  <si>
    <t>Jazyk prodloužený J60 1:12-500-I ohnutý levý 16058 mm+1300mm</t>
  </si>
  <si>
    <t>R13</t>
  </si>
  <si>
    <t>Jazyk prodloužený J60 1:14-760-I přímý pravý 17858 mm+1300mm</t>
  </si>
  <si>
    <t>R14</t>
  </si>
  <si>
    <t>Jazyk prodloužený J60 1:14-760-I přímý levý 17858 mm+1300mm</t>
  </si>
  <si>
    <t>R15</t>
  </si>
  <si>
    <t>Jazyk prodloužený J60 1:14-760-I ohnutý pravý 17858 mm+1300mm</t>
  </si>
  <si>
    <t>R16</t>
  </si>
  <si>
    <t>Jazyk prodloužený J60 1:14-760-I ohnutý levý 17858 mm+1300mm</t>
  </si>
  <si>
    <t>R17</t>
  </si>
  <si>
    <t>Jazyk prodloužený J60 1:18,5-1200-I ohnutý pravý 23236 mm+1300mm</t>
  </si>
  <si>
    <t>R18</t>
  </si>
  <si>
    <t>Jazyk prodloužený J60 1:18,5-1200-I ohnutý levý 23236 mm+1300mm</t>
  </si>
  <si>
    <t>Poznámka k položce:_x000d_
dle ZD, včetně přepravy všech na místo stavby</t>
  </si>
  <si>
    <t>R19</t>
  </si>
  <si>
    <t>Opornice prodloužená J60 1:9-300 ohnutá levá 13856 mm+1400 mm</t>
  </si>
  <si>
    <t>R20</t>
  </si>
  <si>
    <t>Opornice prodloužená J60 1:12-500 přímá pravá 16856 mm+1400 mm</t>
  </si>
  <si>
    <t>R21</t>
  </si>
  <si>
    <t>Opornice prodloužená J60 1:12-500 přímá levá 16856 mm+1400 mm</t>
  </si>
  <si>
    <t>R22</t>
  </si>
  <si>
    <t>Opornice prodloužená J60 1:12-500 ohnutá pravá 16856 mm+1400 mm</t>
  </si>
  <si>
    <t>R23</t>
  </si>
  <si>
    <t>Opornice prodloužená J60 1:12-500 ohnutá levá 16856 mm+1400 mm</t>
  </si>
  <si>
    <t>R24</t>
  </si>
  <si>
    <t>Opornice prodloužená J60 1:14-760-I přímá pravá 18656 mm+1400 mm</t>
  </si>
  <si>
    <t>R25</t>
  </si>
  <si>
    <t>Opornice prodloužená J60 1:14-760-I přímá levá 18656 mm+1400 mm</t>
  </si>
  <si>
    <t>R26</t>
  </si>
  <si>
    <t>Opornice prodloužená J60 1:14-760-I ohnutá pravá 18656 mm+1400 mm</t>
  </si>
  <si>
    <t>R27</t>
  </si>
  <si>
    <t>Opornice prodloužená J60 1:14-760-I ohnutá levá 18656 mm+1400 mm</t>
  </si>
  <si>
    <t>R28</t>
  </si>
  <si>
    <t>Opornice prodloužená J60 1:18,5-1200-I přímá pravá 24034 mm+1400 mm</t>
  </si>
  <si>
    <t>R29</t>
  </si>
  <si>
    <t>Opornice prodloužená J60 1:18,5-1200-I přímá levá 24034 mm+1400 mm</t>
  </si>
  <si>
    <t>R30</t>
  </si>
  <si>
    <t>Srdcovka prodloužená J60 1:9-300 ZPT levá (monoblok) o 1400mm</t>
  </si>
  <si>
    <t>R31</t>
  </si>
  <si>
    <t>Srdcovka prodloužená J60 1:11-300 ZPT levá (monoblok) o 1400mm</t>
  </si>
  <si>
    <t>R32</t>
  </si>
  <si>
    <t>Srdcovka prodloužená J60 1:12-500-I ZTP levá (monoblok) o 1400mm</t>
  </si>
  <si>
    <t>R33</t>
  </si>
  <si>
    <t>Srdcovka prodloužená J60 1:12-500-I ZTP pravá (monoblok)o 1400mm</t>
  </si>
  <si>
    <t>R34</t>
  </si>
  <si>
    <t>Srdcovka prodloužená J60 1:14-760 ZPT levá (monoblok) o 1400mm</t>
  </si>
  <si>
    <t>R35</t>
  </si>
  <si>
    <t>Srdcovka prodloužená J60 1:14-760 ZPT pravá (monoblok) o 1400mm</t>
  </si>
  <si>
    <t>R36</t>
  </si>
  <si>
    <t>Přídržnice Kn60 výhybky jednoduché J60 1:9-300 přímá 5400 mm</t>
  </si>
  <si>
    <t>R37</t>
  </si>
  <si>
    <t>Přídržnice Kn60 výhybky jednoduché J60 1:11-300 přímá 5100 mm</t>
  </si>
  <si>
    <t>R38</t>
  </si>
  <si>
    <t>Přídržnice Kn60 výhybky jednoduché J60 1:12-500 přímá 5180 mm</t>
  </si>
  <si>
    <t>R39</t>
  </si>
  <si>
    <t>Přídržnice Kn60 výhybky jednoduché J60 1:12-500 ohnutá 5180 mm</t>
  </si>
  <si>
    <t>R40</t>
  </si>
  <si>
    <t>Přídržnice Kn60 výhybky jednoduché J60 1:14-760 přímá 6660 mm</t>
  </si>
  <si>
    <t>R41</t>
  </si>
  <si>
    <t>Přídržnice Kn60 výhybky jednoduché J60 1:14-760 ohnutá 6660 mm</t>
  </si>
  <si>
    <t>R42</t>
  </si>
  <si>
    <t>Přídržnice Kn60 výhybky jednoduché J60 1:18,5-1200 přímá 6660 mm</t>
  </si>
  <si>
    <t>SO 14 - VON</t>
  </si>
  <si>
    <t>022121001</t>
  </si>
  <si>
    <t xml:space="preserve">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</si>
  <si>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t>
  </si>
  <si>
    <t>021201001</t>
  </si>
  <si>
    <t>Průzkumné práce pro opravy Průzkum výskytu škodlivin kontaminace kameniva ropnými látkami</t>
  </si>
  <si>
    <t>022101011</t>
  </si>
  <si>
    <t>Geodetické práce Geodetické práce v průběhu opravy</t>
  </si>
  <si>
    <t>023121001</t>
  </si>
  <si>
    <t>Projektové práce Projektová dokumentace - přípravné práce Zjednodušený projekt opravy koleje - V ceně jsou započteny náklady na vyhotovení projektové dokumentace podle požadavku objednatele v rozsahu pro ohlášení : 1) Technická zpráva; 2) Situace; 3) Podélný profil; 4) Vytyčovací výkres; 5) Seznam souřadnic vytyčovacích bodů.</t>
  </si>
  <si>
    <t>031101041</t>
  </si>
  <si>
    <t>Zařízení a vybavení staveniště vyjma dále jmenované práce včetně opatření na ochranu sousedních pozemků, informační tabule, dopravního značení na staveništi aj. při velikosti nákladů přes 20 mil. Kč</t>
  </si>
  <si>
    <t>024101401</t>
  </si>
  <si>
    <t>Inženýrská činnost koordinační a kompletační činnost</t>
  </si>
  <si>
    <t>011101001</t>
  </si>
  <si>
    <t>Finanční náklady pojistné</t>
  </si>
  <si>
    <t>PS 01 - Zabezpečovací zařízení v úseku Choceň - Zámrsk</t>
  </si>
  <si>
    <t>01 - Traťový úsek Choceň - Zámrsk, venkovní prvky</t>
  </si>
  <si>
    <t>Úroveň 3:</t>
  </si>
  <si>
    <t>01 - Dle sborníku ÚOŽI</t>
  </si>
  <si>
    <t>TÚ Choceň - Zámrsk</t>
  </si>
  <si>
    <t>Slezák Jiří</t>
  </si>
  <si>
    <t>KAB - Kabelizace</t>
  </si>
  <si>
    <t xml:space="preserve">    KRY - Krytí kabelů</t>
  </si>
  <si>
    <t>OST - Ostatní</t>
  </si>
  <si>
    <t>KAB</t>
  </si>
  <si>
    <t>Kabelizace</t>
  </si>
  <si>
    <t>7590525230</t>
  </si>
  <si>
    <t>Montáž kabelu návěstního volně uloženého s jádrem 1 mm Cu TCEKEZE, TCEKFE, TCEKPFLEY, TCEKPFLEZE do 7 P</t>
  </si>
  <si>
    <t>512</t>
  </si>
  <si>
    <t>-232561170</t>
  </si>
  <si>
    <t>7590555104</t>
  </si>
  <si>
    <t>Montáž formy pro kabely TCEKE, TCEKFY, TCEKY, TCEKEZE, TCEKEY do 4 P 1,0</t>
  </si>
  <si>
    <t>1109858941</t>
  </si>
  <si>
    <t>7590521519</t>
  </si>
  <si>
    <t>Venkovní vedení kabelová - metalické sítě Plněné, párované s ochr. vodičem TCEKPFLEY 4 P 1,0 D</t>
  </si>
  <si>
    <t>-1189593450</t>
  </si>
  <si>
    <t>KRY</t>
  </si>
  <si>
    <t>Krytí kabelů</t>
  </si>
  <si>
    <t>7593500600</t>
  </si>
  <si>
    <t>Trasy kabelového vedení Kabelové krycí desky a pásy Fólie výstražná modrá š. 34cm (HM0673909991034)</t>
  </si>
  <si>
    <t>1613004545</t>
  </si>
  <si>
    <t>7593501095</t>
  </si>
  <si>
    <t>Trasy kabelového vedení Ohebná dvouplášťová korugovaná chránička KF 09160 průměr 160/136 mm</t>
  </si>
  <si>
    <t>-1527179016</t>
  </si>
  <si>
    <t>OST</t>
  </si>
  <si>
    <t>Ostatní</t>
  </si>
  <si>
    <t>7590145046</t>
  </si>
  <si>
    <t>Montáž závěru kabelového zabezpečovacího na zemní podpěru UPMP</t>
  </si>
  <si>
    <t>818352396</t>
  </si>
  <si>
    <t>Poznámka k položce:_x000d_
Montáž závěru UMPS-11</t>
  </si>
  <si>
    <t>7592010142</t>
  </si>
  <si>
    <t>Kolové senzory a snímače počítačů náprav Neoprénová ochr. hadice 4,8 m</t>
  </si>
  <si>
    <t>232026926</t>
  </si>
  <si>
    <t>7590587090</t>
  </si>
  <si>
    <t>Demontáž formy drátové</t>
  </si>
  <si>
    <t>1938458772</t>
  </si>
  <si>
    <t>7592005050</t>
  </si>
  <si>
    <t>Montáž počítacího bodu (senzoru) RSR 180</t>
  </si>
  <si>
    <t>1569237076</t>
  </si>
  <si>
    <t>7592010222</t>
  </si>
  <si>
    <t>Kolové senzory a snímače počítačů náprav Kabelový závěr UPMS-11 pro RSR180, 1x EPO 180</t>
  </si>
  <si>
    <t>-1506673412</t>
  </si>
  <si>
    <t>Zřízení otvoru pro ukolejnění / propojení typu Cembre</t>
  </si>
  <si>
    <t>233166058</t>
  </si>
  <si>
    <t>7594180340</t>
  </si>
  <si>
    <t>Souprava stykového bodu Souprava stykového bodu v žst. v kol. bez vystř SS20/B91S zdv. norma 709659013 (HM0404223990946)</t>
  </si>
  <si>
    <t>-1220383730</t>
  </si>
  <si>
    <t>7594107070</t>
  </si>
  <si>
    <t>Demontáž lanového propojení tlumivek z betonových pražců</t>
  </si>
  <si>
    <t>871261531</t>
  </si>
  <si>
    <t>7594107415</t>
  </si>
  <si>
    <t>Demontáž lanového ukolejnění / propojení ze stojiny kolejnice</t>
  </si>
  <si>
    <t>330060082</t>
  </si>
  <si>
    <t>7594205012</t>
  </si>
  <si>
    <t>Montáž stykového transformátoru jednoho DT 075 C</t>
  </si>
  <si>
    <t>508860376</t>
  </si>
  <si>
    <t>7594207012</t>
  </si>
  <si>
    <t>Demontáž stykového transformátoru DT 075 C</t>
  </si>
  <si>
    <t>1805999744</t>
  </si>
  <si>
    <t>7592010102</t>
  </si>
  <si>
    <t>Kolové senzory a snímače počítačů náprav Snímač průjezdu kola RSR 180 (5 m kabel)</t>
  </si>
  <si>
    <t>-1723779865</t>
  </si>
  <si>
    <t>7594305015</t>
  </si>
  <si>
    <t>Montáž součástí počítače náprav neoprénové ochranné hadice se soupravou pro upevnění k pražci</t>
  </si>
  <si>
    <t>2112781240</t>
  </si>
  <si>
    <t>7592010152</t>
  </si>
  <si>
    <t>Kolové senzory a snímače počítačů náprav Montážní sada neoprénové ochr.hadice</t>
  </si>
  <si>
    <t>-1738658847</t>
  </si>
  <si>
    <t>7592010154</t>
  </si>
  <si>
    <t>Kolové senzory a snímače počítačů náprav Víko montážní sady neoprénové ochr. hadice</t>
  </si>
  <si>
    <t>-996754498</t>
  </si>
  <si>
    <t>7592010166</t>
  </si>
  <si>
    <t>Kolové senzory a snímače počítačů náprav Upevňovací souprava SK140</t>
  </si>
  <si>
    <t>290329821</t>
  </si>
  <si>
    <t>7592010172</t>
  </si>
  <si>
    <t>Kolové senzory a snímače počítačů náprav Připevňovací čep BBK pro upevňovací soupravu SK140</t>
  </si>
  <si>
    <t>1331606468</t>
  </si>
  <si>
    <t>7592010206</t>
  </si>
  <si>
    <t>Kolové senzory a snímače počítačů náprav Uzemňovací souprava pro KSL-FP</t>
  </si>
  <si>
    <t>124778773</t>
  </si>
  <si>
    <t>7592010162</t>
  </si>
  <si>
    <t>Kolové senzory a snímače počítačů náprav Stahovací páska hadice RSR</t>
  </si>
  <si>
    <t>1149297361</t>
  </si>
  <si>
    <t>7598095090</t>
  </si>
  <si>
    <t>Přezkoušení a regulace počítače náprav včetně vyhotovení protokolu za 1 úsek</t>
  </si>
  <si>
    <t>-270916171</t>
  </si>
  <si>
    <t>02 - URS</t>
  </si>
  <si>
    <t>M - Práce a dodávky M</t>
  </si>
  <si>
    <t xml:space="preserve">    46-M - Zemní práce při extr.mont.pracích</t>
  </si>
  <si>
    <t>Práce a dodávky M</t>
  </si>
  <si>
    <t>46-M</t>
  </si>
  <si>
    <t>Zemní práce při extr.mont.pracích</t>
  </si>
  <si>
    <t>460161282</t>
  </si>
  <si>
    <t>Hloubení kabelových rýh ručně š 50 cm hl 90 cm v hornině tř I skupiny 3</t>
  </si>
  <si>
    <t>463262170</t>
  </si>
  <si>
    <t>https://podminky.urs.cz/item/CS_URS_2024_02/460161282</t>
  </si>
  <si>
    <t>460431292</t>
  </si>
  <si>
    <t>Zásyp kabelových rýh ručně se zhutněním š 50 cm hl 90 cm z horniny tř I skupiny 3</t>
  </si>
  <si>
    <t>1334296469</t>
  </si>
  <si>
    <t>https://podminky.urs.cz/item/CS_URS_2024_02/460431292</t>
  </si>
  <si>
    <t>460631214</t>
  </si>
  <si>
    <t>Řízené horizontální vrtání při elektromontážích v hornině tř. těžitelnosti I a II skupiny 1 až 4 vnějšího průměru přes 140 do 180 mm</t>
  </si>
  <si>
    <t>224923592</t>
  </si>
  <si>
    <t>https://podminky.urs.cz/item/CS_URS_2024_02/460631214</t>
  </si>
  <si>
    <t>460632112</t>
  </si>
  <si>
    <t>Startovací jáma pro protlak výkop včetně zásypu ručně v hornině tř. těžitelnosti I skupiny 2</t>
  </si>
  <si>
    <t>1837485188</t>
  </si>
  <si>
    <t>https://podminky.urs.cz/item/CS_URS_2024_02/460632112</t>
  </si>
  <si>
    <t>460632212</t>
  </si>
  <si>
    <t>Koncová jáma pro protlak výkop včetně zásypu ručně v hornině tř. těžitelnosti I skupiny 2</t>
  </si>
  <si>
    <t>-569089435</t>
  </si>
  <si>
    <t>https://podminky.urs.cz/item/CS_URS_2024_02/460632212</t>
  </si>
  <si>
    <t>02 - Stavědlová ústředna SZZ Choceň</t>
  </si>
  <si>
    <t>7592605010</t>
  </si>
  <si>
    <t>Instalace SW do PC</t>
  </si>
  <si>
    <t>hod</t>
  </si>
  <si>
    <t>-2114643644</t>
  </si>
  <si>
    <t>Poznámka k položce:_x000d_
Nasazení a regulace SW elektronického stavědla</t>
  </si>
  <si>
    <t>7592605020</t>
  </si>
  <si>
    <t>Konfigurace SW v PC</t>
  </si>
  <si>
    <t>1696571861</t>
  </si>
  <si>
    <t>Poznámka k položce:_x000d_
Položka obsahuje: _x000d_
- úprava ASW SZZ Choceň - prodloužení PÚ staničního PZS_x000d_
- úprava ASW SZZ Choceň - doplnění resetů PN,zkoušení_x000d_
- úprava ASW v CDP 3 Praha_x000d_
- úprava ASW RBC 16 _x000d_
- úprava ASW ABE</t>
  </si>
  <si>
    <t>7593315425</t>
  </si>
  <si>
    <t>Zhotovení jednoho zapojení při volné vazbě</t>
  </si>
  <si>
    <t>1760377961</t>
  </si>
  <si>
    <t>7593330040</t>
  </si>
  <si>
    <t>Výměnné díly Relé NMŠ 1-2000 (HM0404221990407)</t>
  </si>
  <si>
    <t>2117651006</t>
  </si>
  <si>
    <t>7593317010</t>
  </si>
  <si>
    <t>Zrušení jednoho zapojení při volné vazbě</t>
  </si>
  <si>
    <t>-1655951713</t>
  </si>
  <si>
    <t>7593317400</t>
  </si>
  <si>
    <t>Demontáž kostry pro elektroniku</t>
  </si>
  <si>
    <t>-2125857484</t>
  </si>
  <si>
    <t>7593335040</t>
  </si>
  <si>
    <t>Montáž malorozměrného relé</t>
  </si>
  <si>
    <t>1293636187</t>
  </si>
  <si>
    <t>7593335050</t>
  </si>
  <si>
    <t>Montáž zásuvky malorozměrového relé</t>
  </si>
  <si>
    <t>-1270653496</t>
  </si>
  <si>
    <t>7593311200</t>
  </si>
  <si>
    <t>Konstrukční díly Zásuvka ESP ocínovaná (CV711015024)</t>
  </si>
  <si>
    <t>1004558480</t>
  </si>
  <si>
    <t>7594300174</t>
  </si>
  <si>
    <t>Počítače náprav Vnitřní prvky PN FAdC Montážní skříňka BGT07 šíře 84TE</t>
  </si>
  <si>
    <t>1255140599</t>
  </si>
  <si>
    <t>7594300314</t>
  </si>
  <si>
    <t>Počítače náprav Vnitřní prvky PN Frauscher Panel pro uchycení skříně 84TE do stojanu</t>
  </si>
  <si>
    <t>2123489472</t>
  </si>
  <si>
    <t>7594300194</t>
  </si>
  <si>
    <t>Počítače náprav Vnitřní prvky PN FAdC Sběrnicová jednotka BP-PWR101-4 24TE GS01</t>
  </si>
  <si>
    <t>1689412231</t>
  </si>
  <si>
    <t>7594300192</t>
  </si>
  <si>
    <t>Počítače náprav Vnitřní prvky PN FAdC Sběrnicová jednotka BP-PWR101-0 8TE GS01</t>
  </si>
  <si>
    <t>-415183228</t>
  </si>
  <si>
    <t>7594300198</t>
  </si>
  <si>
    <t>Počítače náprav Vnitřní prvky PN FAdC Sběrnicová jednotka BP-EXB101-1 10TE GS01</t>
  </si>
  <si>
    <t>939911883</t>
  </si>
  <si>
    <t>7594300204</t>
  </si>
  <si>
    <t>Počítače náprav Vnitřní prvky PN FAdC Sběrnicová jednotka BP-EXB101-4 28TE GS01</t>
  </si>
  <si>
    <t>560513444</t>
  </si>
  <si>
    <t>7594300178</t>
  </si>
  <si>
    <t>Počítače náprav Vnitřní prvky PN FAdC Napájecí modul PSC101 GS01</t>
  </si>
  <si>
    <t>1447754541</t>
  </si>
  <si>
    <t>7594300184</t>
  </si>
  <si>
    <t>Počítače náprav Vnitřní prvky PN FAdC Komunikační modul COM-AdC101</t>
  </si>
  <si>
    <t>354092626</t>
  </si>
  <si>
    <t>7594300188</t>
  </si>
  <si>
    <t>Počítače náprav Vnitřní prvky PN FAdC Jednotka vstupů/výstupů IO-EXB101 GS01</t>
  </si>
  <si>
    <t>1014525864</t>
  </si>
  <si>
    <t>7594300182</t>
  </si>
  <si>
    <t>Počítače náprav Vnitřní prvky PN FAdC Vyhodnocovací jednotka AEB101 GS01</t>
  </si>
  <si>
    <t>-1469713916</t>
  </si>
  <si>
    <t>7594300216</t>
  </si>
  <si>
    <t>Počítače náprav Vnitřní prvky PN FAdC Adresný software pro 1 úsek</t>
  </si>
  <si>
    <t>-2046817126</t>
  </si>
  <si>
    <t>7592010260</t>
  </si>
  <si>
    <t>Kolové senzory a snímače počítačů náprav Zkušební přípravek RSR SB</t>
  </si>
  <si>
    <t>1695141181</t>
  </si>
  <si>
    <t>7595600710</t>
  </si>
  <si>
    <t>Přenosová a datová zařízení Datové - Extender Extender L110-F2G</t>
  </si>
  <si>
    <t>-406891150</t>
  </si>
  <si>
    <t>7594300268</t>
  </si>
  <si>
    <t>Počítače náprav Vnitřní prvky PN Frauscher Přepěťová ochrana vyhodnocovací jednotky BSI005</t>
  </si>
  <si>
    <t>-182193625</t>
  </si>
  <si>
    <t>7593337140</t>
  </si>
  <si>
    <t>Demontáž napájecí jednotky</t>
  </si>
  <si>
    <t>-120777811</t>
  </si>
  <si>
    <t>7593337150</t>
  </si>
  <si>
    <t>Demontáž reléové jednotky</t>
  </si>
  <si>
    <t>-1313523272</t>
  </si>
  <si>
    <t>7594303010</t>
  </si>
  <si>
    <t>Oprava počítače náprav bleskojistkové svorkovnice BSI002, GS02</t>
  </si>
  <si>
    <t>1800704560</t>
  </si>
  <si>
    <t>7594300266</t>
  </si>
  <si>
    <t>Počítače náprav Vnitřní prvky PN Frauscher Krycí plech 3HE 21TE</t>
  </si>
  <si>
    <t>150944265</t>
  </si>
  <si>
    <t>7594300208</t>
  </si>
  <si>
    <t>Počítače náprav Vnitřní prvky PN FAdC Konektor BP-EXB letovací verze</t>
  </si>
  <si>
    <t>1151565960</t>
  </si>
  <si>
    <t>7594305010</t>
  </si>
  <si>
    <t>Montáž součástí počítače náprav vyhodnocovací části</t>
  </si>
  <si>
    <t>1674613077</t>
  </si>
  <si>
    <t>7598095420</t>
  </si>
  <si>
    <t>Příprava ke komplexním zkouškám závislosti UAB a staničního zabezpečovacího zařízení za úvazku na 1 traťové koleji v 1 směru</t>
  </si>
  <si>
    <t>-911988614</t>
  </si>
  <si>
    <t>7598095546</t>
  </si>
  <si>
    <t>Vyhotovení protokolu UTZ pro SZZ reléové a elektronické do 10 výhybkových jednotek</t>
  </si>
  <si>
    <t>1379971990</t>
  </si>
  <si>
    <t>7598095547</t>
  </si>
  <si>
    <t>Vyhotovení protokolu UTZ pro SZZ reléové a elektronické za každých dalších 10 výhybkových jednotek</t>
  </si>
  <si>
    <t>-1270296029</t>
  </si>
  <si>
    <t>7598095585</t>
  </si>
  <si>
    <t>Vyhotovení protokolu UTZ pro TZZ AB3, AB a ABE pro jednu kolej</t>
  </si>
  <si>
    <t>-1112536477</t>
  </si>
  <si>
    <t>7598095628</t>
  </si>
  <si>
    <t>Vyhotovení revizní zprávy SZZ elektronické přes 30 přestavníků</t>
  </si>
  <si>
    <t>104015216</t>
  </si>
  <si>
    <t>7598095640</t>
  </si>
  <si>
    <t>Vyhotovení revizní zprávy TZZ centralizovaného</t>
  </si>
  <si>
    <t>72553984</t>
  </si>
  <si>
    <t>03 - Technologický objekt AB Sruby km 275,090</t>
  </si>
  <si>
    <t>01 - Dle sborníku UOŽI</t>
  </si>
  <si>
    <t>7592307010</t>
  </si>
  <si>
    <t>Demontáž transformátoru pro zabezpečovací zařízení</t>
  </si>
  <si>
    <t>1574298151</t>
  </si>
  <si>
    <t>7593107012</t>
  </si>
  <si>
    <t>Demontáž měniče statického řady EZ1, EZ2 a BZS1-R96</t>
  </si>
  <si>
    <t>-410573099</t>
  </si>
  <si>
    <t>1845553972</t>
  </si>
  <si>
    <t>112555113</t>
  </si>
  <si>
    <t>-1448334406</t>
  </si>
  <si>
    <t>-1797146596</t>
  </si>
  <si>
    <t>2091881610</t>
  </si>
  <si>
    <t>23821116</t>
  </si>
  <si>
    <t>1288312542</t>
  </si>
  <si>
    <t>-981595966</t>
  </si>
  <si>
    <t>-1830567104</t>
  </si>
  <si>
    <t>-860278548</t>
  </si>
  <si>
    <t>1761836194</t>
  </si>
  <si>
    <t>-695011617</t>
  </si>
  <si>
    <t>-212440057</t>
  </si>
  <si>
    <t>434481770</t>
  </si>
  <si>
    <t>-1342281688</t>
  </si>
  <si>
    <t>-904435363</t>
  </si>
  <si>
    <t>-1669550640</t>
  </si>
  <si>
    <t>-863443403</t>
  </si>
  <si>
    <t>7593337040</t>
  </si>
  <si>
    <t>Demontáž malorozměrného relé</t>
  </si>
  <si>
    <t>-1978379726</t>
  </si>
  <si>
    <t>1613378876</t>
  </si>
  <si>
    <t>-1631095417</t>
  </si>
  <si>
    <t>379501444</t>
  </si>
  <si>
    <t>2095540142</t>
  </si>
  <si>
    <t>-704558204</t>
  </si>
  <si>
    <t>1260835427</t>
  </si>
  <si>
    <t>7594300222</t>
  </si>
  <si>
    <t>Počítače náprav Vnitřní prvky PN FAdC Patch kabel STP pro FAdC</t>
  </si>
  <si>
    <t>1376806186</t>
  </si>
  <si>
    <t>643025748</t>
  </si>
  <si>
    <t>7598095641</t>
  </si>
  <si>
    <t>Vyhotovení revizní zprávy TZZ decentralizovaného za každý návěstní bod</t>
  </si>
  <si>
    <t>258653171</t>
  </si>
  <si>
    <t>04 - Technologický objekt PZZ B km 277,622</t>
  </si>
  <si>
    <t>-347303065</t>
  </si>
  <si>
    <t>-729862651</t>
  </si>
  <si>
    <t>-1554415358</t>
  </si>
  <si>
    <t>-298402144</t>
  </si>
  <si>
    <t>1143294895</t>
  </si>
  <si>
    <t>-1429736387</t>
  </si>
  <si>
    <t>1146020446</t>
  </si>
  <si>
    <t>7594300340</t>
  </si>
  <si>
    <t>Počítače náprav Vnitřní prvky PN Frauscher Konektorová deska DKP001</t>
  </si>
  <si>
    <t>-822718297</t>
  </si>
  <si>
    <t>-260038961</t>
  </si>
  <si>
    <t>-1136135489</t>
  </si>
  <si>
    <t>-101856137</t>
  </si>
  <si>
    <t>959743344</t>
  </si>
  <si>
    <t>-1828236460</t>
  </si>
  <si>
    <t>-1909211343</t>
  </si>
  <si>
    <t>-529470445</t>
  </si>
  <si>
    <t>-2064103957</t>
  </si>
  <si>
    <t>7594305090</t>
  </si>
  <si>
    <t>Montáž součástí počítače náprav drátové formy pro skříň 84TE</t>
  </si>
  <si>
    <t>574484116</t>
  </si>
  <si>
    <t>05 - Stavědlová ústředna SZZ Zámrsk</t>
  </si>
  <si>
    <t>01 - Dle sborníku</t>
  </si>
  <si>
    <t>2141241932</t>
  </si>
  <si>
    <t>-814900719</t>
  </si>
  <si>
    <t>1734224201</t>
  </si>
  <si>
    <t>-585548065</t>
  </si>
  <si>
    <t>-1750177910</t>
  </si>
  <si>
    <t>1613153118</t>
  </si>
  <si>
    <t>1750791048</t>
  </si>
  <si>
    <t>-299217660</t>
  </si>
  <si>
    <t>-805911487</t>
  </si>
  <si>
    <t>-1039186862</t>
  </si>
  <si>
    <t>-672106713</t>
  </si>
  <si>
    <t>-624080024</t>
  </si>
  <si>
    <t>422658224</t>
  </si>
  <si>
    <t>-872622503</t>
  </si>
  <si>
    <t>1304472370</t>
  </si>
  <si>
    <t>-1924979631</t>
  </si>
  <si>
    <t>1045234279</t>
  </si>
  <si>
    <t>-1972988665</t>
  </si>
  <si>
    <t>7594300214</t>
  </si>
  <si>
    <t>Počítače náprav Vnitřní prvky PN FAdC Diagnostický system FDS101 GS01</t>
  </si>
  <si>
    <t>-412277966</t>
  </si>
  <si>
    <t>-877429164</t>
  </si>
  <si>
    <t>1254057013</t>
  </si>
  <si>
    <t>-1330724372</t>
  </si>
  <si>
    <t>2078373492</t>
  </si>
  <si>
    <t>-135292897</t>
  </si>
  <si>
    <t>-470369412</t>
  </si>
  <si>
    <t>-1277473161</t>
  </si>
  <si>
    <t>2103829404</t>
  </si>
  <si>
    <t>743167527</t>
  </si>
  <si>
    <t>1378472508</t>
  </si>
  <si>
    <t>-393749402</t>
  </si>
  <si>
    <t>1857318629</t>
  </si>
  <si>
    <t>PS 02 - Zabezpečovací zařízení v úseku Zámrsk - Uhersko</t>
  </si>
  <si>
    <t>01 - Traťový úsek Zámrsk - Uhersko, venkovní prvky</t>
  </si>
  <si>
    <t>01 - Dle sbornáku UOŽI</t>
  </si>
  <si>
    <t>TÚ Zámrsk - Uhersko</t>
  </si>
  <si>
    <t>1645174570</t>
  </si>
  <si>
    <t>-775463629</t>
  </si>
  <si>
    <t>217378452</t>
  </si>
  <si>
    <t>1304904344</t>
  </si>
  <si>
    <t>-1401159621</t>
  </si>
  <si>
    <t>-1777380076</t>
  </si>
  <si>
    <t>2011039872</t>
  </si>
  <si>
    <t>-84156632</t>
  </si>
  <si>
    <t>-874201541</t>
  </si>
  <si>
    <t>-225457340</t>
  </si>
  <si>
    <t>-783640725</t>
  </si>
  <si>
    <t>-26447484</t>
  </si>
  <si>
    <t>1485907521</t>
  </si>
  <si>
    <t>735944120</t>
  </si>
  <si>
    <t>1529553898</t>
  </si>
  <si>
    <t>-1291292232</t>
  </si>
  <si>
    <t>-590246171</t>
  </si>
  <si>
    <t>1385485106</t>
  </si>
  <si>
    <t>967630343</t>
  </si>
  <si>
    <t>-878738778</t>
  </si>
  <si>
    <t>-704659486</t>
  </si>
  <si>
    <t>1501025637</t>
  </si>
  <si>
    <t>-1798895772</t>
  </si>
  <si>
    <t>-1806129270</t>
  </si>
  <si>
    <t>2091126627</t>
  </si>
  <si>
    <t>02 - Dle sborníku URS</t>
  </si>
  <si>
    <t>1154257065</t>
  </si>
  <si>
    <t>163324098</t>
  </si>
  <si>
    <t>783023428</t>
  </si>
  <si>
    <t>-149964907</t>
  </si>
  <si>
    <t>1891851714</t>
  </si>
  <si>
    <t>02 - Stavědlová ústředna SZZ Zámrsk</t>
  </si>
  <si>
    <t>142732690</t>
  </si>
  <si>
    <t>2025619586</t>
  </si>
  <si>
    <t>Poznámka k položce:_x000d_
Položka obsahuje: _x000d_
- úprava ASW SZZ Zámrsk - prodloužení PÚ staničního PZS_x000d_
- úprava ASW SZZ Zámrsk - doplnění resetů PN,zkoušení_x000d_
- úprava ASW v CDP 3 Praha_x000d_
- úprava ASW RBC 16 _x000d_
- úprava ASW ABE</t>
  </si>
  <si>
    <t>1049335480</t>
  </si>
  <si>
    <t>590761835</t>
  </si>
  <si>
    <t>1933552559</t>
  </si>
  <si>
    <t>-925535599</t>
  </si>
  <si>
    <t>-562367798</t>
  </si>
  <si>
    <t>-687500533</t>
  </si>
  <si>
    <t>-1039023934</t>
  </si>
  <si>
    <t>927689578</t>
  </si>
  <si>
    <t>278407000</t>
  </si>
  <si>
    <t>2142303005</t>
  </si>
  <si>
    <t>2098811740</t>
  </si>
  <si>
    <t>-1828061317</t>
  </si>
  <si>
    <t>-1609114184</t>
  </si>
  <si>
    <t>-1339384133</t>
  </si>
  <si>
    <t>224674761</t>
  </si>
  <si>
    <t>-958706611</t>
  </si>
  <si>
    <t>432466346</t>
  </si>
  <si>
    <t>46709369</t>
  </si>
  <si>
    <t>-1145965891</t>
  </si>
  <si>
    <t>-135049216</t>
  </si>
  <si>
    <t>-1348551792</t>
  </si>
  <si>
    <t>-1134553162</t>
  </si>
  <si>
    <t>-100781960</t>
  </si>
  <si>
    <t>614689874</t>
  </si>
  <si>
    <t>-1186993727</t>
  </si>
  <si>
    <t>1890393170</t>
  </si>
  <si>
    <t>-493770103</t>
  </si>
  <si>
    <t>1111739101</t>
  </si>
  <si>
    <t>-670409829</t>
  </si>
  <si>
    <t>-229962500</t>
  </si>
  <si>
    <t>-73339444</t>
  </si>
  <si>
    <t>-2062478491</t>
  </si>
  <si>
    <t>03 - Technologický objekt Radhošť km 282,154</t>
  </si>
  <si>
    <t xml:space="preserve">01 - Dle sborníku  UOŽI</t>
  </si>
  <si>
    <t>1857206238</t>
  </si>
  <si>
    <t>-575074225</t>
  </si>
  <si>
    <t>-1976171052</t>
  </si>
  <si>
    <t>1616862633</t>
  </si>
  <si>
    <t>1004225664</t>
  </si>
  <si>
    <t>-1216001258</t>
  </si>
  <si>
    <t>-1180921221</t>
  </si>
  <si>
    <t>-1618373101</t>
  </si>
  <si>
    <t>1334321541</t>
  </si>
  <si>
    <t>-621412881</t>
  </si>
  <si>
    <t>971391340</t>
  </si>
  <si>
    <t>656287764</t>
  </si>
  <si>
    <t>-1112184623</t>
  </si>
  <si>
    <t>-1106840094</t>
  </si>
  <si>
    <t>7594300304</t>
  </si>
  <si>
    <t>Počítače náprav Vnitřní prvky PN Frauscher Reléová karta JRS001</t>
  </si>
  <si>
    <t>-1786735449</t>
  </si>
  <si>
    <t>2143290375</t>
  </si>
  <si>
    <t>-1782310400</t>
  </si>
  <si>
    <t>144233256</t>
  </si>
  <si>
    <t>-1368471035</t>
  </si>
  <si>
    <t>10879902</t>
  </si>
  <si>
    <t>1971156337</t>
  </si>
  <si>
    <t>2057924932</t>
  </si>
  <si>
    <t>-1298277775</t>
  </si>
  <si>
    <t>2015702727</t>
  </si>
  <si>
    <t>-940794882</t>
  </si>
  <si>
    <t>-728941800</t>
  </si>
  <si>
    <t>-434363431</t>
  </si>
  <si>
    <t>-1206473560</t>
  </si>
  <si>
    <t>-1407168892</t>
  </si>
  <si>
    <t>-2088131862</t>
  </si>
  <si>
    <t>-449755398</t>
  </si>
  <si>
    <t>-1439493422</t>
  </si>
  <si>
    <t>04 - Technologický objekt Sedlišťka km 282,815</t>
  </si>
  <si>
    <t>462517122</t>
  </si>
  <si>
    <t>-774108598</t>
  </si>
  <si>
    <t>-915635975</t>
  </si>
  <si>
    <t>1793118056</t>
  </si>
  <si>
    <t>675825984</t>
  </si>
  <si>
    <t>-1530901339</t>
  </si>
  <si>
    <t>1290806473</t>
  </si>
  <si>
    <t>392968928</t>
  </si>
  <si>
    <t>1898203782</t>
  </si>
  <si>
    <t>-136764825</t>
  </si>
  <si>
    <t>1747523155</t>
  </si>
  <si>
    <t>858023169</t>
  </si>
  <si>
    <t>1053331569</t>
  </si>
  <si>
    <t>1409516447</t>
  </si>
  <si>
    <t>-896993842</t>
  </si>
  <si>
    <t>-1504999699</t>
  </si>
  <si>
    <t>-1124839284</t>
  </si>
  <si>
    <t>1877925264</t>
  </si>
  <si>
    <t>382189128</t>
  </si>
  <si>
    <t>-1694486714</t>
  </si>
  <si>
    <t>1261387872</t>
  </si>
  <si>
    <t>-858657914</t>
  </si>
  <si>
    <t>116563379</t>
  </si>
  <si>
    <t>959599134</t>
  </si>
  <si>
    <t>1703328581</t>
  </si>
  <si>
    <t>1590077455</t>
  </si>
  <si>
    <t>1791000127</t>
  </si>
  <si>
    <t>1457807967</t>
  </si>
  <si>
    <t>-1057896995</t>
  </si>
  <si>
    <t>-1421447436</t>
  </si>
  <si>
    <t>-1464193925</t>
  </si>
  <si>
    <t>-480388900</t>
  </si>
  <si>
    <t>05 - Technologický objekt Opočno km 284,370</t>
  </si>
  <si>
    <t>849099500</t>
  </si>
  <si>
    <t>-1707073623</t>
  </si>
  <si>
    <t>1846580295</t>
  </si>
  <si>
    <t>-2123336736</t>
  </si>
  <si>
    <t>-1417463281</t>
  </si>
  <si>
    <t>-129931129</t>
  </si>
  <si>
    <t>-1001685314</t>
  </si>
  <si>
    <t>1595940209</t>
  </si>
  <si>
    <t>1635320134</t>
  </si>
  <si>
    <t>7594300308</t>
  </si>
  <si>
    <t>Počítače náprav Vnitřní prvky PN Frauscher Panel pro uchycení skříně 42TE do stojanu</t>
  </si>
  <si>
    <t>785616803</t>
  </si>
  <si>
    <t>-219186202</t>
  </si>
  <si>
    <t>-1484265809</t>
  </si>
  <si>
    <t>-494111671</t>
  </si>
  <si>
    <t>1784004737</t>
  </si>
  <si>
    <t>-942067353</t>
  </si>
  <si>
    <t>-185239800</t>
  </si>
  <si>
    <t>1115215698</t>
  </si>
  <si>
    <t>453819625</t>
  </si>
  <si>
    <t>315209682</t>
  </si>
  <si>
    <t>-1930958695</t>
  </si>
  <si>
    <t>251017239</t>
  </si>
  <si>
    <t>-1295318518</t>
  </si>
  <si>
    <t>-365988617</t>
  </si>
  <si>
    <t>-1392270943</t>
  </si>
  <si>
    <t>-907209782</t>
  </si>
  <si>
    <t>-660363203</t>
  </si>
  <si>
    <t>1992521685</t>
  </si>
  <si>
    <t>-1277080212</t>
  </si>
  <si>
    <t>52339117</t>
  </si>
  <si>
    <t>1296145510</t>
  </si>
  <si>
    <t>06 - Technologický objekt Ostrov km 285,370</t>
  </si>
  <si>
    <t>1339814182</t>
  </si>
  <si>
    <t>-969268968</t>
  </si>
  <si>
    <t>1925172602</t>
  </si>
  <si>
    <t>1536020368</t>
  </si>
  <si>
    <t>-220249821</t>
  </si>
  <si>
    <t>-1986674728</t>
  </si>
  <si>
    <t>-1260947657</t>
  </si>
  <si>
    <t>1440987769</t>
  </si>
  <si>
    <t>1569766172</t>
  </si>
  <si>
    <t>-2085792051</t>
  </si>
  <si>
    <t>-987416106</t>
  </si>
  <si>
    <t>1340898417</t>
  </si>
  <si>
    <t>1879915302</t>
  </si>
  <si>
    <t>1320588831</t>
  </si>
  <si>
    <t>1432408807</t>
  </si>
  <si>
    <t>150425899</t>
  </si>
  <si>
    <t>-1238939712</t>
  </si>
  <si>
    <t>-1716720487</t>
  </si>
  <si>
    <t>542000605</t>
  </si>
  <si>
    <t>1539330737</t>
  </si>
  <si>
    <t>1406137850</t>
  </si>
  <si>
    <t>124533383</t>
  </si>
  <si>
    <t>-384812933</t>
  </si>
  <si>
    <t>-163209778</t>
  </si>
  <si>
    <t>-601578228</t>
  </si>
  <si>
    <t>1851114785</t>
  </si>
  <si>
    <t>-1569104400</t>
  </si>
  <si>
    <t>14693783</t>
  </si>
  <si>
    <t>-400243368</t>
  </si>
  <si>
    <t>668033130</t>
  </si>
  <si>
    <t>07 - Stavědlová ústředna SZZ Uhersko</t>
  </si>
  <si>
    <t>-246774723</t>
  </si>
  <si>
    <t>2119587039</t>
  </si>
  <si>
    <t>975169929</t>
  </si>
  <si>
    <t>1583728239</t>
  </si>
  <si>
    <t>-441557371</t>
  </si>
  <si>
    <t>-1415015159</t>
  </si>
  <si>
    <t>499171807</t>
  </si>
  <si>
    <t>-614471789</t>
  </si>
  <si>
    <t>-307000470</t>
  </si>
  <si>
    <t>-1581762838</t>
  </si>
  <si>
    <t>-1011916455</t>
  </si>
  <si>
    <t>-895541165</t>
  </si>
  <si>
    <t>-247492943</t>
  </si>
  <si>
    <t>147190868</t>
  </si>
  <si>
    <t>-2075678722</t>
  </si>
  <si>
    <t>633205638</t>
  </si>
  <si>
    <t>-783612902</t>
  </si>
  <si>
    <t>974553795</t>
  </si>
  <si>
    <t>265687675</t>
  </si>
  <si>
    <t>-512963053</t>
  </si>
  <si>
    <t>-954430226</t>
  </si>
  <si>
    <t>-1989223022</t>
  </si>
  <si>
    <t>-1473312238</t>
  </si>
  <si>
    <t>-412350218</t>
  </si>
  <si>
    <t>-1701068970</t>
  </si>
  <si>
    <t>-1030474159</t>
  </si>
  <si>
    <t>-1262706022</t>
  </si>
  <si>
    <t>-59967482</t>
  </si>
  <si>
    <t>-757134668</t>
  </si>
  <si>
    <t>1124716636</t>
  </si>
  <si>
    <t>-545875516</t>
  </si>
  <si>
    <t>-1576210454</t>
  </si>
  <si>
    <t>1338843457</t>
  </si>
  <si>
    <t>-1828970850</t>
  </si>
  <si>
    <t>824172259</t>
  </si>
  <si>
    <t>PS 03 - Zabezpečovací zařízení v úseku Uhersko - Moravany</t>
  </si>
  <si>
    <t>01 - Traťový úsek Uhersko - Moravany, venkovní prvky</t>
  </si>
  <si>
    <t xml:space="preserve">TÚ  Uhersko - Moravany</t>
  </si>
  <si>
    <t>-800131024</t>
  </si>
  <si>
    <t>-2071783496</t>
  </si>
  <si>
    <t>1768670735</t>
  </si>
  <si>
    <t>-2039974964</t>
  </si>
  <si>
    <t>-126462620</t>
  </si>
  <si>
    <t>-1408247821</t>
  </si>
  <si>
    <t>-2013689252</t>
  </si>
  <si>
    <t>7590521529</t>
  </si>
  <si>
    <t>Venkovní vedení kabelová - metalické sítě Plněné, párované s ochr. vodičem TCEKPFLEY 7 P 1,0 D</t>
  </si>
  <si>
    <t>1261658040</t>
  </si>
  <si>
    <t>-2124850226</t>
  </si>
  <si>
    <t>-638320818</t>
  </si>
  <si>
    <t>1745305911</t>
  </si>
  <si>
    <t>-1132001541</t>
  </si>
  <si>
    <t>1931501038</t>
  </si>
  <si>
    <t>797378816</t>
  </si>
  <si>
    <t>1624367447</t>
  </si>
  <si>
    <t>1717809888</t>
  </si>
  <si>
    <t>-375169675</t>
  </si>
  <si>
    <t>40440798</t>
  </si>
  <si>
    <t>510849354</t>
  </si>
  <si>
    <t>-1653006013</t>
  </si>
  <si>
    <t>1899246710</t>
  </si>
  <si>
    <t>-160479182</t>
  </si>
  <si>
    <t>1396586963</t>
  </si>
  <si>
    <t>-673903871</t>
  </si>
  <si>
    <t>593008713</t>
  </si>
  <si>
    <t>-1354242715</t>
  </si>
  <si>
    <t>1359915003</t>
  </si>
  <si>
    <t>-1494740903</t>
  </si>
  <si>
    <t>2013447636</t>
  </si>
  <si>
    <t>-1522348960</t>
  </si>
  <si>
    <t>-1732993033</t>
  </si>
  <si>
    <t>02 - Stavědlová ústředna SZZ Uhersko</t>
  </si>
  <si>
    <t>-1903058447</t>
  </si>
  <si>
    <t>-1035575977</t>
  </si>
  <si>
    <t>Poznámka k položce:_x000d_
Položka obsahuje: _x000d_
- úprava ASW SZZ Uhersko - prodloužení PÚ staničního PZS_x000d_
- úprava ASW SZZ Uhersko - doplnění resetů PN,zkoušení_x000d_
- úprava ASW v CDP 3 Praha_x000d_
- úprava ASW RBC 16 _x000d_
- úprava ASW ABE</t>
  </si>
  <si>
    <t>-79827420</t>
  </si>
  <si>
    <t>-529336986</t>
  </si>
  <si>
    <t>1764293208</t>
  </si>
  <si>
    <t>-899955185</t>
  </si>
  <si>
    <t>-1601611621</t>
  </si>
  <si>
    <t>-1681364597</t>
  </si>
  <si>
    <t>1026579944</t>
  </si>
  <si>
    <t>-1888838476</t>
  </si>
  <si>
    <t>807800548</t>
  </si>
  <si>
    <t>555920285</t>
  </si>
  <si>
    <t>-1781705061</t>
  </si>
  <si>
    <t>-869931324</t>
  </si>
  <si>
    <t>7594300202</t>
  </si>
  <si>
    <t>Počítače náprav Vnitřní prvky PN FAdC Sběrnicová jednotka BP-EXB101-2 16TE GS01</t>
  </si>
  <si>
    <t>-1975493506</t>
  </si>
  <si>
    <t>1076699628</t>
  </si>
  <si>
    <t>796652995</t>
  </si>
  <si>
    <t>-510268421</t>
  </si>
  <si>
    <t>-393747044</t>
  </si>
  <si>
    <t>1827799109</t>
  </si>
  <si>
    <t>1536688456</t>
  </si>
  <si>
    <t>1838522078</t>
  </si>
  <si>
    <t>-1847363114</t>
  </si>
  <si>
    <t>-559331946</t>
  </si>
  <si>
    <t>-1026693345</t>
  </si>
  <si>
    <t>985388167</t>
  </si>
  <si>
    <t>1391072744</t>
  </si>
  <si>
    <t>1684367090</t>
  </si>
  <si>
    <t>1741366420</t>
  </si>
  <si>
    <t>-1330878557</t>
  </si>
  <si>
    <t>860100037</t>
  </si>
  <si>
    <t>-1655208615</t>
  </si>
  <si>
    <t>-1577476493</t>
  </si>
  <si>
    <t>1252447322</t>
  </si>
  <si>
    <t>-479885575</t>
  </si>
  <si>
    <t>-769353673</t>
  </si>
  <si>
    <t>4413356</t>
  </si>
  <si>
    <t>-741537099</t>
  </si>
  <si>
    <t>03 - Technologický objekt PZZ B3 km 289,127</t>
  </si>
  <si>
    <t>1510161492</t>
  </si>
  <si>
    <t>208947301</t>
  </si>
  <si>
    <t>1567725318</t>
  </si>
  <si>
    <t>-450245092</t>
  </si>
  <si>
    <t>-2099332486</t>
  </si>
  <si>
    <t>-1620765576</t>
  </si>
  <si>
    <t>-263243054</t>
  </si>
  <si>
    <t>1154138567</t>
  </si>
  <si>
    <t>1212695540</t>
  </si>
  <si>
    <t>1379717151</t>
  </si>
  <si>
    <t>1659969676</t>
  </si>
  <si>
    <t>-988489289</t>
  </si>
  <si>
    <t>-283545756</t>
  </si>
  <si>
    <t>745346659</t>
  </si>
  <si>
    <t>1233848814</t>
  </si>
  <si>
    <t>-2130637122</t>
  </si>
  <si>
    <t>671067112</t>
  </si>
  <si>
    <t>04 - Technologický objekt PZZ V km 290,194</t>
  </si>
  <si>
    <t>973723631</t>
  </si>
  <si>
    <t>1658462088</t>
  </si>
  <si>
    <t>1482158024</t>
  </si>
  <si>
    <t>1568439968</t>
  </si>
  <si>
    <t>-1768575232</t>
  </si>
  <si>
    <t>412874098</t>
  </si>
  <si>
    <t>1733237064</t>
  </si>
  <si>
    <t>-2142336281</t>
  </si>
  <si>
    <t>387021099</t>
  </si>
  <si>
    <t>-1429016962</t>
  </si>
  <si>
    <t>429373343</t>
  </si>
  <si>
    <t>-472839766</t>
  </si>
  <si>
    <t>-941071033</t>
  </si>
  <si>
    <t>582459856</t>
  </si>
  <si>
    <t>-1027877182</t>
  </si>
  <si>
    <t>573484745</t>
  </si>
  <si>
    <t>1539262008</t>
  </si>
  <si>
    <t>05 - Stavědlová ústředna SZZ Moravany</t>
  </si>
  <si>
    <t>863716523</t>
  </si>
  <si>
    <t>1140635586</t>
  </si>
  <si>
    <t>Poznámka k položce:_x000d_
Položka obsahuje: _x000d_
- úprava ASW SZZ Moravany - prodloužení PÚ staničního PZS_x000d_
- úprava ASW SZZ Moravany - doplnění resetů PN,zkoušení_x000d_
- úprava ASW v CDP 3 Praha_x000d_
- úprava ASW RBC 16 _x000d_
- úprava ASW ABE</t>
  </si>
  <si>
    <t>-489129344</t>
  </si>
  <si>
    <t>-1676728638</t>
  </si>
  <si>
    <t>-1784176730</t>
  </si>
  <si>
    <t>1390187488</t>
  </si>
  <si>
    <t>-1905383590</t>
  </si>
  <si>
    <t>720699038</t>
  </si>
  <si>
    <t>-1932396035</t>
  </si>
  <si>
    <t>1344420288</t>
  </si>
  <si>
    <t>7594300177</t>
  </si>
  <si>
    <t>Počítače náprav Vnitřní prvky PN FAdC Montážní skříňka BGT09 šíře 126TE</t>
  </si>
  <si>
    <t>498431566</t>
  </si>
  <si>
    <t>-1202455978</t>
  </si>
  <si>
    <t>7594300318</t>
  </si>
  <si>
    <t>Počítače náprav Vnitřní prvky PN Frauscher Panel pro uchycení skříně 126TE do stojanu</t>
  </si>
  <si>
    <t>1879005191</t>
  </si>
  <si>
    <t>-895930381</t>
  </si>
  <si>
    <t>-459169213</t>
  </si>
  <si>
    <t>1380168577</t>
  </si>
  <si>
    <t>331200425</t>
  </si>
  <si>
    <t>922921748</t>
  </si>
  <si>
    <t>1988936976</t>
  </si>
  <si>
    <t>233937213</t>
  </si>
  <si>
    <t>1970351295</t>
  </si>
  <si>
    <t>1697489957</t>
  </si>
  <si>
    <t>-437159386</t>
  </si>
  <si>
    <t>-1065542939</t>
  </si>
  <si>
    <t>-1207427447</t>
  </si>
  <si>
    <t>-47233301</t>
  </si>
  <si>
    <t>-498567421</t>
  </si>
  <si>
    <t>469276718</t>
  </si>
  <si>
    <t>1116216623</t>
  </si>
  <si>
    <t>-1537117556</t>
  </si>
  <si>
    <t>-1444545341</t>
  </si>
  <si>
    <t>55062326</t>
  </si>
  <si>
    <t>829407485</t>
  </si>
  <si>
    <t>-2116201240</t>
  </si>
  <si>
    <t>1744204829</t>
  </si>
  <si>
    <t>1301591826</t>
  </si>
  <si>
    <t>-153520664</t>
  </si>
  <si>
    <t>1417355223</t>
  </si>
  <si>
    <t>1422861049</t>
  </si>
  <si>
    <t>1780025421</t>
  </si>
  <si>
    <t>PS 04 - Zabezpečovací zařízení v úseku Moravany - Kostěnice</t>
  </si>
  <si>
    <t>01 - Traťový úsek Moravany - Kostěnice, venkovní prvky</t>
  </si>
  <si>
    <t>01 - Dle souboru UOŽI</t>
  </si>
  <si>
    <t>TÚ Moravany - Kostěnice</t>
  </si>
  <si>
    <t>-891233713</t>
  </si>
  <si>
    <t>-2129961344</t>
  </si>
  <si>
    <t>587709261</t>
  </si>
  <si>
    <t>1214654581</t>
  </si>
  <si>
    <t>202184990</t>
  </si>
  <si>
    <t>946683732</t>
  </si>
  <si>
    <t>182628994</t>
  </si>
  <si>
    <t>-23354219</t>
  </si>
  <si>
    <t>-79713907</t>
  </si>
  <si>
    <t>-2080214412</t>
  </si>
  <si>
    <t>-1855918465</t>
  </si>
  <si>
    <t>1001941423</t>
  </si>
  <si>
    <t>-240055407</t>
  </si>
  <si>
    <t>-1872140667</t>
  </si>
  <si>
    <t>-1113728454</t>
  </si>
  <si>
    <t>1196745611</t>
  </si>
  <si>
    <t>590745891</t>
  </si>
  <si>
    <t>952069510</t>
  </si>
  <si>
    <t>303135430</t>
  </si>
  <si>
    <t>-1488445706</t>
  </si>
  <si>
    <t>-1081433756</t>
  </si>
  <si>
    <t>2008475565</t>
  </si>
  <si>
    <t>1560256062</t>
  </si>
  <si>
    <t>-315682188</t>
  </si>
  <si>
    <t>-1176253834</t>
  </si>
  <si>
    <t>02 - Dle souboru URS</t>
  </si>
  <si>
    <t>-3387596</t>
  </si>
  <si>
    <t>1522849342</t>
  </si>
  <si>
    <t>1038377670</t>
  </si>
  <si>
    <t>-188636269</t>
  </si>
  <si>
    <t>783665475</t>
  </si>
  <si>
    <t>02 - Stavědlová ústředna SZZ Moravany</t>
  </si>
  <si>
    <t>-1287426673</t>
  </si>
  <si>
    <t>2044755558</t>
  </si>
  <si>
    <t>1866074049</t>
  </si>
  <si>
    <t>448195800</t>
  </si>
  <si>
    <t>-96096444</t>
  </si>
  <si>
    <t>353996326</t>
  </si>
  <si>
    <t>217173188</t>
  </si>
  <si>
    <t>12190519</t>
  </si>
  <si>
    <t>7594300196</t>
  </si>
  <si>
    <t>Počítače náprav Vnitřní prvky PN FAdC Sběrnicová jednotka BP-PWR101-8 40TE GS01</t>
  </si>
  <si>
    <t>-1347550580</t>
  </si>
  <si>
    <t>7594300206</t>
  </si>
  <si>
    <t>Počítače náprav Vnitřní prvky PN FAdC Sběrnicová jednotka BP-EXB101-8 52TE GS01</t>
  </si>
  <si>
    <t>-645710938</t>
  </si>
  <si>
    <t>-1527903561</t>
  </si>
  <si>
    <t>1646676982</t>
  </si>
  <si>
    <t>-1525554121</t>
  </si>
  <si>
    <t>1036903925</t>
  </si>
  <si>
    <t>-1716333604</t>
  </si>
  <si>
    <t>-388980438</t>
  </si>
  <si>
    <t>-267817874</t>
  </si>
  <si>
    <t>-731130443</t>
  </si>
  <si>
    <t>-1536052056</t>
  </si>
  <si>
    <t>71060392</t>
  </si>
  <si>
    <t>-1352371527</t>
  </si>
  <si>
    <t>1535080993</t>
  </si>
  <si>
    <t>-2146935128</t>
  </si>
  <si>
    <t>-1859573765</t>
  </si>
  <si>
    <t>-1791639875</t>
  </si>
  <si>
    <t>-2057311285</t>
  </si>
  <si>
    <t>-965338834</t>
  </si>
  <si>
    <t>-1332178641</t>
  </si>
  <si>
    <t>-1363854667</t>
  </si>
  <si>
    <t>03 - Stavědlová ústředna SZZ Kostěnice</t>
  </si>
  <si>
    <t>-1677761326</t>
  </si>
  <si>
    <t>2125970358</t>
  </si>
  <si>
    <t>Poznámka k položce:_x000d_
Položka obsahuje: _x000d_
- úprava ASW SZZ Kostěnice - prodloužení PÚ staničního PZS_x000d_
- úprava ASW SZZ Kostěnice - doplnění resetů PN,zkoušení_x000d_
- úprava ASW v CDP 3 Praha_x000d_
- úprava ASW RBC 16 _x000d_
- úprava ASW ABE</t>
  </si>
  <si>
    <t>2134287637</t>
  </si>
  <si>
    <t>746046172</t>
  </si>
  <si>
    <t>1227791393</t>
  </si>
  <si>
    <t>-1109848770</t>
  </si>
  <si>
    <t>677402137</t>
  </si>
  <si>
    <t>-1183979934</t>
  </si>
  <si>
    <t>1508446853</t>
  </si>
  <si>
    <t>1928363212</t>
  </si>
  <si>
    <t>1405713372</t>
  </si>
  <si>
    <t>-1532891697</t>
  </si>
  <si>
    <t>668217294</t>
  </si>
  <si>
    <t>-364096789</t>
  </si>
  <si>
    <t>-2093165122</t>
  </si>
  <si>
    <t>-1906046732</t>
  </si>
  <si>
    <t>1563941291</t>
  </si>
  <si>
    <t>-781586785</t>
  </si>
  <si>
    <t>419035414</t>
  </si>
  <si>
    <t>514519060</t>
  </si>
  <si>
    <t>1242914190</t>
  </si>
  <si>
    <t>1162296134</t>
  </si>
  <si>
    <t>1909878685</t>
  </si>
  <si>
    <t>-1396680054</t>
  </si>
  <si>
    <t>-1427458091</t>
  </si>
  <si>
    <t>-1964384</t>
  </si>
  <si>
    <t>-637608930</t>
  </si>
  <si>
    <t>1082399960</t>
  </si>
  <si>
    <t>-422318920</t>
  </si>
  <si>
    <t>-878676522</t>
  </si>
  <si>
    <t>1449532883</t>
  </si>
  <si>
    <t>-1952041065</t>
  </si>
  <si>
    <t>-1789953154</t>
  </si>
  <si>
    <t>-525148546</t>
  </si>
  <si>
    <t>286707656</t>
  </si>
  <si>
    <t>PS 05 - Zabezpečovací zařízení v úseku Kostěnice - Pardubice</t>
  </si>
  <si>
    <t>01 - Traťový úsek Kostěnice - Pardubice, venkovní prvky</t>
  </si>
  <si>
    <t>TÚ Kostěnice - Pardubice</t>
  </si>
  <si>
    <t>951100970</t>
  </si>
  <si>
    <t>800225922</t>
  </si>
  <si>
    <t>993923376</t>
  </si>
  <si>
    <t>-817437847</t>
  </si>
  <si>
    <t>-980253634</t>
  </si>
  <si>
    <t>881263499</t>
  </si>
  <si>
    <t>744592787</t>
  </si>
  <si>
    <t>1465954740</t>
  </si>
  <si>
    <t>-223695666</t>
  </si>
  <si>
    <t>1524398217</t>
  </si>
  <si>
    <t>1905875734</t>
  </si>
  <si>
    <t>1924522053</t>
  </si>
  <si>
    <t>334713454</t>
  </si>
  <si>
    <t>1512437860</t>
  </si>
  <si>
    <t>-466378718</t>
  </si>
  <si>
    <t>-275304063</t>
  </si>
  <si>
    <t>-762740756</t>
  </si>
  <si>
    <t>102663590</t>
  </si>
  <si>
    <t>2006380539</t>
  </si>
  <si>
    <t>-1948589325</t>
  </si>
  <si>
    <t>-1166035440</t>
  </si>
  <si>
    <t>-903685092</t>
  </si>
  <si>
    <t>746387883</t>
  </si>
  <si>
    <t>190241856</t>
  </si>
  <si>
    <t>-1159189106</t>
  </si>
  <si>
    <t>-1943180496</t>
  </si>
  <si>
    <t>-1307042083</t>
  </si>
  <si>
    <t>-968139985</t>
  </si>
  <si>
    <t>1229732542</t>
  </si>
  <si>
    <t>632311257</t>
  </si>
  <si>
    <t>02 - Stavědlová ústředna SZZ Kostěnice</t>
  </si>
  <si>
    <t>97195773</t>
  </si>
  <si>
    <t>-1851032651</t>
  </si>
  <si>
    <t>44898245</t>
  </si>
  <si>
    <t>973664655</t>
  </si>
  <si>
    <t>-1931455607</t>
  </si>
  <si>
    <t>1698764995</t>
  </si>
  <si>
    <t>651059399</t>
  </si>
  <si>
    <t>1151558117</t>
  </si>
  <si>
    <t>1231136979</t>
  </si>
  <si>
    <t>-131503704</t>
  </si>
  <si>
    <t>-1563754076</t>
  </si>
  <si>
    <t>1065336002</t>
  </si>
  <si>
    <t>1577287618</t>
  </si>
  <si>
    <t>-531356967</t>
  </si>
  <si>
    <t>-1245633258</t>
  </si>
  <si>
    <t>-255361022</t>
  </si>
  <si>
    <t>1618516202</t>
  </si>
  <si>
    <t>1664172258</t>
  </si>
  <si>
    <t>1646890603</t>
  </si>
  <si>
    <t>1394117</t>
  </si>
  <si>
    <t>-642838844</t>
  </si>
  <si>
    <t>1400091143</t>
  </si>
  <si>
    <t>-586471154</t>
  </si>
  <si>
    <t>1970653798</t>
  </si>
  <si>
    <t>-311886769</t>
  </si>
  <si>
    <t>-648485487</t>
  </si>
  <si>
    <t>2014785795</t>
  </si>
  <si>
    <t>-626211613</t>
  </si>
  <si>
    <t>-888171801</t>
  </si>
  <si>
    <t>997658953</t>
  </si>
  <si>
    <t>140886856</t>
  </si>
  <si>
    <t>03 - Technologický objekt PZZ Slovany km 302,038</t>
  </si>
  <si>
    <t>540633435</t>
  </si>
  <si>
    <t>-1886437520</t>
  </si>
  <si>
    <t>-1701542419</t>
  </si>
  <si>
    <t>372995993</t>
  </si>
  <si>
    <t>185092107</t>
  </si>
  <si>
    <t>1146694906</t>
  </si>
  <si>
    <t>1109969643</t>
  </si>
  <si>
    <t>474255614</t>
  </si>
  <si>
    <t>-1854513492</t>
  </si>
  <si>
    <t>947069178</t>
  </si>
  <si>
    <t>-478913595</t>
  </si>
  <si>
    <t>2036923202</t>
  </si>
  <si>
    <t>1438126969</t>
  </si>
  <si>
    <t>1508224153</t>
  </si>
  <si>
    <t>492987836</t>
  </si>
  <si>
    <t>-2142798180</t>
  </si>
  <si>
    <t>7594305095</t>
  </si>
  <si>
    <t>Montáž součástí počítače náprav drátové formy pro skříň 126TE</t>
  </si>
  <si>
    <t>1654296505</t>
  </si>
  <si>
    <t>04 - Stavědlová ústředna SZZ Pardubice</t>
  </si>
  <si>
    <t>2076688529</t>
  </si>
  <si>
    <t>-2006602663</t>
  </si>
  <si>
    <t>Poznámka k položce:_x000d_
Položka obsahuje: _x000d_
- úprava ASW SZZ Pardubice - prodloužení PÚ staničního PZS_x000d_
- úprava ASW SZZ Pardubice - doplnění resetů PN,zkoušení_x000d_
- úprava ASW v CDP 3 Praha_x000d_
- úprava ASW RBC 16 _x000d_
- úprava ASW ABE</t>
  </si>
  <si>
    <t>1579393957</t>
  </si>
  <si>
    <t>1823485826</t>
  </si>
  <si>
    <t>151938206</t>
  </si>
  <si>
    <t>-267825602</t>
  </si>
  <si>
    <t>277755370</t>
  </si>
  <si>
    <t>-1327294889</t>
  </si>
  <si>
    <t>-1470495254</t>
  </si>
  <si>
    <t>-1442415088</t>
  </si>
  <si>
    <t>1416996332</t>
  </si>
  <si>
    <t>926392570</t>
  </si>
  <si>
    <t>462464911</t>
  </si>
  <si>
    <t>-218487139</t>
  </si>
  <si>
    <t>638408630</t>
  </si>
  <si>
    <t>1803123717</t>
  </si>
  <si>
    <t>69182564</t>
  </si>
  <si>
    <t>1419092892</t>
  </si>
  <si>
    <t>1193950716</t>
  </si>
  <si>
    <t>-2089877424</t>
  </si>
  <si>
    <t>2037456181</t>
  </si>
  <si>
    <t>-1803691492</t>
  </si>
  <si>
    <t>501197969</t>
  </si>
  <si>
    <t>226972694</t>
  </si>
  <si>
    <t>880656281</t>
  </si>
  <si>
    <t>1465191643</t>
  </si>
  <si>
    <t>1301922657</t>
  </si>
  <si>
    <t>1516313563</t>
  </si>
  <si>
    <t>1870679118</t>
  </si>
  <si>
    <t>634986322</t>
  </si>
  <si>
    <t>1289064036</t>
  </si>
  <si>
    <t>389684108</t>
  </si>
  <si>
    <t>1867697907</t>
  </si>
  <si>
    <t>-845108845</t>
  </si>
  <si>
    <t xml:space="preserve">PS 06 -  VON SSZT</t>
  </si>
  <si>
    <t>01 - VRN</t>
  </si>
  <si>
    <t>TÚ Choceň - Pardubice</t>
  </si>
  <si>
    <t>023101041</t>
  </si>
  <si>
    <t>Projektové práce Projektové práce v rozsahu ZRN (vyjma dále jmenované práce) přes 20 mil. Kč</t>
  </si>
  <si>
    <t>1024</t>
  </si>
  <si>
    <t>1945612550</t>
  </si>
  <si>
    <t>023131011</t>
  </si>
  <si>
    <t>Projektové práce Dokumentace skutečného provedení zabezpečovacích, sdělovacích, elektrických zařízení</t>
  </si>
  <si>
    <t>-781839080</t>
  </si>
  <si>
    <t>Poznámka k položce:_x000d_
Cena je včetně ceny za montážně výrobní dokumentaci zhotovitele</t>
  </si>
  <si>
    <t>024101301</t>
  </si>
  <si>
    <t>Inženýrská činnost posudky (např. statické aj.) a dozory</t>
  </si>
  <si>
    <t>-1925511315</t>
  </si>
  <si>
    <t>Poznámka k položce:_x000d_
Posouzení interoperability</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</si>
</sst>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3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7"/>
      <color rgb="FF979797"/>
      <name val="Arial CE"/>
    </font>
    <font>
      <i/>
      <u/>
      <sz val="7"/>
      <color rgb="FF979797"/>
      <name val="Calibri"/>
      <scheme val="minor"/>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8" fillId="0" borderId="0" applyNumberFormat="0" applyFill="0" applyBorder="0" applyAlignment="0" applyProtection="0"/>
  </cellStyleXfs>
  <cellXfs count="26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0" fillId="0" borderId="0" xfId="0" applyFont="1" applyAlignment="1" applyProtection="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3"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4" fillId="0" borderId="5" xfId="0" applyFont="1" applyBorder="1" applyAlignment="1" applyProtection="1">
      <alignment horizontal="left" vertical="center"/>
    </xf>
    <xf numFmtId="0" fontId="0" fillId="0" borderId="5" xfId="0" applyFont="1" applyBorder="1" applyAlignment="1" applyProtection="1">
      <alignment vertical="center"/>
    </xf>
    <xf numFmtId="4" fontId="14"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5" fillId="0" borderId="0" xfId="0" applyNumberFormat="1" applyFont="1" applyAlignment="1" applyProtection="1">
      <alignment vertical="center"/>
    </xf>
    <xf numFmtId="0" fontId="1" fillId="0" borderId="3" xfId="0" applyFont="1" applyBorder="1" applyAlignment="1">
      <alignment vertical="center"/>
    </xf>
    <xf numFmtId="0" fontId="15"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6"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4"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17" fillId="0" borderId="11" xfId="0" applyFont="1" applyBorder="1" applyAlignment="1">
      <alignment horizontal="center" vertical="center"/>
    </xf>
    <xf numFmtId="0" fontId="17"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18" fillId="0" borderId="14" xfId="0" applyFont="1" applyBorder="1" applyAlignment="1">
      <alignment horizontal="left" vertical="center"/>
    </xf>
    <xf numFmtId="0" fontId="18"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18" fillId="0" borderId="14" xfId="0" applyFont="1" applyBorder="1" applyAlignment="1" applyProtection="1">
      <alignment horizontal="left" vertical="center"/>
    </xf>
    <xf numFmtId="0" fontId="18"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19" fillId="4" borderId="6" xfId="0" applyFont="1" applyFill="1" applyBorder="1" applyAlignment="1" applyProtection="1">
      <alignment horizontal="center" vertical="center"/>
    </xf>
    <xf numFmtId="0" fontId="19"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19" fillId="4" borderId="7" xfId="0" applyFont="1" applyFill="1" applyBorder="1" applyAlignment="1" applyProtection="1">
      <alignment horizontal="center" vertical="center"/>
    </xf>
    <xf numFmtId="0" fontId="19" fillId="4" borderId="7" xfId="0" applyFont="1" applyFill="1" applyBorder="1" applyAlignment="1" applyProtection="1">
      <alignment horizontal="right" vertical="center"/>
    </xf>
    <xf numFmtId="0" fontId="19" fillId="4" borderId="8" xfId="0" applyFont="1" applyFill="1" applyBorder="1" applyAlignment="1" applyProtection="1">
      <alignment horizontal="left" vertical="center"/>
    </xf>
    <xf numFmtId="0" fontId="19" fillId="4" borderId="0" xfId="0" applyFont="1" applyFill="1" applyAlignment="1" applyProtection="1">
      <alignment horizontal="center" vertical="center"/>
    </xf>
    <xf numFmtId="0" fontId="20" fillId="0" borderId="16" xfId="0" applyFont="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1" fillId="0" borderId="0" xfId="0" applyFont="1" applyAlignment="1" applyProtection="1">
      <alignment horizontal="left" vertical="center"/>
    </xf>
    <xf numFmtId="0" fontId="21" fillId="0" borderId="0" xfId="0" applyFont="1" applyAlignment="1" applyProtection="1">
      <alignment vertical="center"/>
    </xf>
    <xf numFmtId="4" fontId="21" fillId="0" borderId="0" xfId="0" applyNumberFormat="1" applyFont="1" applyAlignment="1" applyProtection="1">
      <alignment horizontal="right" vertical="center"/>
    </xf>
    <xf numFmtId="4" fontId="21"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17" fillId="0" borderId="14" xfId="0" applyNumberFormat="1" applyFont="1" applyBorder="1" applyAlignment="1" applyProtection="1">
      <alignment vertical="center"/>
    </xf>
    <xf numFmtId="4" fontId="17" fillId="0" borderId="0" xfId="0" applyNumberFormat="1" applyFont="1" applyBorder="1" applyAlignment="1" applyProtection="1">
      <alignment vertical="center"/>
    </xf>
    <xf numFmtId="166" fontId="17" fillId="0" borderId="0" xfId="0" applyNumberFormat="1" applyFont="1" applyBorder="1" applyAlignment="1" applyProtection="1">
      <alignment vertical="center"/>
    </xf>
    <xf numFmtId="4" fontId="17" fillId="0" borderId="15" xfId="0" applyNumberFormat="1" applyFont="1" applyBorder="1" applyAlignment="1" applyProtection="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23" fillId="0" borderId="0" xfId="1" applyFont="1" applyAlignment="1">
      <alignment horizontal="center" vertical="center"/>
    </xf>
    <xf numFmtId="0" fontId="5" fillId="0" borderId="3" xfId="0" applyFont="1" applyBorder="1" applyAlignment="1" applyProtection="1">
      <alignment vertical="center"/>
    </xf>
    <xf numFmtId="0" fontId="24" fillId="0" borderId="0" xfId="0" applyFont="1" applyAlignment="1" applyProtection="1">
      <alignment vertical="center"/>
    </xf>
    <xf numFmtId="0" fontId="24" fillId="0" borderId="0" xfId="0" applyFont="1" applyAlignment="1" applyProtection="1">
      <alignment horizontal="left" vertical="center" wrapText="1"/>
    </xf>
    <xf numFmtId="0" fontId="25" fillId="0" borderId="0" xfId="0" applyFont="1" applyAlignment="1" applyProtection="1">
      <alignmen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6" fillId="0" borderId="14" xfId="0" applyNumberFormat="1" applyFont="1" applyBorder="1" applyAlignment="1" applyProtection="1">
      <alignment vertical="center"/>
    </xf>
    <xf numFmtId="4" fontId="26" fillId="0" borderId="0" xfId="0" applyNumberFormat="1" applyFont="1" applyBorder="1" applyAlignment="1" applyProtection="1">
      <alignment vertical="center"/>
    </xf>
    <xf numFmtId="166" fontId="26" fillId="0" borderId="0" xfId="0" applyNumberFormat="1" applyFont="1" applyBorder="1" applyAlignment="1" applyProtection="1">
      <alignment vertical="center"/>
    </xf>
    <xf numFmtId="4" fontId="26" fillId="0" borderId="15" xfId="0" applyNumberFormat="1" applyFont="1" applyBorder="1" applyAlignment="1" applyProtection="1">
      <alignment vertical="center"/>
    </xf>
    <xf numFmtId="0" fontId="5" fillId="0" borderId="0" xfId="0" applyFont="1" applyAlignment="1">
      <alignment horizontal="left" vertical="center"/>
    </xf>
    <xf numFmtId="4" fontId="25" fillId="0" borderId="0" xfId="0" applyNumberFormat="1" applyFont="1" applyAlignment="1" applyProtection="1">
      <alignment horizontal="right" vertical="center"/>
    </xf>
    <xf numFmtId="0" fontId="7" fillId="0" borderId="0" xfId="0" applyFont="1" applyAlignment="1" applyProtection="1">
      <alignmen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0" fillId="0" borderId="0" xfId="0" applyFont="1" applyAlignment="1">
      <alignment horizontal="left" vertical="center"/>
    </xf>
    <xf numFmtId="0" fontId="28"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4" fillId="0" borderId="0" xfId="0" applyFont="1" applyAlignment="1">
      <alignment horizontal="left" vertical="center"/>
    </xf>
    <xf numFmtId="4" fontId="21" fillId="0" borderId="0" xfId="0" applyNumberFormat="1" applyFont="1" applyAlignment="1">
      <alignment vertical="center"/>
    </xf>
    <xf numFmtId="0" fontId="1" fillId="0" borderId="0" xfId="0" applyFont="1" applyAlignment="1">
      <alignment horizontal="right" vertical="center"/>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6"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19" fillId="4" borderId="0" xfId="0" applyFont="1" applyFill="1" applyAlignment="1" applyProtection="1">
      <alignment horizontal="left" vertical="center"/>
    </xf>
    <xf numFmtId="0" fontId="0" fillId="4" borderId="0" xfId="0" applyFont="1" applyFill="1" applyAlignment="1" applyProtection="1">
      <alignment vertical="center"/>
    </xf>
    <xf numFmtId="0" fontId="19" fillId="4" borderId="0" xfId="0" applyFont="1" applyFill="1" applyAlignment="1" applyProtection="1">
      <alignment horizontal="right" vertical="center"/>
    </xf>
    <xf numFmtId="0" fontId="29"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19" fillId="4" borderId="16" xfId="0"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1" fillId="0" borderId="0" xfId="0" applyNumberFormat="1" applyFont="1" applyAlignment="1" applyProtection="1"/>
    <xf numFmtId="0" fontId="0" fillId="0" borderId="12" xfId="0" applyBorder="1" applyAlignment="1" applyProtection="1">
      <alignment vertical="center"/>
    </xf>
    <xf numFmtId="166" fontId="30" fillId="0" borderId="12" xfId="0" applyNumberFormat="1" applyFont="1" applyBorder="1" applyAlignment="1" applyProtection="1"/>
    <xf numFmtId="166" fontId="30" fillId="0" borderId="13" xfId="0" applyNumberFormat="1" applyFont="1" applyBorder="1" applyAlignment="1" applyProtection="1"/>
    <xf numFmtId="4" fontId="31"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19" fillId="0" borderId="22" xfId="0" applyFont="1" applyBorder="1" applyAlignment="1" applyProtection="1">
      <alignment horizontal="center" vertical="center"/>
    </xf>
    <xf numFmtId="49" fontId="19" fillId="0" borderId="22" xfId="0" applyNumberFormat="1"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19" fillId="0" borderId="22" xfId="0" applyFont="1" applyBorder="1" applyAlignment="1" applyProtection="1">
      <alignment horizontal="center" vertical="center" wrapText="1"/>
    </xf>
    <xf numFmtId="167" fontId="19" fillId="0" borderId="22" xfId="0" applyNumberFormat="1" applyFont="1" applyBorder="1" applyAlignment="1" applyProtection="1">
      <alignment vertical="center"/>
    </xf>
    <xf numFmtId="4" fontId="19" fillId="2" borderId="22" xfId="0" applyNumberFormat="1" applyFont="1" applyFill="1" applyBorder="1" applyAlignment="1" applyProtection="1">
      <alignment vertical="center"/>
      <protection locked="0"/>
    </xf>
    <xf numFmtId="4" fontId="19" fillId="0" borderId="22" xfId="0" applyNumberFormat="1" applyFont="1" applyBorder="1" applyAlignment="1" applyProtection="1">
      <alignment vertical="center"/>
    </xf>
    <xf numFmtId="0" fontId="20" fillId="2" borderId="14" xfId="0" applyFont="1" applyFill="1" applyBorder="1" applyAlignment="1" applyProtection="1">
      <alignment horizontal="left" vertical="center"/>
      <protection locked="0"/>
    </xf>
    <xf numFmtId="0" fontId="20" fillId="0" borderId="0" xfId="0" applyFont="1" applyBorder="1" applyAlignment="1" applyProtection="1">
      <alignment horizontal="center" vertical="center"/>
    </xf>
    <xf numFmtId="166" fontId="20" fillId="0" borderId="0" xfId="0" applyNumberFormat="1" applyFont="1" applyBorder="1" applyAlignment="1" applyProtection="1">
      <alignment vertical="center"/>
    </xf>
    <xf numFmtId="166" fontId="20" fillId="0" borderId="15" xfId="0" applyNumberFormat="1" applyFont="1" applyBorder="1" applyAlignment="1" applyProtection="1">
      <alignment vertical="center"/>
    </xf>
    <xf numFmtId="0" fontId="19" fillId="0" borderId="0" xfId="0" applyFont="1" applyAlignment="1">
      <alignment horizontal="left" vertical="center"/>
    </xf>
    <xf numFmtId="4" fontId="0" fillId="0" borderId="0" xfId="0" applyNumberFormat="1" applyFont="1" applyAlignment="1">
      <alignment vertical="center"/>
    </xf>
    <xf numFmtId="0" fontId="32" fillId="0" borderId="0" xfId="0" applyFont="1" applyAlignment="1" applyProtection="1">
      <alignment horizontal="left" vertical="center"/>
    </xf>
    <xf numFmtId="0" fontId="33"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4" fillId="0" borderId="22" xfId="0" applyFont="1" applyBorder="1" applyAlignment="1" applyProtection="1">
      <alignment horizontal="center" vertical="center"/>
    </xf>
    <xf numFmtId="49" fontId="34" fillId="0" borderId="22" xfId="0" applyNumberFormat="1"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2" xfId="0" applyFont="1" applyBorder="1" applyAlignment="1" applyProtection="1">
      <alignment horizontal="center" vertical="center" wrapText="1"/>
    </xf>
    <xf numFmtId="167" fontId="34" fillId="0" borderId="22" xfId="0" applyNumberFormat="1" applyFont="1" applyBorder="1" applyAlignment="1" applyProtection="1">
      <alignment vertical="center"/>
    </xf>
    <xf numFmtId="4" fontId="34" fillId="2" borderId="22" xfId="0" applyNumberFormat="1" applyFont="1" applyFill="1" applyBorder="1" applyAlignment="1" applyProtection="1">
      <alignment vertical="center"/>
      <protection locked="0"/>
    </xf>
    <xf numFmtId="4" fontId="34" fillId="0" borderId="22" xfId="0" applyNumberFormat="1" applyFont="1" applyBorder="1" applyAlignment="1" applyProtection="1">
      <alignment vertical="center"/>
    </xf>
    <xf numFmtId="0" fontId="35" fillId="0" borderId="3" xfId="0" applyFont="1" applyBorder="1" applyAlignment="1">
      <alignment vertical="center"/>
    </xf>
    <xf numFmtId="0" fontId="34" fillId="2" borderId="14" xfId="0" applyFont="1" applyFill="1" applyBorder="1" applyAlignment="1" applyProtection="1">
      <alignment horizontal="left" vertical="center"/>
      <protection locked="0"/>
    </xf>
    <xf numFmtId="0" fontId="34" fillId="0" borderId="0" xfId="0" applyFont="1" applyBorder="1" applyAlignment="1" applyProtection="1">
      <alignment horizontal="center" vertical="center"/>
    </xf>
    <xf numFmtId="0" fontId="7" fillId="0" borderId="0" xfId="0" applyFont="1" applyAlignment="1" applyProtection="1">
      <alignment horizontal="left"/>
    </xf>
    <xf numFmtId="4" fontId="7" fillId="0" borderId="0" xfId="0" applyNumberFormat="1" applyFont="1" applyAlignment="1" applyProtection="1"/>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20" fillId="2" borderId="19" xfId="0" applyFont="1" applyFill="1" applyBorder="1" applyAlignment="1" applyProtection="1">
      <alignment horizontal="left" vertical="center"/>
      <protection locked="0"/>
    </xf>
    <xf numFmtId="0" fontId="20" fillId="0" borderId="20" xfId="0" applyFont="1" applyBorder="1" applyAlignment="1" applyProtection="1">
      <alignment horizontal="center" vertical="center"/>
    </xf>
    <xf numFmtId="166" fontId="20" fillId="0" borderId="20" xfId="0" applyNumberFormat="1" applyFont="1" applyBorder="1" applyAlignment="1" applyProtection="1">
      <alignment vertical="center"/>
    </xf>
    <xf numFmtId="166" fontId="20" fillId="0" borderId="21" xfId="0" applyNumberFormat="1" applyFont="1" applyBorder="1" applyAlignment="1" applyProtection="1">
      <alignment vertical="center"/>
    </xf>
    <xf numFmtId="167" fontId="19" fillId="2" borderId="22" xfId="0" applyNumberFormat="1" applyFont="1" applyFill="1" applyBorder="1" applyAlignment="1" applyProtection="1">
      <alignment vertical="center"/>
      <protection locked="0"/>
    </xf>
    <xf numFmtId="0" fontId="18" fillId="0" borderId="0" xfId="0" applyFont="1" applyAlignment="1" applyProtection="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styles" Target="styles.xml" /><Relationship Id="rId48" Type="http://schemas.openxmlformats.org/officeDocument/2006/relationships/theme" Target="theme/theme1.xml" /><Relationship Id="rId49" Type="http://schemas.openxmlformats.org/officeDocument/2006/relationships/calcChain" Target="calcChain.xml" /><Relationship Id="rId5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52112" TargetMode="External" /><Relationship Id="rId2" Type="http://schemas.openxmlformats.org/officeDocument/2006/relationships/hyperlink" Target="https://podminky.urs.cz/item/CS_URS_2024_02/113311171" TargetMode="External" /><Relationship Id="rId3" Type="http://schemas.openxmlformats.org/officeDocument/2006/relationships/hyperlink" Target="https://podminky.urs.cz/item/CS_URS_2024_02/119001422" TargetMode="External" /><Relationship Id="rId4" Type="http://schemas.openxmlformats.org/officeDocument/2006/relationships/hyperlink" Target="https://podminky.urs.cz/item/CS_URS_2024_02/122411401" TargetMode="External" /><Relationship Id="rId5" Type="http://schemas.openxmlformats.org/officeDocument/2006/relationships/hyperlink" Target="https://podminky.urs.cz/item/CS_URS_2024_02/122451101" TargetMode="External" /><Relationship Id="rId6" Type="http://schemas.openxmlformats.org/officeDocument/2006/relationships/hyperlink" Target="https://podminky.urs.cz/item/CS_URS_2024_02/122452508" TargetMode="External" /><Relationship Id="rId7" Type="http://schemas.openxmlformats.org/officeDocument/2006/relationships/hyperlink" Target="https://podminky.urs.cz/item/CS_URS_2024_02/129353101" TargetMode="External" /><Relationship Id="rId8" Type="http://schemas.openxmlformats.org/officeDocument/2006/relationships/hyperlink" Target="https://podminky.urs.cz/item/CS_URS_2024_02/129951113" TargetMode="External" /><Relationship Id="rId9" Type="http://schemas.openxmlformats.org/officeDocument/2006/relationships/hyperlink" Target="https://podminky.urs.cz/item/CS_URS_2024_02/129951123" TargetMode="External" /><Relationship Id="rId10" Type="http://schemas.openxmlformats.org/officeDocument/2006/relationships/hyperlink" Target="https://podminky.urs.cz/item/CS_URS_2024_02/162751137" TargetMode="External" /><Relationship Id="rId11" Type="http://schemas.openxmlformats.org/officeDocument/2006/relationships/hyperlink" Target="https://podminky.urs.cz/item/CS_URS_2024_02/167151102"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181951111" TargetMode="External" /><Relationship Id="rId15" Type="http://schemas.openxmlformats.org/officeDocument/2006/relationships/hyperlink" Target="https://podminky.urs.cz/item/CS_URS_2024_02/274311127" TargetMode="External" /><Relationship Id="rId16" Type="http://schemas.openxmlformats.org/officeDocument/2006/relationships/hyperlink" Target="https://podminky.urs.cz/item/CS_URS_2024_02/274354111" TargetMode="External" /><Relationship Id="rId17" Type="http://schemas.openxmlformats.org/officeDocument/2006/relationships/hyperlink" Target="https://podminky.urs.cz/item/CS_URS_2024_02/274354211" TargetMode="External" /><Relationship Id="rId18" Type="http://schemas.openxmlformats.org/officeDocument/2006/relationships/hyperlink" Target="https://podminky.urs.cz/item/CS_URS_2024_02/291111111.1" TargetMode="External" /><Relationship Id="rId19" Type="http://schemas.openxmlformats.org/officeDocument/2006/relationships/hyperlink" Target="https://podminky.urs.cz/item/CS_URS_2024_02/291211111" TargetMode="External" /><Relationship Id="rId20" Type="http://schemas.openxmlformats.org/officeDocument/2006/relationships/hyperlink" Target="https://podminky.urs.cz/item/CS_URS_2024_02/312311811" TargetMode="External" /><Relationship Id="rId21" Type="http://schemas.openxmlformats.org/officeDocument/2006/relationships/hyperlink" Target="https://podminky.urs.cz/item/CS_URS_2024_02/451313521" TargetMode="External" /><Relationship Id="rId22" Type="http://schemas.openxmlformats.org/officeDocument/2006/relationships/hyperlink" Target="https://podminky.urs.cz/item/CS_URS_2024_02/465513257" TargetMode="External" /><Relationship Id="rId23" Type="http://schemas.openxmlformats.org/officeDocument/2006/relationships/hyperlink" Target="https://podminky.urs.cz/item/CS_URS_2024_02/451315137" TargetMode="External" /><Relationship Id="rId24" Type="http://schemas.openxmlformats.org/officeDocument/2006/relationships/hyperlink" Target="https://podminky.urs.cz/item/CS_URS_2024_02/273362021" TargetMode="External" /><Relationship Id="rId25" Type="http://schemas.openxmlformats.org/officeDocument/2006/relationships/hyperlink" Target="https://podminky.urs.cz/item/CS_URS_2024_02/564851011" TargetMode="External" /><Relationship Id="rId26" Type="http://schemas.openxmlformats.org/officeDocument/2006/relationships/hyperlink" Target="https://podminky.urs.cz/item/CS_URS_2024_02/919726122" TargetMode="External" /><Relationship Id="rId27" Type="http://schemas.openxmlformats.org/officeDocument/2006/relationships/hyperlink" Target="https://podminky.urs.cz/item/CS_URS_2024_02/927111129" TargetMode="External" /><Relationship Id="rId28" Type="http://schemas.openxmlformats.org/officeDocument/2006/relationships/hyperlink" Target="https://podminky.urs.cz/item/CS_URS_2024_02/936942211" TargetMode="External" /><Relationship Id="rId29" Type="http://schemas.openxmlformats.org/officeDocument/2006/relationships/hyperlink" Target="https://podminky.urs.cz/item/CS_URS_2024_02/966075141" TargetMode="External" /><Relationship Id="rId30" Type="http://schemas.openxmlformats.org/officeDocument/2006/relationships/hyperlink" Target="https://podminky.urs.cz/item/CS_URS_2024_02/997211612" TargetMode="External" /><Relationship Id="rId31" Type="http://schemas.openxmlformats.org/officeDocument/2006/relationships/hyperlink" Target="https://podminky.urs.cz/item/CS_URS_2024_02/997241526" TargetMode="External" /><Relationship Id="rId32" Type="http://schemas.openxmlformats.org/officeDocument/2006/relationships/hyperlink" Target="https://podminky.urs.cz/item/CS_URS_2024_02/997013602" TargetMode="External" /><Relationship Id="rId33" Type="http://schemas.openxmlformats.org/officeDocument/2006/relationships/hyperlink" Target="https://podminky.urs.cz/item/CS_URS_2024_02/997013631" TargetMode="External" /><Relationship Id="rId34" Type="http://schemas.openxmlformats.org/officeDocument/2006/relationships/hyperlink" Target="https://podminky.urs.cz/item/CS_URS_2024_02/997211111" TargetMode="External" /><Relationship Id="rId35" Type="http://schemas.openxmlformats.org/officeDocument/2006/relationships/hyperlink" Target="https://podminky.urs.cz/item/CS_URS_2024_02/997211119" TargetMode="External" /><Relationship Id="rId36" Type="http://schemas.openxmlformats.org/officeDocument/2006/relationships/hyperlink" Target="https://podminky.urs.cz/item/CS_URS_2024_02/997211511" TargetMode="External" /><Relationship Id="rId37" Type="http://schemas.openxmlformats.org/officeDocument/2006/relationships/hyperlink" Target="https://podminky.urs.cz/item/CS_URS_2024_02/997211519" TargetMode="External" /><Relationship Id="rId38" Type="http://schemas.openxmlformats.org/officeDocument/2006/relationships/hyperlink" Target="https://podminky.urs.cz/item/CS_URS_2024_02/997211521" TargetMode="External" /><Relationship Id="rId39" Type="http://schemas.openxmlformats.org/officeDocument/2006/relationships/hyperlink" Target="https://podminky.urs.cz/item/CS_URS_2024_02/997211529" TargetMode="External" /><Relationship Id="rId40" Type="http://schemas.openxmlformats.org/officeDocument/2006/relationships/hyperlink" Target="https://podminky.urs.cz/item/CS_URS_2024_02/998212111" TargetMode="External" /><Relationship Id="rId41" Type="http://schemas.openxmlformats.org/officeDocument/2006/relationships/hyperlink" Target="https://podminky.urs.cz/item/CS_URS_2024_02/998212191" TargetMode="External" /><Relationship Id="rId42"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R5" TargetMode="External" /><Relationship Id="rId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R2" TargetMode="External" /><Relationship Id="rId2" Type="http://schemas.openxmlformats.org/officeDocument/2006/relationships/hyperlink" Target="https://podminky.urs.cz/item/CS_URS_2024_02/R3" TargetMode="External" /><Relationship Id="rId3"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3" t="s">
        <v>0</v>
      </c>
      <c r="AZ1" s="13" t="s">
        <v>1</v>
      </c>
      <c r="BA1" s="13" t="s">
        <v>2</v>
      </c>
      <c r="BB1" s="13" t="s">
        <v>3</v>
      </c>
      <c r="BT1" s="13" t="s">
        <v>4</v>
      </c>
      <c r="BU1" s="13" t="s">
        <v>4</v>
      </c>
      <c r="BV1" s="13" t="s">
        <v>5</v>
      </c>
    </row>
    <row r="2" s="1" customFormat="1" ht="36.96" customHeight="1">
      <c r="AR2" s="1"/>
      <c r="AS2" s="1"/>
      <c r="AT2" s="1"/>
      <c r="AU2" s="1"/>
      <c r="AV2" s="1"/>
      <c r="AW2" s="1"/>
      <c r="AX2" s="1"/>
      <c r="AY2" s="1"/>
      <c r="AZ2" s="1"/>
      <c r="BA2" s="1"/>
      <c r="BB2" s="1"/>
      <c r="BC2" s="1"/>
      <c r="BD2" s="1"/>
      <c r="BE2" s="1"/>
      <c r="BS2" s="14" t="s">
        <v>6</v>
      </c>
      <c r="BT2" s="14" t="s">
        <v>7</v>
      </c>
    </row>
    <row r="3" s="1" customFormat="1" ht="6.96" customHeight="1">
      <c r="B3" s="15"/>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7"/>
      <c r="BS3" s="14" t="s">
        <v>6</v>
      </c>
      <c r="BT3" s="14" t="s">
        <v>8</v>
      </c>
    </row>
    <row r="4" s="1" customFormat="1" ht="24.96" customHeight="1">
      <c r="B4" s="18"/>
      <c r="C4" s="19"/>
      <c r="D4" s="20" t="s">
        <v>9</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7"/>
      <c r="AS4" s="21" t="s">
        <v>10</v>
      </c>
      <c r="BE4" s="22" t="s">
        <v>11</v>
      </c>
      <c r="BS4" s="14" t="s">
        <v>12</v>
      </c>
    </row>
    <row r="5" s="1" customFormat="1" ht="12" customHeight="1">
      <c r="B5" s="18"/>
      <c r="C5" s="19"/>
      <c r="D5" s="23" t="s">
        <v>13</v>
      </c>
      <c r="E5" s="19"/>
      <c r="F5" s="19"/>
      <c r="G5" s="19"/>
      <c r="H5" s="19"/>
      <c r="I5" s="19"/>
      <c r="J5" s="19"/>
      <c r="K5" s="24" t="s">
        <v>14</v>
      </c>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7"/>
      <c r="BE5" s="25" t="s">
        <v>15</v>
      </c>
      <c r="BS5" s="14" t="s">
        <v>6</v>
      </c>
    </row>
    <row r="6" s="1" customFormat="1" ht="36.96" customHeight="1">
      <c r="B6" s="18"/>
      <c r="C6" s="19"/>
      <c r="D6" s="26" t="s">
        <v>16</v>
      </c>
      <c r="E6" s="19"/>
      <c r="F6" s="19"/>
      <c r="G6" s="19"/>
      <c r="H6" s="19"/>
      <c r="I6" s="19"/>
      <c r="J6" s="19"/>
      <c r="K6" s="27" t="s">
        <v>17</v>
      </c>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7"/>
      <c r="BE6" s="28"/>
      <c r="BS6" s="14" t="s">
        <v>6</v>
      </c>
    </row>
    <row r="7" s="1" customFormat="1" ht="12" customHeight="1">
      <c r="B7" s="18"/>
      <c r="C7" s="19"/>
      <c r="D7" s="29" t="s">
        <v>18</v>
      </c>
      <c r="E7" s="19"/>
      <c r="F7" s="19"/>
      <c r="G7" s="19"/>
      <c r="H7" s="19"/>
      <c r="I7" s="19"/>
      <c r="J7" s="19"/>
      <c r="K7" s="24" t="s">
        <v>1</v>
      </c>
      <c r="L7" s="19"/>
      <c r="M7" s="19"/>
      <c r="N7" s="19"/>
      <c r="O7" s="19"/>
      <c r="P7" s="19"/>
      <c r="Q7" s="19"/>
      <c r="R7" s="19"/>
      <c r="S7" s="19"/>
      <c r="T7" s="19"/>
      <c r="U7" s="19"/>
      <c r="V7" s="19"/>
      <c r="W7" s="19"/>
      <c r="X7" s="19"/>
      <c r="Y7" s="19"/>
      <c r="Z7" s="19"/>
      <c r="AA7" s="19"/>
      <c r="AB7" s="19"/>
      <c r="AC7" s="19"/>
      <c r="AD7" s="19"/>
      <c r="AE7" s="19"/>
      <c r="AF7" s="19"/>
      <c r="AG7" s="19"/>
      <c r="AH7" s="19"/>
      <c r="AI7" s="19"/>
      <c r="AJ7" s="19"/>
      <c r="AK7" s="29" t="s">
        <v>19</v>
      </c>
      <c r="AL7" s="19"/>
      <c r="AM7" s="19"/>
      <c r="AN7" s="24" t="s">
        <v>1</v>
      </c>
      <c r="AO7" s="19"/>
      <c r="AP7" s="19"/>
      <c r="AQ7" s="19"/>
      <c r="AR7" s="17"/>
      <c r="BE7" s="28"/>
      <c r="BS7" s="14" t="s">
        <v>6</v>
      </c>
    </row>
    <row r="8" s="1" customFormat="1" ht="12" customHeight="1">
      <c r="B8" s="18"/>
      <c r="C8" s="19"/>
      <c r="D8" s="29" t="s">
        <v>20</v>
      </c>
      <c r="E8" s="19"/>
      <c r="F8" s="19"/>
      <c r="G8" s="19"/>
      <c r="H8" s="19"/>
      <c r="I8" s="19"/>
      <c r="J8" s="19"/>
      <c r="K8" s="24" t="s">
        <v>21</v>
      </c>
      <c r="L8" s="19"/>
      <c r="M8" s="19"/>
      <c r="N8" s="19"/>
      <c r="O8" s="19"/>
      <c r="P8" s="19"/>
      <c r="Q8" s="19"/>
      <c r="R8" s="19"/>
      <c r="S8" s="19"/>
      <c r="T8" s="19"/>
      <c r="U8" s="19"/>
      <c r="V8" s="19"/>
      <c r="W8" s="19"/>
      <c r="X8" s="19"/>
      <c r="Y8" s="19"/>
      <c r="Z8" s="19"/>
      <c r="AA8" s="19"/>
      <c r="AB8" s="19"/>
      <c r="AC8" s="19"/>
      <c r="AD8" s="19"/>
      <c r="AE8" s="19"/>
      <c r="AF8" s="19"/>
      <c r="AG8" s="19"/>
      <c r="AH8" s="19"/>
      <c r="AI8" s="19"/>
      <c r="AJ8" s="19"/>
      <c r="AK8" s="29" t="s">
        <v>22</v>
      </c>
      <c r="AL8" s="19"/>
      <c r="AM8" s="19"/>
      <c r="AN8" s="30" t="s">
        <v>23</v>
      </c>
      <c r="AO8" s="19"/>
      <c r="AP8" s="19"/>
      <c r="AQ8" s="19"/>
      <c r="AR8" s="17"/>
      <c r="BE8" s="28"/>
      <c r="BS8" s="14" t="s">
        <v>6</v>
      </c>
    </row>
    <row r="9" s="1" customFormat="1" ht="14.4" customHeight="1">
      <c r="B9" s="18"/>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7"/>
      <c r="BE9" s="28"/>
      <c r="BS9" s="14" t="s">
        <v>6</v>
      </c>
    </row>
    <row r="10" s="1" customFormat="1" ht="12" customHeight="1">
      <c r="B10" s="18"/>
      <c r="C10" s="19"/>
      <c r="D10" s="29" t="s">
        <v>24</v>
      </c>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29" t="s">
        <v>25</v>
      </c>
      <c r="AL10" s="19"/>
      <c r="AM10" s="19"/>
      <c r="AN10" s="24" t="s">
        <v>1</v>
      </c>
      <c r="AO10" s="19"/>
      <c r="AP10" s="19"/>
      <c r="AQ10" s="19"/>
      <c r="AR10" s="17"/>
      <c r="BE10" s="28"/>
      <c r="BS10" s="14" t="s">
        <v>6</v>
      </c>
    </row>
    <row r="11" s="1" customFormat="1" ht="18.48" customHeight="1">
      <c r="B11" s="18"/>
      <c r="C11" s="19"/>
      <c r="D11" s="19"/>
      <c r="E11" s="24" t="s">
        <v>21</v>
      </c>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29" t="s">
        <v>26</v>
      </c>
      <c r="AL11" s="19"/>
      <c r="AM11" s="19"/>
      <c r="AN11" s="24" t="s">
        <v>1</v>
      </c>
      <c r="AO11" s="19"/>
      <c r="AP11" s="19"/>
      <c r="AQ11" s="19"/>
      <c r="AR11" s="17"/>
      <c r="BE11" s="28"/>
      <c r="BS11" s="14" t="s">
        <v>6</v>
      </c>
    </row>
    <row r="12" s="1" customFormat="1" ht="6.96" customHeight="1">
      <c r="B12" s="18"/>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7"/>
      <c r="BE12" s="28"/>
      <c r="BS12" s="14" t="s">
        <v>6</v>
      </c>
    </row>
    <row r="13" s="1" customFormat="1" ht="12" customHeight="1">
      <c r="B13" s="18"/>
      <c r="C13" s="19"/>
      <c r="D13" s="29" t="s">
        <v>27</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29" t="s">
        <v>25</v>
      </c>
      <c r="AL13" s="19"/>
      <c r="AM13" s="19"/>
      <c r="AN13" s="31" t="s">
        <v>28</v>
      </c>
      <c r="AO13" s="19"/>
      <c r="AP13" s="19"/>
      <c r="AQ13" s="19"/>
      <c r="AR13" s="17"/>
      <c r="BE13" s="28"/>
      <c r="BS13" s="14" t="s">
        <v>6</v>
      </c>
    </row>
    <row r="14">
      <c r="B14" s="18"/>
      <c r="C14" s="19"/>
      <c r="D14" s="19"/>
      <c r="E14" s="31" t="s">
        <v>28</v>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29" t="s">
        <v>26</v>
      </c>
      <c r="AL14" s="19"/>
      <c r="AM14" s="19"/>
      <c r="AN14" s="31" t="s">
        <v>28</v>
      </c>
      <c r="AO14" s="19"/>
      <c r="AP14" s="19"/>
      <c r="AQ14" s="19"/>
      <c r="AR14" s="17"/>
      <c r="BE14" s="28"/>
      <c r="BS14" s="14" t="s">
        <v>6</v>
      </c>
    </row>
    <row r="15" s="1" customFormat="1" ht="6.96"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7"/>
      <c r="BE15" s="28"/>
      <c r="BS15" s="14" t="s">
        <v>4</v>
      </c>
    </row>
    <row r="16" s="1" customFormat="1" ht="12" customHeight="1">
      <c r="B16" s="18"/>
      <c r="C16" s="19"/>
      <c r="D16" s="29" t="s">
        <v>29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29" t="s">
        <v>25</v>
      </c>
      <c r="AL16" s="19"/>
      <c r="AM16" s="19"/>
      <c r="AN16" s="24" t="s">
        <v>1</v>
      </c>
      <c r="AO16" s="19"/>
      <c r="AP16" s="19"/>
      <c r="AQ16" s="19"/>
      <c r="AR16" s="17"/>
      <c r="BE16" s="28"/>
      <c r="BS16" s="14" t="s">
        <v>4</v>
      </c>
    </row>
    <row r="17" s="1" customFormat="1" ht="18.48" customHeight="1">
      <c r="B17" s="18"/>
      <c r="C17" s="19"/>
      <c r="D17" s="19"/>
      <c r="E17" s="24" t="s">
        <v>21</v>
      </c>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29" t="s">
        <v>26</v>
      </c>
      <c r="AL17" s="19"/>
      <c r="AM17" s="19"/>
      <c r="AN17" s="24" t="s">
        <v>1</v>
      </c>
      <c r="AO17" s="19"/>
      <c r="AP17" s="19"/>
      <c r="AQ17" s="19"/>
      <c r="AR17" s="17"/>
      <c r="BE17" s="28"/>
      <c r="BS17" s="14" t="s">
        <v>30</v>
      </c>
    </row>
    <row r="18" s="1" customFormat="1" ht="6.96" customHeight="1">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7"/>
      <c r="BE18" s="28"/>
      <c r="BS18" s="14" t="s">
        <v>6</v>
      </c>
    </row>
    <row r="19" s="1" customFormat="1" ht="12" customHeight="1">
      <c r="B19" s="18"/>
      <c r="C19" s="19"/>
      <c r="D19" s="29" t="s">
        <v>31</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29" t="s">
        <v>25</v>
      </c>
      <c r="AL19" s="19"/>
      <c r="AM19" s="19"/>
      <c r="AN19" s="24" t="s">
        <v>1</v>
      </c>
      <c r="AO19" s="19"/>
      <c r="AP19" s="19"/>
      <c r="AQ19" s="19"/>
      <c r="AR19" s="17"/>
      <c r="BE19" s="28"/>
      <c r="BS19" s="14" t="s">
        <v>6</v>
      </c>
    </row>
    <row r="20" s="1" customFormat="1" ht="18.48" customHeight="1">
      <c r="B20" s="18"/>
      <c r="C20" s="19"/>
      <c r="D20" s="19"/>
      <c r="E20" s="24" t="s">
        <v>21</v>
      </c>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9" t="s">
        <v>26</v>
      </c>
      <c r="AL20" s="19"/>
      <c r="AM20" s="19"/>
      <c r="AN20" s="24" t="s">
        <v>1</v>
      </c>
      <c r="AO20" s="19"/>
      <c r="AP20" s="19"/>
      <c r="AQ20" s="19"/>
      <c r="AR20" s="17"/>
      <c r="BE20" s="28"/>
      <c r="BS20" s="14" t="s">
        <v>4</v>
      </c>
    </row>
    <row r="21" s="1" customFormat="1" ht="6.96" customHeight="1">
      <c r="B21" s="18"/>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7"/>
      <c r="BE21" s="28"/>
    </row>
    <row r="22" s="1" customFormat="1" ht="12" customHeight="1">
      <c r="B22" s="18"/>
      <c r="C22" s="19"/>
      <c r="D22" s="29" t="s">
        <v>32</v>
      </c>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7"/>
      <c r="BE22" s="28"/>
    </row>
    <row r="23" s="1" customFormat="1" ht="16.5" customHeight="1">
      <c r="B23" s="18"/>
      <c r="C23" s="19"/>
      <c r="D23" s="19"/>
      <c r="E23" s="33" t="s">
        <v>1</v>
      </c>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19"/>
      <c r="AP23" s="19"/>
      <c r="AQ23" s="19"/>
      <c r="AR23" s="17"/>
      <c r="BE23" s="28"/>
    </row>
    <row r="24" s="1" customFormat="1" ht="6.96" customHeight="1">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7"/>
      <c r="BE24" s="28"/>
    </row>
    <row r="25" s="1" customFormat="1" ht="6.96" customHeight="1">
      <c r="B25" s="18"/>
      <c r="C25" s="19"/>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19"/>
      <c r="AQ25" s="19"/>
      <c r="AR25" s="17"/>
      <c r="BE25" s="28"/>
    </row>
    <row r="26" s="2" customFormat="1" ht="25.92" customHeight="1">
      <c r="A26" s="35"/>
      <c r="B26" s="36"/>
      <c r="C26" s="37"/>
      <c r="D26" s="38" t="s">
        <v>33</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40">
        <f>ROUND(AG94,2)</f>
        <v>0</v>
      </c>
      <c r="AL26" s="39"/>
      <c r="AM26" s="39"/>
      <c r="AN26" s="39"/>
      <c r="AO26" s="39"/>
      <c r="AP26" s="37"/>
      <c r="AQ26" s="37"/>
      <c r="AR26" s="41"/>
      <c r="BE26" s="28"/>
    </row>
    <row r="27" s="2" customFormat="1" ht="6.96"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1"/>
      <c r="BE27" s="28"/>
    </row>
    <row r="28" s="2" customFormat="1">
      <c r="A28" s="35"/>
      <c r="B28" s="36"/>
      <c r="C28" s="37"/>
      <c r="D28" s="37"/>
      <c r="E28" s="37"/>
      <c r="F28" s="37"/>
      <c r="G28" s="37"/>
      <c r="H28" s="37"/>
      <c r="I28" s="37"/>
      <c r="J28" s="37"/>
      <c r="K28" s="37"/>
      <c r="L28" s="42" t="s">
        <v>34</v>
      </c>
      <c r="M28" s="42"/>
      <c r="N28" s="42"/>
      <c r="O28" s="42"/>
      <c r="P28" s="42"/>
      <c r="Q28" s="37"/>
      <c r="R28" s="37"/>
      <c r="S28" s="37"/>
      <c r="T28" s="37"/>
      <c r="U28" s="37"/>
      <c r="V28" s="37"/>
      <c r="W28" s="42" t="s">
        <v>35</v>
      </c>
      <c r="X28" s="42"/>
      <c r="Y28" s="42"/>
      <c r="Z28" s="42"/>
      <c r="AA28" s="42"/>
      <c r="AB28" s="42"/>
      <c r="AC28" s="42"/>
      <c r="AD28" s="42"/>
      <c r="AE28" s="42"/>
      <c r="AF28" s="37"/>
      <c r="AG28" s="37"/>
      <c r="AH28" s="37"/>
      <c r="AI28" s="37"/>
      <c r="AJ28" s="37"/>
      <c r="AK28" s="42" t="s">
        <v>36</v>
      </c>
      <c r="AL28" s="42"/>
      <c r="AM28" s="42"/>
      <c r="AN28" s="42"/>
      <c r="AO28" s="42"/>
      <c r="AP28" s="37"/>
      <c r="AQ28" s="37"/>
      <c r="AR28" s="41"/>
      <c r="BE28" s="28"/>
    </row>
    <row r="29" s="3" customFormat="1" ht="14.4" customHeight="1">
      <c r="A29" s="3"/>
      <c r="B29" s="43"/>
      <c r="C29" s="44"/>
      <c r="D29" s="29" t="s">
        <v>37</v>
      </c>
      <c r="E29" s="44"/>
      <c r="F29" s="29" t="s">
        <v>38</v>
      </c>
      <c r="G29" s="44"/>
      <c r="H29" s="44"/>
      <c r="I29" s="44"/>
      <c r="J29" s="44"/>
      <c r="K29" s="44"/>
      <c r="L29" s="45">
        <v>0.20999999999999999</v>
      </c>
      <c r="M29" s="44"/>
      <c r="N29" s="44"/>
      <c r="O29" s="44"/>
      <c r="P29" s="44"/>
      <c r="Q29" s="44"/>
      <c r="R29" s="44"/>
      <c r="S29" s="44"/>
      <c r="T29" s="44"/>
      <c r="U29" s="44"/>
      <c r="V29" s="44"/>
      <c r="W29" s="46">
        <f>ROUND(AZ94, 2)</f>
        <v>0</v>
      </c>
      <c r="X29" s="44"/>
      <c r="Y29" s="44"/>
      <c r="Z29" s="44"/>
      <c r="AA29" s="44"/>
      <c r="AB29" s="44"/>
      <c r="AC29" s="44"/>
      <c r="AD29" s="44"/>
      <c r="AE29" s="44"/>
      <c r="AF29" s="44"/>
      <c r="AG29" s="44"/>
      <c r="AH29" s="44"/>
      <c r="AI29" s="44"/>
      <c r="AJ29" s="44"/>
      <c r="AK29" s="46">
        <f>ROUND(AV94, 2)</f>
        <v>0</v>
      </c>
      <c r="AL29" s="44"/>
      <c r="AM29" s="44"/>
      <c r="AN29" s="44"/>
      <c r="AO29" s="44"/>
      <c r="AP29" s="44"/>
      <c r="AQ29" s="44"/>
      <c r="AR29" s="47"/>
      <c r="BE29" s="48"/>
    </row>
    <row r="30" s="3" customFormat="1" ht="14.4" customHeight="1">
      <c r="A30" s="3"/>
      <c r="B30" s="43"/>
      <c r="C30" s="44"/>
      <c r="D30" s="44"/>
      <c r="E30" s="44"/>
      <c r="F30" s="29" t="s">
        <v>39</v>
      </c>
      <c r="G30" s="44"/>
      <c r="H30" s="44"/>
      <c r="I30" s="44"/>
      <c r="J30" s="44"/>
      <c r="K30" s="44"/>
      <c r="L30" s="45">
        <v>0.12</v>
      </c>
      <c r="M30" s="44"/>
      <c r="N30" s="44"/>
      <c r="O30" s="44"/>
      <c r="P30" s="44"/>
      <c r="Q30" s="44"/>
      <c r="R30" s="44"/>
      <c r="S30" s="44"/>
      <c r="T30" s="44"/>
      <c r="U30" s="44"/>
      <c r="V30" s="44"/>
      <c r="W30" s="46">
        <f>ROUND(BA94, 2)</f>
        <v>0</v>
      </c>
      <c r="X30" s="44"/>
      <c r="Y30" s="44"/>
      <c r="Z30" s="44"/>
      <c r="AA30" s="44"/>
      <c r="AB30" s="44"/>
      <c r="AC30" s="44"/>
      <c r="AD30" s="44"/>
      <c r="AE30" s="44"/>
      <c r="AF30" s="44"/>
      <c r="AG30" s="44"/>
      <c r="AH30" s="44"/>
      <c r="AI30" s="44"/>
      <c r="AJ30" s="44"/>
      <c r="AK30" s="46">
        <f>ROUND(AW94, 2)</f>
        <v>0</v>
      </c>
      <c r="AL30" s="44"/>
      <c r="AM30" s="44"/>
      <c r="AN30" s="44"/>
      <c r="AO30" s="44"/>
      <c r="AP30" s="44"/>
      <c r="AQ30" s="44"/>
      <c r="AR30" s="47"/>
      <c r="BE30" s="48"/>
    </row>
    <row r="31" hidden="1" s="3" customFormat="1" ht="14.4" customHeight="1">
      <c r="A31" s="3"/>
      <c r="B31" s="43"/>
      <c r="C31" s="44"/>
      <c r="D31" s="44"/>
      <c r="E31" s="44"/>
      <c r="F31" s="29" t="s">
        <v>40</v>
      </c>
      <c r="G31" s="44"/>
      <c r="H31" s="44"/>
      <c r="I31" s="44"/>
      <c r="J31" s="44"/>
      <c r="K31" s="44"/>
      <c r="L31" s="45">
        <v>0.20999999999999999</v>
      </c>
      <c r="M31" s="44"/>
      <c r="N31" s="44"/>
      <c r="O31" s="44"/>
      <c r="P31" s="44"/>
      <c r="Q31" s="44"/>
      <c r="R31" s="44"/>
      <c r="S31" s="44"/>
      <c r="T31" s="44"/>
      <c r="U31" s="44"/>
      <c r="V31" s="44"/>
      <c r="W31" s="46">
        <f>ROUND(BB94, 2)</f>
        <v>0</v>
      </c>
      <c r="X31" s="44"/>
      <c r="Y31" s="44"/>
      <c r="Z31" s="44"/>
      <c r="AA31" s="44"/>
      <c r="AB31" s="44"/>
      <c r="AC31" s="44"/>
      <c r="AD31" s="44"/>
      <c r="AE31" s="44"/>
      <c r="AF31" s="44"/>
      <c r="AG31" s="44"/>
      <c r="AH31" s="44"/>
      <c r="AI31" s="44"/>
      <c r="AJ31" s="44"/>
      <c r="AK31" s="46">
        <v>0</v>
      </c>
      <c r="AL31" s="44"/>
      <c r="AM31" s="44"/>
      <c r="AN31" s="44"/>
      <c r="AO31" s="44"/>
      <c r="AP31" s="44"/>
      <c r="AQ31" s="44"/>
      <c r="AR31" s="47"/>
      <c r="BE31" s="48"/>
    </row>
    <row r="32" hidden="1" s="3" customFormat="1" ht="14.4" customHeight="1">
      <c r="A32" s="3"/>
      <c r="B32" s="43"/>
      <c r="C32" s="44"/>
      <c r="D32" s="44"/>
      <c r="E32" s="44"/>
      <c r="F32" s="29" t="s">
        <v>41</v>
      </c>
      <c r="G32" s="44"/>
      <c r="H32" s="44"/>
      <c r="I32" s="44"/>
      <c r="J32" s="44"/>
      <c r="K32" s="44"/>
      <c r="L32" s="45">
        <v>0.12</v>
      </c>
      <c r="M32" s="44"/>
      <c r="N32" s="44"/>
      <c r="O32" s="44"/>
      <c r="P32" s="44"/>
      <c r="Q32" s="44"/>
      <c r="R32" s="44"/>
      <c r="S32" s="44"/>
      <c r="T32" s="44"/>
      <c r="U32" s="44"/>
      <c r="V32" s="44"/>
      <c r="W32" s="46">
        <f>ROUND(BC94, 2)</f>
        <v>0</v>
      </c>
      <c r="X32" s="44"/>
      <c r="Y32" s="44"/>
      <c r="Z32" s="44"/>
      <c r="AA32" s="44"/>
      <c r="AB32" s="44"/>
      <c r="AC32" s="44"/>
      <c r="AD32" s="44"/>
      <c r="AE32" s="44"/>
      <c r="AF32" s="44"/>
      <c r="AG32" s="44"/>
      <c r="AH32" s="44"/>
      <c r="AI32" s="44"/>
      <c r="AJ32" s="44"/>
      <c r="AK32" s="46">
        <v>0</v>
      </c>
      <c r="AL32" s="44"/>
      <c r="AM32" s="44"/>
      <c r="AN32" s="44"/>
      <c r="AO32" s="44"/>
      <c r="AP32" s="44"/>
      <c r="AQ32" s="44"/>
      <c r="AR32" s="47"/>
      <c r="BE32" s="48"/>
    </row>
    <row r="33" hidden="1" s="3" customFormat="1" ht="14.4" customHeight="1">
      <c r="A33" s="3"/>
      <c r="B33" s="43"/>
      <c r="C33" s="44"/>
      <c r="D33" s="44"/>
      <c r="E33" s="44"/>
      <c r="F33" s="29" t="s">
        <v>42</v>
      </c>
      <c r="G33" s="44"/>
      <c r="H33" s="44"/>
      <c r="I33" s="44"/>
      <c r="J33" s="44"/>
      <c r="K33" s="44"/>
      <c r="L33" s="45">
        <v>0</v>
      </c>
      <c r="M33" s="44"/>
      <c r="N33" s="44"/>
      <c r="O33" s="44"/>
      <c r="P33" s="44"/>
      <c r="Q33" s="44"/>
      <c r="R33" s="44"/>
      <c r="S33" s="44"/>
      <c r="T33" s="44"/>
      <c r="U33" s="44"/>
      <c r="V33" s="44"/>
      <c r="W33" s="46">
        <f>ROUND(BD94, 2)</f>
        <v>0</v>
      </c>
      <c r="X33" s="44"/>
      <c r="Y33" s="44"/>
      <c r="Z33" s="44"/>
      <c r="AA33" s="44"/>
      <c r="AB33" s="44"/>
      <c r="AC33" s="44"/>
      <c r="AD33" s="44"/>
      <c r="AE33" s="44"/>
      <c r="AF33" s="44"/>
      <c r="AG33" s="44"/>
      <c r="AH33" s="44"/>
      <c r="AI33" s="44"/>
      <c r="AJ33" s="44"/>
      <c r="AK33" s="46">
        <v>0</v>
      </c>
      <c r="AL33" s="44"/>
      <c r="AM33" s="44"/>
      <c r="AN33" s="44"/>
      <c r="AO33" s="44"/>
      <c r="AP33" s="44"/>
      <c r="AQ33" s="44"/>
      <c r="AR33" s="47"/>
      <c r="BE33" s="48"/>
    </row>
    <row r="34" s="2" customFormat="1" ht="6.96"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1"/>
      <c r="BE34" s="28"/>
    </row>
    <row r="35" s="2" customFormat="1" ht="25.92" customHeight="1">
      <c r="A35" s="35"/>
      <c r="B35" s="36"/>
      <c r="C35" s="49"/>
      <c r="D35" s="50" t="s">
        <v>43</v>
      </c>
      <c r="E35" s="51"/>
      <c r="F35" s="51"/>
      <c r="G35" s="51"/>
      <c r="H35" s="51"/>
      <c r="I35" s="51"/>
      <c r="J35" s="51"/>
      <c r="K35" s="51"/>
      <c r="L35" s="51"/>
      <c r="M35" s="51"/>
      <c r="N35" s="51"/>
      <c r="O35" s="51"/>
      <c r="P35" s="51"/>
      <c r="Q35" s="51"/>
      <c r="R35" s="51"/>
      <c r="S35" s="51"/>
      <c r="T35" s="52" t="s">
        <v>44</v>
      </c>
      <c r="U35" s="51"/>
      <c r="V35" s="51"/>
      <c r="W35" s="51"/>
      <c r="X35" s="53" t="s">
        <v>45</v>
      </c>
      <c r="Y35" s="51"/>
      <c r="Z35" s="51"/>
      <c r="AA35" s="51"/>
      <c r="AB35" s="51"/>
      <c r="AC35" s="51"/>
      <c r="AD35" s="51"/>
      <c r="AE35" s="51"/>
      <c r="AF35" s="51"/>
      <c r="AG35" s="51"/>
      <c r="AH35" s="51"/>
      <c r="AI35" s="51"/>
      <c r="AJ35" s="51"/>
      <c r="AK35" s="54">
        <f>SUM(AK26:AK33)</f>
        <v>0</v>
      </c>
      <c r="AL35" s="51"/>
      <c r="AM35" s="51"/>
      <c r="AN35" s="51"/>
      <c r="AO35" s="55"/>
      <c r="AP35" s="49"/>
      <c r="AQ35" s="49"/>
      <c r="AR35" s="41"/>
      <c r="BE35" s="35"/>
    </row>
    <row r="36" s="2" customFormat="1" ht="6.96"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1"/>
      <c r="BE36" s="35"/>
    </row>
    <row r="3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1"/>
      <c r="BE37" s="35"/>
    </row>
    <row r="38" s="1" customFormat="1" ht="14.4" customHeight="1">
      <c r="B38" s="1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7"/>
    </row>
    <row r="39" s="1" customFormat="1" ht="14.4" customHeight="1">
      <c r="B39" s="18"/>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7"/>
    </row>
    <row r="40" s="1" customFormat="1" ht="14.4" customHeight="1">
      <c r="B40" s="18"/>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7"/>
    </row>
    <row r="41" s="1" customFormat="1" ht="14.4" customHeight="1">
      <c r="B41" s="18"/>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7"/>
    </row>
    <row r="42" s="1" customFormat="1" ht="14.4" customHeight="1">
      <c r="B42" s="18"/>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7"/>
    </row>
    <row r="43" s="1" customFormat="1" ht="14.4" customHeight="1">
      <c r="B43" s="18"/>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7"/>
    </row>
    <row r="44" s="1" customFormat="1" ht="14.4" customHeight="1">
      <c r="B44" s="18"/>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7"/>
    </row>
    <row r="45" s="1" customFormat="1" ht="14.4" customHeight="1">
      <c r="B45" s="18"/>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7"/>
    </row>
    <row r="46" s="1" customFormat="1" ht="14.4" customHeight="1">
      <c r="B46" s="18"/>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7"/>
    </row>
    <row r="47" s="1" customFormat="1" ht="14.4" customHeight="1">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7"/>
    </row>
    <row r="48" s="1" customFormat="1" ht="14.4" customHeight="1">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7"/>
    </row>
    <row r="49" s="2" customFormat="1" ht="14.4" customHeight="1">
      <c r="B49" s="56"/>
      <c r="C49" s="57"/>
      <c r="D49" s="58" t="s">
        <v>46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8" t="s">
        <v>47</v>
      </c>
      <c r="AI49" s="59"/>
      <c r="AJ49" s="59"/>
      <c r="AK49" s="59"/>
      <c r="AL49" s="59"/>
      <c r="AM49" s="59"/>
      <c r="AN49" s="59"/>
      <c r="AO49" s="59"/>
      <c r="AP49" s="57"/>
      <c r="AQ49" s="57"/>
      <c r="AR49" s="60"/>
    </row>
    <row r="50">
      <c r="B50" s="18"/>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7"/>
    </row>
    <row r="51">
      <c r="B51" s="18"/>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7"/>
    </row>
    <row r="52">
      <c r="B52" s="18"/>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7"/>
    </row>
    <row r="53">
      <c r="B53" s="18"/>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7"/>
    </row>
    <row r="54">
      <c r="B54" s="18"/>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7"/>
    </row>
    <row r="55">
      <c r="B55" s="18"/>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7"/>
    </row>
    <row r="56">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7"/>
    </row>
    <row r="57">
      <c r="B57" s="18"/>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7"/>
    </row>
    <row r="58">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7"/>
    </row>
    <row r="59">
      <c r="B59" s="18"/>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7"/>
    </row>
    <row r="60" s="2" customFormat="1">
      <c r="A60" s="35"/>
      <c r="B60" s="36"/>
      <c r="C60" s="37"/>
      <c r="D60" s="61" t="s">
        <v>48</v>
      </c>
      <c r="E60" s="39"/>
      <c r="F60" s="39"/>
      <c r="G60" s="39"/>
      <c r="H60" s="39"/>
      <c r="I60" s="39"/>
      <c r="J60" s="39"/>
      <c r="K60" s="39"/>
      <c r="L60" s="39"/>
      <c r="M60" s="39"/>
      <c r="N60" s="39"/>
      <c r="O60" s="39"/>
      <c r="P60" s="39"/>
      <c r="Q60" s="39"/>
      <c r="R60" s="39"/>
      <c r="S60" s="39"/>
      <c r="T60" s="39"/>
      <c r="U60" s="39"/>
      <c r="V60" s="61" t="s">
        <v>49</v>
      </c>
      <c r="W60" s="39"/>
      <c r="X60" s="39"/>
      <c r="Y60" s="39"/>
      <c r="Z60" s="39"/>
      <c r="AA60" s="39"/>
      <c r="AB60" s="39"/>
      <c r="AC60" s="39"/>
      <c r="AD60" s="39"/>
      <c r="AE60" s="39"/>
      <c r="AF60" s="39"/>
      <c r="AG60" s="39"/>
      <c r="AH60" s="61" t="s">
        <v>48</v>
      </c>
      <c r="AI60" s="39"/>
      <c r="AJ60" s="39"/>
      <c r="AK60" s="39"/>
      <c r="AL60" s="39"/>
      <c r="AM60" s="61" t="s">
        <v>49</v>
      </c>
      <c r="AN60" s="39"/>
      <c r="AO60" s="39"/>
      <c r="AP60" s="37"/>
      <c r="AQ60" s="37"/>
      <c r="AR60" s="41"/>
      <c r="BE60" s="35"/>
    </row>
    <row r="61">
      <c r="B61" s="18"/>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7"/>
    </row>
    <row r="62">
      <c r="B62" s="18"/>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7"/>
    </row>
    <row r="63">
      <c r="B63" s="18"/>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7"/>
    </row>
    <row r="64" s="2" customFormat="1">
      <c r="A64" s="35"/>
      <c r="B64" s="36"/>
      <c r="C64" s="37"/>
      <c r="D64" s="58" t="s">
        <v>50</v>
      </c>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58" t="s">
        <v>51</v>
      </c>
      <c r="AI64" s="62"/>
      <c r="AJ64" s="62"/>
      <c r="AK64" s="62"/>
      <c r="AL64" s="62"/>
      <c r="AM64" s="62"/>
      <c r="AN64" s="62"/>
      <c r="AO64" s="62"/>
      <c r="AP64" s="37"/>
      <c r="AQ64" s="37"/>
      <c r="AR64" s="41"/>
      <c r="BE64" s="35"/>
    </row>
    <row r="65">
      <c r="B65" s="18"/>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7"/>
    </row>
    <row r="66">
      <c r="B66" s="18"/>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7"/>
    </row>
    <row r="67">
      <c r="B67" s="18"/>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7"/>
    </row>
    <row r="68">
      <c r="B68" s="1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7"/>
    </row>
    <row r="69">
      <c r="B69" s="18"/>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7"/>
    </row>
    <row r="70">
      <c r="B70" s="18"/>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7"/>
    </row>
    <row r="71">
      <c r="B71" s="18"/>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7"/>
    </row>
    <row r="72">
      <c r="B72" s="18"/>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7"/>
    </row>
    <row r="73">
      <c r="B73" s="18"/>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7"/>
    </row>
    <row r="74">
      <c r="B74" s="18"/>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7"/>
    </row>
    <row r="75" s="2" customFormat="1">
      <c r="A75" s="35"/>
      <c r="B75" s="36"/>
      <c r="C75" s="37"/>
      <c r="D75" s="61" t="s">
        <v>48</v>
      </c>
      <c r="E75" s="39"/>
      <c r="F75" s="39"/>
      <c r="G75" s="39"/>
      <c r="H75" s="39"/>
      <c r="I75" s="39"/>
      <c r="J75" s="39"/>
      <c r="K75" s="39"/>
      <c r="L75" s="39"/>
      <c r="M75" s="39"/>
      <c r="N75" s="39"/>
      <c r="O75" s="39"/>
      <c r="P75" s="39"/>
      <c r="Q75" s="39"/>
      <c r="R75" s="39"/>
      <c r="S75" s="39"/>
      <c r="T75" s="39"/>
      <c r="U75" s="39"/>
      <c r="V75" s="61" t="s">
        <v>49</v>
      </c>
      <c r="W75" s="39"/>
      <c r="X75" s="39"/>
      <c r="Y75" s="39"/>
      <c r="Z75" s="39"/>
      <c r="AA75" s="39"/>
      <c r="AB75" s="39"/>
      <c r="AC75" s="39"/>
      <c r="AD75" s="39"/>
      <c r="AE75" s="39"/>
      <c r="AF75" s="39"/>
      <c r="AG75" s="39"/>
      <c r="AH75" s="61" t="s">
        <v>48</v>
      </c>
      <c r="AI75" s="39"/>
      <c r="AJ75" s="39"/>
      <c r="AK75" s="39"/>
      <c r="AL75" s="39"/>
      <c r="AM75" s="61" t="s">
        <v>49</v>
      </c>
      <c r="AN75" s="39"/>
      <c r="AO75" s="39"/>
      <c r="AP75" s="37"/>
      <c r="AQ75" s="37"/>
      <c r="AR75" s="41"/>
      <c r="BE75" s="35"/>
    </row>
    <row r="76"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1"/>
      <c r="BE76" s="35"/>
    </row>
    <row r="77" s="2" customFormat="1" ht="6.96" customHeight="1">
      <c r="A77" s="35"/>
      <c r="B77" s="63"/>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41"/>
      <c r="BE77" s="35"/>
    </row>
    <row r="81" s="2" customFormat="1" ht="6.96" customHeight="1">
      <c r="A81" s="35"/>
      <c r="B81" s="65"/>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41"/>
      <c r="BE81" s="35"/>
    </row>
    <row r="82" s="2" customFormat="1" ht="24.96" customHeight="1">
      <c r="A82" s="35"/>
      <c r="B82" s="36"/>
      <c r="C82" s="20" t="s">
        <v>52</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1"/>
      <c r="BE82" s="35"/>
    </row>
    <row r="83" s="2" customFormat="1" ht="6.96"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1"/>
      <c r="BE83" s="35"/>
    </row>
    <row r="84" s="4" customFormat="1" ht="12" customHeight="1">
      <c r="A84" s="4"/>
      <c r="B84" s="67"/>
      <c r="C84" s="29" t="s">
        <v>13</v>
      </c>
      <c r="D84" s="68"/>
      <c r="E84" s="68"/>
      <c r="F84" s="68"/>
      <c r="G84" s="68"/>
      <c r="H84" s="68"/>
      <c r="I84" s="68"/>
      <c r="J84" s="68"/>
      <c r="K84" s="68"/>
      <c r="L84" s="68" t="str">
        <f>K5</f>
        <v>64025033</v>
      </c>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9"/>
      <c r="BE84" s="4"/>
    </row>
    <row r="85" s="5" customFormat="1" ht="36.96" customHeight="1">
      <c r="A85" s="5"/>
      <c r="B85" s="70"/>
      <c r="C85" s="71" t="s">
        <v>16</v>
      </c>
      <c r="D85" s="72"/>
      <c r="E85" s="72"/>
      <c r="F85" s="72"/>
      <c r="G85" s="72"/>
      <c r="H85" s="72"/>
      <c r="I85" s="72"/>
      <c r="J85" s="72"/>
      <c r="K85" s="72"/>
      <c r="L85" s="73" t="str">
        <f>K6</f>
        <v>Cyklická obnova trati v úseku Choceň (včetně) – Pardubice (mimo)</v>
      </c>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4"/>
      <c r="BE85" s="5"/>
    </row>
    <row r="86" s="2" customFormat="1" ht="6.96"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1"/>
      <c r="BE86" s="35"/>
    </row>
    <row r="87" s="2" customFormat="1" ht="12" customHeight="1">
      <c r="A87" s="35"/>
      <c r="B87" s="36"/>
      <c r="C87" s="29" t="s">
        <v>20</v>
      </c>
      <c r="D87" s="37"/>
      <c r="E87" s="37"/>
      <c r="F87" s="37"/>
      <c r="G87" s="37"/>
      <c r="H87" s="37"/>
      <c r="I87" s="37"/>
      <c r="J87" s="37"/>
      <c r="K87" s="37"/>
      <c r="L87" s="75"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29" t="s">
        <v>22</v>
      </c>
      <c r="AJ87" s="37"/>
      <c r="AK87" s="37"/>
      <c r="AL87" s="37"/>
      <c r="AM87" s="76" t="str">
        <f>IF(AN8= "","",AN8)</f>
        <v>9. 1. 2025</v>
      </c>
      <c r="AN87" s="76"/>
      <c r="AO87" s="37"/>
      <c r="AP87" s="37"/>
      <c r="AQ87" s="37"/>
      <c r="AR87" s="41"/>
      <c r="BE87" s="35"/>
    </row>
    <row r="88" s="2" customFormat="1" ht="6.96"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1"/>
      <c r="BE88" s="35"/>
    </row>
    <row r="89" s="2" customFormat="1" ht="15.15" customHeight="1">
      <c r="A89" s="35"/>
      <c r="B89" s="36"/>
      <c r="C89" s="29" t="s">
        <v>24</v>
      </c>
      <c r="D89" s="37"/>
      <c r="E89" s="37"/>
      <c r="F89" s="37"/>
      <c r="G89" s="37"/>
      <c r="H89" s="37"/>
      <c r="I89" s="37"/>
      <c r="J89" s="37"/>
      <c r="K89" s="37"/>
      <c r="L89" s="68" t="str">
        <f>IF(E11= "","",E11)</f>
        <v xml:space="preserve"> </v>
      </c>
      <c r="M89" s="37"/>
      <c r="N89" s="37"/>
      <c r="O89" s="37"/>
      <c r="P89" s="37"/>
      <c r="Q89" s="37"/>
      <c r="R89" s="37"/>
      <c r="S89" s="37"/>
      <c r="T89" s="37"/>
      <c r="U89" s="37"/>
      <c r="V89" s="37"/>
      <c r="W89" s="37"/>
      <c r="X89" s="37"/>
      <c r="Y89" s="37"/>
      <c r="Z89" s="37"/>
      <c r="AA89" s="37"/>
      <c r="AB89" s="37"/>
      <c r="AC89" s="37"/>
      <c r="AD89" s="37"/>
      <c r="AE89" s="37"/>
      <c r="AF89" s="37"/>
      <c r="AG89" s="37"/>
      <c r="AH89" s="37"/>
      <c r="AI89" s="29" t="s">
        <v>29</v>
      </c>
      <c r="AJ89" s="37"/>
      <c r="AK89" s="37"/>
      <c r="AL89" s="37"/>
      <c r="AM89" s="77" t="str">
        <f>IF(E17="","",E17)</f>
        <v xml:space="preserve"> </v>
      </c>
      <c r="AN89" s="68"/>
      <c r="AO89" s="68"/>
      <c r="AP89" s="68"/>
      <c r="AQ89" s="37"/>
      <c r="AR89" s="41"/>
      <c r="AS89" s="78" t="s">
        <v>53</v>
      </c>
      <c r="AT89" s="79"/>
      <c r="AU89" s="80"/>
      <c r="AV89" s="80"/>
      <c r="AW89" s="80"/>
      <c r="AX89" s="80"/>
      <c r="AY89" s="80"/>
      <c r="AZ89" s="80"/>
      <c r="BA89" s="80"/>
      <c r="BB89" s="80"/>
      <c r="BC89" s="80"/>
      <c r="BD89" s="81"/>
      <c r="BE89" s="35"/>
    </row>
    <row r="90" s="2" customFormat="1" ht="15.15" customHeight="1">
      <c r="A90" s="35"/>
      <c r="B90" s="36"/>
      <c r="C90" s="29" t="s">
        <v>27</v>
      </c>
      <c r="D90" s="37"/>
      <c r="E90" s="37"/>
      <c r="F90" s="37"/>
      <c r="G90" s="37"/>
      <c r="H90" s="37"/>
      <c r="I90" s="37"/>
      <c r="J90" s="37"/>
      <c r="K90" s="37"/>
      <c r="L90" s="68"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29" t="s">
        <v>31</v>
      </c>
      <c r="AJ90" s="37"/>
      <c r="AK90" s="37"/>
      <c r="AL90" s="37"/>
      <c r="AM90" s="77" t="str">
        <f>IF(E20="","",E20)</f>
        <v xml:space="preserve"> </v>
      </c>
      <c r="AN90" s="68"/>
      <c r="AO90" s="68"/>
      <c r="AP90" s="68"/>
      <c r="AQ90" s="37"/>
      <c r="AR90" s="41"/>
      <c r="AS90" s="82"/>
      <c r="AT90" s="83"/>
      <c r="AU90" s="84"/>
      <c r="AV90" s="84"/>
      <c r="AW90" s="84"/>
      <c r="AX90" s="84"/>
      <c r="AY90" s="84"/>
      <c r="AZ90" s="84"/>
      <c r="BA90" s="84"/>
      <c r="BB90" s="84"/>
      <c r="BC90" s="84"/>
      <c r="BD90" s="85"/>
      <c r="BE90" s="35"/>
    </row>
    <row r="91" s="2" customFormat="1" ht="10.8"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1"/>
      <c r="AS91" s="86"/>
      <c r="AT91" s="87"/>
      <c r="AU91" s="88"/>
      <c r="AV91" s="88"/>
      <c r="AW91" s="88"/>
      <c r="AX91" s="88"/>
      <c r="AY91" s="88"/>
      <c r="AZ91" s="88"/>
      <c r="BA91" s="88"/>
      <c r="BB91" s="88"/>
      <c r="BC91" s="88"/>
      <c r="BD91" s="89"/>
      <c r="BE91" s="35"/>
    </row>
    <row r="92" s="2" customFormat="1" ht="29.28" customHeight="1">
      <c r="A92" s="35"/>
      <c r="B92" s="36"/>
      <c r="C92" s="90" t="s">
        <v>54</v>
      </c>
      <c r="D92" s="91"/>
      <c r="E92" s="91"/>
      <c r="F92" s="91"/>
      <c r="G92" s="91"/>
      <c r="H92" s="92"/>
      <c r="I92" s="93" t="s">
        <v>55</v>
      </c>
      <c r="J92" s="91"/>
      <c r="K92" s="91"/>
      <c r="L92" s="91"/>
      <c r="M92" s="91"/>
      <c r="N92" s="91"/>
      <c r="O92" s="91"/>
      <c r="P92" s="91"/>
      <c r="Q92" s="91"/>
      <c r="R92" s="91"/>
      <c r="S92" s="91"/>
      <c r="T92" s="91"/>
      <c r="U92" s="91"/>
      <c r="V92" s="91"/>
      <c r="W92" s="91"/>
      <c r="X92" s="91"/>
      <c r="Y92" s="91"/>
      <c r="Z92" s="91"/>
      <c r="AA92" s="91"/>
      <c r="AB92" s="91"/>
      <c r="AC92" s="91"/>
      <c r="AD92" s="91"/>
      <c r="AE92" s="91"/>
      <c r="AF92" s="91"/>
      <c r="AG92" s="94" t="s">
        <v>56</v>
      </c>
      <c r="AH92" s="91"/>
      <c r="AI92" s="91"/>
      <c r="AJ92" s="91"/>
      <c r="AK92" s="91"/>
      <c r="AL92" s="91"/>
      <c r="AM92" s="91"/>
      <c r="AN92" s="93" t="s">
        <v>57</v>
      </c>
      <c r="AO92" s="91"/>
      <c r="AP92" s="95"/>
      <c r="AQ92" s="96" t="s">
        <v>58</v>
      </c>
      <c r="AR92" s="41"/>
      <c r="AS92" s="97" t="s">
        <v>59</v>
      </c>
      <c r="AT92" s="98" t="s">
        <v>60</v>
      </c>
      <c r="AU92" s="98" t="s">
        <v>61</v>
      </c>
      <c r="AV92" s="98" t="s">
        <v>62</v>
      </c>
      <c r="AW92" s="98" t="s">
        <v>63</v>
      </c>
      <c r="AX92" s="98" t="s">
        <v>64</v>
      </c>
      <c r="AY92" s="98" t="s">
        <v>65</v>
      </c>
      <c r="AZ92" s="98" t="s">
        <v>66</v>
      </c>
      <c r="BA92" s="98" t="s">
        <v>67</v>
      </c>
      <c r="BB92" s="98" t="s">
        <v>68</v>
      </c>
      <c r="BC92" s="98" t="s">
        <v>69</v>
      </c>
      <c r="BD92" s="99" t="s">
        <v>70</v>
      </c>
      <c r="BE92" s="35"/>
    </row>
    <row r="93" s="2" customFormat="1" ht="10.8"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1"/>
      <c r="AS93" s="100"/>
      <c r="AT93" s="101"/>
      <c r="AU93" s="101"/>
      <c r="AV93" s="101"/>
      <c r="AW93" s="101"/>
      <c r="AX93" s="101"/>
      <c r="AY93" s="101"/>
      <c r="AZ93" s="101"/>
      <c r="BA93" s="101"/>
      <c r="BB93" s="101"/>
      <c r="BC93" s="101"/>
      <c r="BD93" s="102"/>
      <c r="BE93" s="35"/>
    </row>
    <row r="94" s="6" customFormat="1" ht="32.4" customHeight="1">
      <c r="A94" s="6"/>
      <c r="B94" s="103"/>
      <c r="C94" s="104" t="s">
        <v>71</v>
      </c>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6">
        <f>ROUND(AG95+SUM(AG96:AG105)+SUM(AG108:AG111)+AG123+AG139+AG151+AG159+AG169,2)</f>
        <v>0</v>
      </c>
      <c r="AH94" s="106"/>
      <c r="AI94" s="106"/>
      <c r="AJ94" s="106"/>
      <c r="AK94" s="106"/>
      <c r="AL94" s="106"/>
      <c r="AM94" s="106"/>
      <c r="AN94" s="107">
        <f>SUM(AG94,AT94)</f>
        <v>0</v>
      </c>
      <c r="AO94" s="107"/>
      <c r="AP94" s="107"/>
      <c r="AQ94" s="108" t="s">
        <v>1</v>
      </c>
      <c r="AR94" s="109"/>
      <c r="AS94" s="110">
        <f>ROUND(AS95+SUM(AS96:AS105)+SUM(AS108:AS111)+AS123+AS139+AS151+AS159+AS169,2)</f>
        <v>0</v>
      </c>
      <c r="AT94" s="111">
        <f>ROUND(SUM(AV94:AW94),2)</f>
        <v>0</v>
      </c>
      <c r="AU94" s="112">
        <f>ROUND(AU95+SUM(AU96:AU105)+SUM(AU108:AU111)+AU123+AU139+AU151+AU159+AU169,5)</f>
        <v>0</v>
      </c>
      <c r="AV94" s="111">
        <f>ROUND(AZ94*L29,2)</f>
        <v>0</v>
      </c>
      <c r="AW94" s="111">
        <f>ROUND(BA94*L30,2)</f>
        <v>0</v>
      </c>
      <c r="AX94" s="111">
        <f>ROUND(BB94*L29,2)</f>
        <v>0</v>
      </c>
      <c r="AY94" s="111">
        <f>ROUND(BC94*L30,2)</f>
        <v>0</v>
      </c>
      <c r="AZ94" s="111">
        <f>ROUND(AZ95+SUM(AZ96:AZ105)+SUM(AZ108:AZ111)+AZ123+AZ139+AZ151+AZ159+AZ169,2)</f>
        <v>0</v>
      </c>
      <c r="BA94" s="111">
        <f>ROUND(BA95+SUM(BA96:BA105)+SUM(BA108:BA111)+BA123+BA139+BA151+BA159+BA169,2)</f>
        <v>0</v>
      </c>
      <c r="BB94" s="111">
        <f>ROUND(BB95+SUM(BB96:BB105)+SUM(BB108:BB111)+BB123+BB139+BB151+BB159+BB169,2)</f>
        <v>0</v>
      </c>
      <c r="BC94" s="111">
        <f>ROUND(BC95+SUM(BC96:BC105)+SUM(BC108:BC111)+BC123+BC139+BC151+BC159+BC169,2)</f>
        <v>0</v>
      </c>
      <c r="BD94" s="113">
        <f>ROUND(BD95+SUM(BD96:BD105)+SUM(BD108:BD111)+BD123+BD139+BD151+BD159+BD169,2)</f>
        <v>0</v>
      </c>
      <c r="BE94" s="6"/>
      <c r="BS94" s="114" t="s">
        <v>72</v>
      </c>
      <c r="BT94" s="114" t="s">
        <v>73</v>
      </c>
      <c r="BU94" s="115" t="s">
        <v>74</v>
      </c>
      <c r="BV94" s="114" t="s">
        <v>75</v>
      </c>
      <c r="BW94" s="114" t="s">
        <v>5</v>
      </c>
      <c r="BX94" s="114" t="s">
        <v>76</v>
      </c>
      <c r="CL94" s="114" t="s">
        <v>1</v>
      </c>
    </row>
    <row r="95" s="7" customFormat="1" ht="24.75" customHeight="1">
      <c r="A95" s="116" t="s">
        <v>77</v>
      </c>
      <c r="B95" s="117"/>
      <c r="C95" s="118"/>
      <c r="D95" s="119" t="s">
        <v>78</v>
      </c>
      <c r="E95" s="119"/>
      <c r="F95" s="119"/>
      <c r="G95" s="119"/>
      <c r="H95" s="119"/>
      <c r="I95" s="120"/>
      <c r="J95" s="119" t="s">
        <v>79</v>
      </c>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21">
        <f>'So 01 - Obnova železniční...'!J30</f>
        <v>0</v>
      </c>
      <c r="AH95" s="120"/>
      <c r="AI95" s="120"/>
      <c r="AJ95" s="120"/>
      <c r="AK95" s="120"/>
      <c r="AL95" s="120"/>
      <c r="AM95" s="120"/>
      <c r="AN95" s="121">
        <f>SUM(AG95,AT95)</f>
        <v>0</v>
      </c>
      <c r="AO95" s="120"/>
      <c r="AP95" s="120"/>
      <c r="AQ95" s="122" t="s">
        <v>80</v>
      </c>
      <c r="AR95" s="123"/>
      <c r="AS95" s="124">
        <v>0</v>
      </c>
      <c r="AT95" s="125">
        <f>ROUND(SUM(AV95:AW95),2)</f>
        <v>0</v>
      </c>
      <c r="AU95" s="126">
        <f>'So 01 - Obnova železniční...'!P120</f>
        <v>0</v>
      </c>
      <c r="AV95" s="125">
        <f>'So 01 - Obnova železniční...'!J33</f>
        <v>0</v>
      </c>
      <c r="AW95" s="125">
        <f>'So 01 - Obnova železniční...'!J34</f>
        <v>0</v>
      </c>
      <c r="AX95" s="125">
        <f>'So 01 - Obnova železniční...'!J35</f>
        <v>0</v>
      </c>
      <c r="AY95" s="125">
        <f>'So 01 - Obnova železniční...'!J36</f>
        <v>0</v>
      </c>
      <c r="AZ95" s="125">
        <f>'So 01 - Obnova železniční...'!F33</f>
        <v>0</v>
      </c>
      <c r="BA95" s="125">
        <f>'So 01 - Obnova železniční...'!F34</f>
        <v>0</v>
      </c>
      <c r="BB95" s="125">
        <f>'So 01 - Obnova železniční...'!F35</f>
        <v>0</v>
      </c>
      <c r="BC95" s="125">
        <f>'So 01 - Obnova železniční...'!F36</f>
        <v>0</v>
      </c>
      <c r="BD95" s="127">
        <f>'So 01 - Obnova železniční...'!F37</f>
        <v>0</v>
      </c>
      <c r="BE95" s="7"/>
      <c r="BT95" s="128" t="s">
        <v>81</v>
      </c>
      <c r="BV95" s="128" t="s">
        <v>75</v>
      </c>
      <c r="BW95" s="128" t="s">
        <v>82</v>
      </c>
      <c r="BX95" s="128" t="s">
        <v>5</v>
      </c>
      <c r="CL95" s="128" t="s">
        <v>1</v>
      </c>
      <c r="CM95" s="128" t="s">
        <v>83</v>
      </c>
    </row>
    <row r="96" s="7" customFormat="1" ht="24.75" customHeight="1">
      <c r="A96" s="116" t="s">
        <v>77</v>
      </c>
      <c r="B96" s="117"/>
      <c r="C96" s="118"/>
      <c r="D96" s="119" t="s">
        <v>84</v>
      </c>
      <c r="E96" s="119"/>
      <c r="F96" s="119"/>
      <c r="G96" s="119"/>
      <c r="H96" s="119"/>
      <c r="I96" s="120"/>
      <c r="J96" s="119" t="s">
        <v>85</v>
      </c>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21">
        <f>'So 02 - Obnova železniční...'!J30</f>
        <v>0</v>
      </c>
      <c r="AH96" s="120"/>
      <c r="AI96" s="120"/>
      <c r="AJ96" s="120"/>
      <c r="AK96" s="120"/>
      <c r="AL96" s="120"/>
      <c r="AM96" s="120"/>
      <c r="AN96" s="121">
        <f>SUM(AG96,AT96)</f>
        <v>0</v>
      </c>
      <c r="AO96" s="120"/>
      <c r="AP96" s="120"/>
      <c r="AQ96" s="122" t="s">
        <v>80</v>
      </c>
      <c r="AR96" s="123"/>
      <c r="AS96" s="124">
        <v>0</v>
      </c>
      <c r="AT96" s="125">
        <f>ROUND(SUM(AV96:AW96),2)</f>
        <v>0</v>
      </c>
      <c r="AU96" s="126">
        <f>'So 02 - Obnova železniční...'!P119</f>
        <v>0</v>
      </c>
      <c r="AV96" s="125">
        <f>'So 02 - Obnova železniční...'!J33</f>
        <v>0</v>
      </c>
      <c r="AW96" s="125">
        <f>'So 02 - Obnova železniční...'!J34</f>
        <v>0</v>
      </c>
      <c r="AX96" s="125">
        <f>'So 02 - Obnova železniční...'!J35</f>
        <v>0</v>
      </c>
      <c r="AY96" s="125">
        <f>'So 02 - Obnova železniční...'!J36</f>
        <v>0</v>
      </c>
      <c r="AZ96" s="125">
        <f>'So 02 - Obnova železniční...'!F33</f>
        <v>0</v>
      </c>
      <c r="BA96" s="125">
        <f>'So 02 - Obnova železniční...'!F34</f>
        <v>0</v>
      </c>
      <c r="BB96" s="125">
        <f>'So 02 - Obnova železniční...'!F35</f>
        <v>0</v>
      </c>
      <c r="BC96" s="125">
        <f>'So 02 - Obnova železniční...'!F36</f>
        <v>0</v>
      </c>
      <c r="BD96" s="127">
        <f>'So 02 - Obnova železniční...'!F37</f>
        <v>0</v>
      </c>
      <c r="BE96" s="7"/>
      <c r="BT96" s="128" t="s">
        <v>81</v>
      </c>
      <c r="BV96" s="128" t="s">
        <v>75</v>
      </c>
      <c r="BW96" s="128" t="s">
        <v>86</v>
      </c>
      <c r="BX96" s="128" t="s">
        <v>5</v>
      </c>
      <c r="CL96" s="128" t="s">
        <v>1</v>
      </c>
      <c r="CM96" s="128" t="s">
        <v>83</v>
      </c>
    </row>
    <row r="97" s="7" customFormat="1" ht="24.75" customHeight="1">
      <c r="A97" s="116" t="s">
        <v>77</v>
      </c>
      <c r="B97" s="117"/>
      <c r="C97" s="118"/>
      <c r="D97" s="119" t="s">
        <v>87</v>
      </c>
      <c r="E97" s="119"/>
      <c r="F97" s="119"/>
      <c r="G97" s="119"/>
      <c r="H97" s="119"/>
      <c r="I97" s="120"/>
      <c r="J97" s="119" t="s">
        <v>88</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21">
        <f>'So 03 - Obnova železniční...'!J30</f>
        <v>0</v>
      </c>
      <c r="AH97" s="120"/>
      <c r="AI97" s="120"/>
      <c r="AJ97" s="120"/>
      <c r="AK97" s="120"/>
      <c r="AL97" s="120"/>
      <c r="AM97" s="120"/>
      <c r="AN97" s="121">
        <f>SUM(AG97,AT97)</f>
        <v>0</v>
      </c>
      <c r="AO97" s="120"/>
      <c r="AP97" s="120"/>
      <c r="AQ97" s="122" t="s">
        <v>80</v>
      </c>
      <c r="AR97" s="123"/>
      <c r="AS97" s="124">
        <v>0</v>
      </c>
      <c r="AT97" s="125">
        <f>ROUND(SUM(AV97:AW97),2)</f>
        <v>0</v>
      </c>
      <c r="AU97" s="126">
        <f>'So 03 - Obnova železniční...'!P117</f>
        <v>0</v>
      </c>
      <c r="AV97" s="125">
        <f>'So 03 - Obnova železniční...'!J33</f>
        <v>0</v>
      </c>
      <c r="AW97" s="125">
        <f>'So 03 - Obnova železniční...'!J34</f>
        <v>0</v>
      </c>
      <c r="AX97" s="125">
        <f>'So 03 - Obnova železniční...'!J35</f>
        <v>0</v>
      </c>
      <c r="AY97" s="125">
        <f>'So 03 - Obnova železniční...'!J36</f>
        <v>0</v>
      </c>
      <c r="AZ97" s="125">
        <f>'So 03 - Obnova železniční...'!F33</f>
        <v>0</v>
      </c>
      <c r="BA97" s="125">
        <f>'So 03 - Obnova železniční...'!F34</f>
        <v>0</v>
      </c>
      <c r="BB97" s="125">
        <f>'So 03 - Obnova železniční...'!F35</f>
        <v>0</v>
      </c>
      <c r="BC97" s="125">
        <f>'So 03 - Obnova železniční...'!F36</f>
        <v>0</v>
      </c>
      <c r="BD97" s="127">
        <f>'So 03 - Obnova železniční...'!F37</f>
        <v>0</v>
      </c>
      <c r="BE97" s="7"/>
      <c r="BT97" s="128" t="s">
        <v>81</v>
      </c>
      <c r="BV97" s="128" t="s">
        <v>75</v>
      </c>
      <c r="BW97" s="128" t="s">
        <v>89</v>
      </c>
      <c r="BX97" s="128" t="s">
        <v>5</v>
      </c>
      <c r="CL97" s="128" t="s">
        <v>1</v>
      </c>
      <c r="CM97" s="128" t="s">
        <v>83</v>
      </c>
    </row>
    <row r="98" s="7" customFormat="1" ht="24.75" customHeight="1">
      <c r="A98" s="116" t="s">
        <v>77</v>
      </c>
      <c r="B98" s="117"/>
      <c r="C98" s="118"/>
      <c r="D98" s="119" t="s">
        <v>90</v>
      </c>
      <c r="E98" s="119"/>
      <c r="F98" s="119"/>
      <c r="G98" s="119"/>
      <c r="H98" s="119"/>
      <c r="I98" s="120"/>
      <c r="J98" s="119" t="s">
        <v>91</v>
      </c>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21">
        <f>'SO 04 - Obnova železniční...'!J30</f>
        <v>0</v>
      </c>
      <c r="AH98" s="120"/>
      <c r="AI98" s="120"/>
      <c r="AJ98" s="120"/>
      <c r="AK98" s="120"/>
      <c r="AL98" s="120"/>
      <c r="AM98" s="120"/>
      <c r="AN98" s="121">
        <f>SUM(AG98,AT98)</f>
        <v>0</v>
      </c>
      <c r="AO98" s="120"/>
      <c r="AP98" s="120"/>
      <c r="AQ98" s="122" t="s">
        <v>80</v>
      </c>
      <c r="AR98" s="123"/>
      <c r="AS98" s="124">
        <v>0</v>
      </c>
      <c r="AT98" s="125">
        <f>ROUND(SUM(AV98:AW98),2)</f>
        <v>0</v>
      </c>
      <c r="AU98" s="126">
        <f>'SO 04 - Obnova železniční...'!P121</f>
        <v>0</v>
      </c>
      <c r="AV98" s="125">
        <f>'SO 04 - Obnova železniční...'!J33</f>
        <v>0</v>
      </c>
      <c r="AW98" s="125">
        <f>'SO 04 - Obnova železniční...'!J34</f>
        <v>0</v>
      </c>
      <c r="AX98" s="125">
        <f>'SO 04 - Obnova železniční...'!J35</f>
        <v>0</v>
      </c>
      <c r="AY98" s="125">
        <f>'SO 04 - Obnova železniční...'!J36</f>
        <v>0</v>
      </c>
      <c r="AZ98" s="125">
        <f>'SO 04 - Obnova železniční...'!F33</f>
        <v>0</v>
      </c>
      <c r="BA98" s="125">
        <f>'SO 04 - Obnova železniční...'!F34</f>
        <v>0</v>
      </c>
      <c r="BB98" s="125">
        <f>'SO 04 - Obnova železniční...'!F35</f>
        <v>0</v>
      </c>
      <c r="BC98" s="125">
        <f>'SO 04 - Obnova železniční...'!F36</f>
        <v>0</v>
      </c>
      <c r="BD98" s="127">
        <f>'SO 04 - Obnova železniční...'!F37</f>
        <v>0</v>
      </c>
      <c r="BE98" s="7"/>
      <c r="BT98" s="128" t="s">
        <v>81</v>
      </c>
      <c r="BV98" s="128" t="s">
        <v>75</v>
      </c>
      <c r="BW98" s="128" t="s">
        <v>92</v>
      </c>
      <c r="BX98" s="128" t="s">
        <v>5</v>
      </c>
      <c r="CL98" s="128" t="s">
        <v>1</v>
      </c>
      <c r="CM98" s="128" t="s">
        <v>83</v>
      </c>
    </row>
    <row r="99" s="7" customFormat="1" ht="24.75" customHeight="1">
      <c r="A99" s="116" t="s">
        <v>77</v>
      </c>
      <c r="B99" s="117"/>
      <c r="C99" s="118"/>
      <c r="D99" s="119" t="s">
        <v>93</v>
      </c>
      <c r="E99" s="119"/>
      <c r="F99" s="119"/>
      <c r="G99" s="119"/>
      <c r="H99" s="119"/>
      <c r="I99" s="120"/>
      <c r="J99" s="119" t="s">
        <v>94</v>
      </c>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21">
        <f>'SO 05 - Obnova železniční...'!J30</f>
        <v>0</v>
      </c>
      <c r="AH99" s="120"/>
      <c r="AI99" s="120"/>
      <c r="AJ99" s="120"/>
      <c r="AK99" s="120"/>
      <c r="AL99" s="120"/>
      <c r="AM99" s="120"/>
      <c r="AN99" s="121">
        <f>SUM(AG99,AT99)</f>
        <v>0</v>
      </c>
      <c r="AO99" s="120"/>
      <c r="AP99" s="120"/>
      <c r="AQ99" s="122" t="s">
        <v>80</v>
      </c>
      <c r="AR99" s="123"/>
      <c r="AS99" s="124">
        <v>0</v>
      </c>
      <c r="AT99" s="125">
        <f>ROUND(SUM(AV99:AW99),2)</f>
        <v>0</v>
      </c>
      <c r="AU99" s="126">
        <f>'SO 05 - Obnova železniční...'!P116</f>
        <v>0</v>
      </c>
      <c r="AV99" s="125">
        <f>'SO 05 - Obnova železniční...'!J33</f>
        <v>0</v>
      </c>
      <c r="AW99" s="125">
        <f>'SO 05 - Obnova železniční...'!J34</f>
        <v>0</v>
      </c>
      <c r="AX99" s="125">
        <f>'SO 05 - Obnova železniční...'!J35</f>
        <v>0</v>
      </c>
      <c r="AY99" s="125">
        <f>'SO 05 - Obnova železniční...'!J36</f>
        <v>0</v>
      </c>
      <c r="AZ99" s="125">
        <f>'SO 05 - Obnova železniční...'!F33</f>
        <v>0</v>
      </c>
      <c r="BA99" s="125">
        <f>'SO 05 - Obnova železniční...'!F34</f>
        <v>0</v>
      </c>
      <c r="BB99" s="125">
        <f>'SO 05 - Obnova železniční...'!F35</f>
        <v>0</v>
      </c>
      <c r="BC99" s="125">
        <f>'SO 05 - Obnova železniční...'!F36</f>
        <v>0</v>
      </c>
      <c r="BD99" s="127">
        <f>'SO 05 - Obnova železniční...'!F37</f>
        <v>0</v>
      </c>
      <c r="BE99" s="7"/>
      <c r="BT99" s="128" t="s">
        <v>81</v>
      </c>
      <c r="BV99" s="128" t="s">
        <v>75</v>
      </c>
      <c r="BW99" s="128" t="s">
        <v>95</v>
      </c>
      <c r="BX99" s="128" t="s">
        <v>5</v>
      </c>
      <c r="CL99" s="128" t="s">
        <v>1</v>
      </c>
      <c r="CM99" s="128" t="s">
        <v>83</v>
      </c>
    </row>
    <row r="100" s="7" customFormat="1" ht="24.75" customHeight="1">
      <c r="A100" s="116" t="s">
        <v>77</v>
      </c>
      <c r="B100" s="117"/>
      <c r="C100" s="118"/>
      <c r="D100" s="119" t="s">
        <v>96</v>
      </c>
      <c r="E100" s="119"/>
      <c r="F100" s="119"/>
      <c r="G100" s="119"/>
      <c r="H100" s="119"/>
      <c r="I100" s="120"/>
      <c r="J100" s="119" t="s">
        <v>97</v>
      </c>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21">
        <f>'SO 06 - Obnova železniční...'!J30</f>
        <v>0</v>
      </c>
      <c r="AH100" s="120"/>
      <c r="AI100" s="120"/>
      <c r="AJ100" s="120"/>
      <c r="AK100" s="120"/>
      <c r="AL100" s="120"/>
      <c r="AM100" s="120"/>
      <c r="AN100" s="121">
        <f>SUM(AG100,AT100)</f>
        <v>0</v>
      </c>
      <c r="AO100" s="120"/>
      <c r="AP100" s="120"/>
      <c r="AQ100" s="122" t="s">
        <v>80</v>
      </c>
      <c r="AR100" s="123"/>
      <c r="AS100" s="124">
        <v>0</v>
      </c>
      <c r="AT100" s="125">
        <f>ROUND(SUM(AV100:AW100),2)</f>
        <v>0</v>
      </c>
      <c r="AU100" s="126">
        <f>'SO 06 - Obnova železniční...'!P121</f>
        <v>0</v>
      </c>
      <c r="AV100" s="125">
        <f>'SO 06 - Obnova železniční...'!J33</f>
        <v>0</v>
      </c>
      <c r="AW100" s="125">
        <f>'SO 06 - Obnova železniční...'!J34</f>
        <v>0</v>
      </c>
      <c r="AX100" s="125">
        <f>'SO 06 - Obnova železniční...'!J35</f>
        <v>0</v>
      </c>
      <c r="AY100" s="125">
        <f>'SO 06 - Obnova železniční...'!J36</f>
        <v>0</v>
      </c>
      <c r="AZ100" s="125">
        <f>'SO 06 - Obnova železniční...'!F33</f>
        <v>0</v>
      </c>
      <c r="BA100" s="125">
        <f>'SO 06 - Obnova železniční...'!F34</f>
        <v>0</v>
      </c>
      <c r="BB100" s="125">
        <f>'SO 06 - Obnova železniční...'!F35</f>
        <v>0</v>
      </c>
      <c r="BC100" s="125">
        <f>'SO 06 - Obnova železniční...'!F36</f>
        <v>0</v>
      </c>
      <c r="BD100" s="127">
        <f>'SO 06 - Obnova železniční...'!F37</f>
        <v>0</v>
      </c>
      <c r="BE100" s="7"/>
      <c r="BT100" s="128" t="s">
        <v>81</v>
      </c>
      <c r="BV100" s="128" t="s">
        <v>75</v>
      </c>
      <c r="BW100" s="128" t="s">
        <v>98</v>
      </c>
      <c r="BX100" s="128" t="s">
        <v>5</v>
      </c>
      <c r="CL100" s="128" t="s">
        <v>1</v>
      </c>
      <c r="CM100" s="128" t="s">
        <v>83</v>
      </c>
    </row>
    <row r="101" s="7" customFormat="1" ht="24.75" customHeight="1">
      <c r="A101" s="116" t="s">
        <v>77</v>
      </c>
      <c r="B101" s="117"/>
      <c r="C101" s="118"/>
      <c r="D101" s="119" t="s">
        <v>99</v>
      </c>
      <c r="E101" s="119"/>
      <c r="F101" s="119"/>
      <c r="G101" s="119"/>
      <c r="H101" s="119"/>
      <c r="I101" s="120"/>
      <c r="J101" s="119" t="s">
        <v>100</v>
      </c>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21">
        <f>'SO 07 - Obnova železniční...'!J30</f>
        <v>0</v>
      </c>
      <c r="AH101" s="120"/>
      <c r="AI101" s="120"/>
      <c r="AJ101" s="120"/>
      <c r="AK101" s="120"/>
      <c r="AL101" s="120"/>
      <c r="AM101" s="120"/>
      <c r="AN101" s="121">
        <f>SUM(AG101,AT101)</f>
        <v>0</v>
      </c>
      <c r="AO101" s="120"/>
      <c r="AP101" s="120"/>
      <c r="AQ101" s="122" t="s">
        <v>80</v>
      </c>
      <c r="AR101" s="123"/>
      <c r="AS101" s="124">
        <v>0</v>
      </c>
      <c r="AT101" s="125">
        <f>ROUND(SUM(AV101:AW101),2)</f>
        <v>0</v>
      </c>
      <c r="AU101" s="126">
        <f>'SO 07 - Obnova železniční...'!P116</f>
        <v>0</v>
      </c>
      <c r="AV101" s="125">
        <f>'SO 07 - Obnova železniční...'!J33</f>
        <v>0</v>
      </c>
      <c r="AW101" s="125">
        <f>'SO 07 - Obnova železniční...'!J34</f>
        <v>0</v>
      </c>
      <c r="AX101" s="125">
        <f>'SO 07 - Obnova železniční...'!J35</f>
        <v>0</v>
      </c>
      <c r="AY101" s="125">
        <f>'SO 07 - Obnova železniční...'!J36</f>
        <v>0</v>
      </c>
      <c r="AZ101" s="125">
        <f>'SO 07 - Obnova železniční...'!F33</f>
        <v>0</v>
      </c>
      <c r="BA101" s="125">
        <f>'SO 07 - Obnova železniční...'!F34</f>
        <v>0</v>
      </c>
      <c r="BB101" s="125">
        <f>'SO 07 - Obnova železniční...'!F35</f>
        <v>0</v>
      </c>
      <c r="BC101" s="125">
        <f>'SO 07 - Obnova železniční...'!F36</f>
        <v>0</v>
      </c>
      <c r="BD101" s="127">
        <f>'SO 07 - Obnova železniční...'!F37</f>
        <v>0</v>
      </c>
      <c r="BE101" s="7"/>
      <c r="BT101" s="128" t="s">
        <v>81</v>
      </c>
      <c r="BV101" s="128" t="s">
        <v>75</v>
      </c>
      <c r="BW101" s="128" t="s">
        <v>101</v>
      </c>
      <c r="BX101" s="128" t="s">
        <v>5</v>
      </c>
      <c r="CL101" s="128" t="s">
        <v>1</v>
      </c>
      <c r="CM101" s="128" t="s">
        <v>83</v>
      </c>
    </row>
    <row r="102" s="7" customFormat="1" ht="24.75" customHeight="1">
      <c r="A102" s="116" t="s">
        <v>77</v>
      </c>
      <c r="B102" s="117"/>
      <c r="C102" s="118"/>
      <c r="D102" s="119" t="s">
        <v>102</v>
      </c>
      <c r="E102" s="119"/>
      <c r="F102" s="119"/>
      <c r="G102" s="119"/>
      <c r="H102" s="119"/>
      <c r="I102" s="120"/>
      <c r="J102" s="119" t="s">
        <v>103</v>
      </c>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21">
        <f>'SO 08 - Obnova železniční...'!J30</f>
        <v>0</v>
      </c>
      <c r="AH102" s="120"/>
      <c r="AI102" s="120"/>
      <c r="AJ102" s="120"/>
      <c r="AK102" s="120"/>
      <c r="AL102" s="120"/>
      <c r="AM102" s="120"/>
      <c r="AN102" s="121">
        <f>SUM(AG102,AT102)</f>
        <v>0</v>
      </c>
      <c r="AO102" s="120"/>
      <c r="AP102" s="120"/>
      <c r="AQ102" s="122" t="s">
        <v>80</v>
      </c>
      <c r="AR102" s="123"/>
      <c r="AS102" s="124">
        <v>0</v>
      </c>
      <c r="AT102" s="125">
        <f>ROUND(SUM(AV102:AW102),2)</f>
        <v>0</v>
      </c>
      <c r="AU102" s="126">
        <f>'SO 08 - Obnova železniční...'!P116</f>
        <v>0</v>
      </c>
      <c r="AV102" s="125">
        <f>'SO 08 - Obnova železniční...'!J33</f>
        <v>0</v>
      </c>
      <c r="AW102" s="125">
        <f>'SO 08 - Obnova železniční...'!J34</f>
        <v>0</v>
      </c>
      <c r="AX102" s="125">
        <f>'SO 08 - Obnova železniční...'!J35</f>
        <v>0</v>
      </c>
      <c r="AY102" s="125">
        <f>'SO 08 - Obnova železniční...'!J36</f>
        <v>0</v>
      </c>
      <c r="AZ102" s="125">
        <f>'SO 08 - Obnova železniční...'!F33</f>
        <v>0</v>
      </c>
      <c r="BA102" s="125">
        <f>'SO 08 - Obnova železniční...'!F34</f>
        <v>0</v>
      </c>
      <c r="BB102" s="125">
        <f>'SO 08 - Obnova železniční...'!F35</f>
        <v>0</v>
      </c>
      <c r="BC102" s="125">
        <f>'SO 08 - Obnova železniční...'!F36</f>
        <v>0</v>
      </c>
      <c r="BD102" s="127">
        <f>'SO 08 - Obnova železniční...'!F37</f>
        <v>0</v>
      </c>
      <c r="BE102" s="7"/>
      <c r="BT102" s="128" t="s">
        <v>81</v>
      </c>
      <c r="BV102" s="128" t="s">
        <v>75</v>
      </c>
      <c r="BW102" s="128" t="s">
        <v>104</v>
      </c>
      <c r="BX102" s="128" t="s">
        <v>5</v>
      </c>
      <c r="CL102" s="128" t="s">
        <v>1</v>
      </c>
      <c r="CM102" s="128" t="s">
        <v>83</v>
      </c>
    </row>
    <row r="103" s="7" customFormat="1" ht="24.75" customHeight="1">
      <c r="A103" s="116" t="s">
        <v>77</v>
      </c>
      <c r="B103" s="117"/>
      <c r="C103" s="118"/>
      <c r="D103" s="119" t="s">
        <v>105</v>
      </c>
      <c r="E103" s="119"/>
      <c r="F103" s="119"/>
      <c r="G103" s="119"/>
      <c r="H103" s="119"/>
      <c r="I103" s="120"/>
      <c r="J103" s="119" t="s">
        <v>106</v>
      </c>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21">
        <f>'SO 09 - Obnova železniční...'!J30</f>
        <v>0</v>
      </c>
      <c r="AH103" s="120"/>
      <c r="AI103" s="120"/>
      <c r="AJ103" s="120"/>
      <c r="AK103" s="120"/>
      <c r="AL103" s="120"/>
      <c r="AM103" s="120"/>
      <c r="AN103" s="121">
        <f>SUM(AG103,AT103)</f>
        <v>0</v>
      </c>
      <c r="AO103" s="120"/>
      <c r="AP103" s="120"/>
      <c r="AQ103" s="122" t="s">
        <v>80</v>
      </c>
      <c r="AR103" s="123"/>
      <c r="AS103" s="124">
        <v>0</v>
      </c>
      <c r="AT103" s="125">
        <f>ROUND(SUM(AV103:AW103),2)</f>
        <v>0</v>
      </c>
      <c r="AU103" s="126">
        <f>'SO 09 - Obnova železniční...'!P116</f>
        <v>0</v>
      </c>
      <c r="AV103" s="125">
        <f>'SO 09 - Obnova železniční...'!J33</f>
        <v>0</v>
      </c>
      <c r="AW103" s="125">
        <f>'SO 09 - Obnova železniční...'!J34</f>
        <v>0</v>
      </c>
      <c r="AX103" s="125">
        <f>'SO 09 - Obnova železniční...'!J35</f>
        <v>0</v>
      </c>
      <c r="AY103" s="125">
        <f>'SO 09 - Obnova železniční...'!J36</f>
        <v>0</v>
      </c>
      <c r="AZ103" s="125">
        <f>'SO 09 - Obnova železniční...'!F33</f>
        <v>0</v>
      </c>
      <c r="BA103" s="125">
        <f>'SO 09 - Obnova železniční...'!F34</f>
        <v>0</v>
      </c>
      <c r="BB103" s="125">
        <f>'SO 09 - Obnova železniční...'!F35</f>
        <v>0</v>
      </c>
      <c r="BC103" s="125">
        <f>'SO 09 - Obnova železniční...'!F36</f>
        <v>0</v>
      </c>
      <c r="BD103" s="127">
        <f>'SO 09 - Obnova železniční...'!F37</f>
        <v>0</v>
      </c>
      <c r="BE103" s="7"/>
      <c r="BT103" s="128" t="s">
        <v>81</v>
      </c>
      <c r="BV103" s="128" t="s">
        <v>75</v>
      </c>
      <c r="BW103" s="128" t="s">
        <v>107</v>
      </c>
      <c r="BX103" s="128" t="s">
        <v>5</v>
      </c>
      <c r="CL103" s="128" t="s">
        <v>1</v>
      </c>
      <c r="CM103" s="128" t="s">
        <v>83</v>
      </c>
    </row>
    <row r="104" s="7" customFormat="1" ht="24.75" customHeight="1">
      <c r="A104" s="116" t="s">
        <v>77</v>
      </c>
      <c r="B104" s="117"/>
      <c r="C104" s="118"/>
      <c r="D104" s="119" t="s">
        <v>108</v>
      </c>
      <c r="E104" s="119"/>
      <c r="F104" s="119"/>
      <c r="G104" s="119"/>
      <c r="H104" s="119"/>
      <c r="I104" s="120"/>
      <c r="J104" s="119" t="s">
        <v>109</v>
      </c>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21">
        <f>'SO 10 - Obnova železniční...'!J30</f>
        <v>0</v>
      </c>
      <c r="AH104" s="120"/>
      <c r="AI104" s="120"/>
      <c r="AJ104" s="120"/>
      <c r="AK104" s="120"/>
      <c r="AL104" s="120"/>
      <c r="AM104" s="120"/>
      <c r="AN104" s="121">
        <f>SUM(AG104,AT104)</f>
        <v>0</v>
      </c>
      <c r="AO104" s="120"/>
      <c r="AP104" s="120"/>
      <c r="AQ104" s="122" t="s">
        <v>80</v>
      </c>
      <c r="AR104" s="123"/>
      <c r="AS104" s="124">
        <v>0</v>
      </c>
      <c r="AT104" s="125">
        <f>ROUND(SUM(AV104:AW104),2)</f>
        <v>0</v>
      </c>
      <c r="AU104" s="126">
        <f>'SO 10 - Obnova železniční...'!P119</f>
        <v>0</v>
      </c>
      <c r="AV104" s="125">
        <f>'SO 10 - Obnova železniční...'!J33</f>
        <v>0</v>
      </c>
      <c r="AW104" s="125">
        <f>'SO 10 - Obnova železniční...'!J34</f>
        <v>0</v>
      </c>
      <c r="AX104" s="125">
        <f>'SO 10 - Obnova železniční...'!J35</f>
        <v>0</v>
      </c>
      <c r="AY104" s="125">
        <f>'SO 10 - Obnova železniční...'!J36</f>
        <v>0</v>
      </c>
      <c r="AZ104" s="125">
        <f>'SO 10 - Obnova železniční...'!F33</f>
        <v>0</v>
      </c>
      <c r="BA104" s="125">
        <f>'SO 10 - Obnova železniční...'!F34</f>
        <v>0</v>
      </c>
      <c r="BB104" s="125">
        <f>'SO 10 - Obnova železniční...'!F35</f>
        <v>0</v>
      </c>
      <c r="BC104" s="125">
        <f>'SO 10 - Obnova železniční...'!F36</f>
        <v>0</v>
      </c>
      <c r="BD104" s="127">
        <f>'SO 10 - Obnova železniční...'!F37</f>
        <v>0</v>
      </c>
      <c r="BE104" s="7"/>
      <c r="BT104" s="128" t="s">
        <v>81</v>
      </c>
      <c r="BV104" s="128" t="s">
        <v>75</v>
      </c>
      <c r="BW104" s="128" t="s">
        <v>110</v>
      </c>
      <c r="BX104" s="128" t="s">
        <v>5</v>
      </c>
      <c r="CL104" s="128" t="s">
        <v>1</v>
      </c>
      <c r="CM104" s="128" t="s">
        <v>83</v>
      </c>
    </row>
    <row r="105" s="7" customFormat="1" ht="24.75" customHeight="1">
      <c r="A105" s="7"/>
      <c r="B105" s="117"/>
      <c r="C105" s="118"/>
      <c r="D105" s="119" t="s">
        <v>111</v>
      </c>
      <c r="E105" s="119"/>
      <c r="F105" s="119"/>
      <c r="G105" s="119"/>
      <c r="H105" s="119"/>
      <c r="I105" s="120"/>
      <c r="J105" s="119" t="s">
        <v>112</v>
      </c>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29">
        <f>ROUND(SUM(AG106:AG107),2)</f>
        <v>0</v>
      </c>
      <c r="AH105" s="120"/>
      <c r="AI105" s="120"/>
      <c r="AJ105" s="120"/>
      <c r="AK105" s="120"/>
      <c r="AL105" s="120"/>
      <c r="AM105" s="120"/>
      <c r="AN105" s="121">
        <f>SUM(AG105,AT105)</f>
        <v>0</v>
      </c>
      <c r="AO105" s="120"/>
      <c r="AP105" s="120"/>
      <c r="AQ105" s="122" t="s">
        <v>80</v>
      </c>
      <c r="AR105" s="123"/>
      <c r="AS105" s="124">
        <f>ROUND(SUM(AS106:AS107),2)</f>
        <v>0</v>
      </c>
      <c r="AT105" s="125">
        <f>ROUND(SUM(AV105:AW105),2)</f>
        <v>0</v>
      </c>
      <c r="AU105" s="126">
        <f>ROUND(SUM(AU106:AU107),5)</f>
        <v>0</v>
      </c>
      <c r="AV105" s="125">
        <f>ROUND(AZ105*L29,2)</f>
        <v>0</v>
      </c>
      <c r="AW105" s="125">
        <f>ROUND(BA105*L30,2)</f>
        <v>0</v>
      </c>
      <c r="AX105" s="125">
        <f>ROUND(BB105*L29,2)</f>
        <v>0</v>
      </c>
      <c r="AY105" s="125">
        <f>ROUND(BC105*L30,2)</f>
        <v>0</v>
      </c>
      <c r="AZ105" s="125">
        <f>ROUND(SUM(AZ106:AZ107),2)</f>
        <v>0</v>
      </c>
      <c r="BA105" s="125">
        <f>ROUND(SUM(BA106:BA107),2)</f>
        <v>0</v>
      </c>
      <c r="BB105" s="125">
        <f>ROUND(SUM(BB106:BB107),2)</f>
        <v>0</v>
      </c>
      <c r="BC105" s="125">
        <f>ROUND(SUM(BC106:BC107),2)</f>
        <v>0</v>
      </c>
      <c r="BD105" s="127">
        <f>ROUND(SUM(BD106:BD107),2)</f>
        <v>0</v>
      </c>
      <c r="BE105" s="7"/>
      <c r="BS105" s="128" t="s">
        <v>72</v>
      </c>
      <c r="BT105" s="128" t="s">
        <v>81</v>
      </c>
      <c r="BU105" s="128" t="s">
        <v>74</v>
      </c>
      <c r="BV105" s="128" t="s">
        <v>75</v>
      </c>
      <c r="BW105" s="128" t="s">
        <v>113</v>
      </c>
      <c r="BX105" s="128" t="s">
        <v>5</v>
      </c>
      <c r="CL105" s="128" t="s">
        <v>1</v>
      </c>
      <c r="CM105" s="128" t="s">
        <v>73</v>
      </c>
    </row>
    <row r="106" s="4" customFormat="1" ht="16.5" customHeight="1">
      <c r="A106" s="116" t="s">
        <v>77</v>
      </c>
      <c r="B106" s="67"/>
      <c r="C106" s="130"/>
      <c r="D106" s="130"/>
      <c r="E106" s="131" t="s">
        <v>114</v>
      </c>
      <c r="F106" s="131"/>
      <c r="G106" s="131"/>
      <c r="H106" s="131"/>
      <c r="I106" s="131"/>
      <c r="J106" s="130"/>
      <c r="K106" s="131" t="s">
        <v>115</v>
      </c>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2">
        <f>'01 - Sborník ÚOŽI'!J32</f>
        <v>0</v>
      </c>
      <c r="AH106" s="130"/>
      <c r="AI106" s="130"/>
      <c r="AJ106" s="130"/>
      <c r="AK106" s="130"/>
      <c r="AL106" s="130"/>
      <c r="AM106" s="130"/>
      <c r="AN106" s="132">
        <f>SUM(AG106,AT106)</f>
        <v>0</v>
      </c>
      <c r="AO106" s="130"/>
      <c r="AP106" s="130"/>
      <c r="AQ106" s="133" t="s">
        <v>116</v>
      </c>
      <c r="AR106" s="69"/>
      <c r="AS106" s="134">
        <v>0</v>
      </c>
      <c r="AT106" s="135">
        <f>ROUND(SUM(AV106:AW106),2)</f>
        <v>0</v>
      </c>
      <c r="AU106" s="136">
        <f>'01 - Sborník ÚOŽI'!P120</f>
        <v>0</v>
      </c>
      <c r="AV106" s="135">
        <f>'01 - Sborník ÚOŽI'!J35</f>
        <v>0</v>
      </c>
      <c r="AW106" s="135">
        <f>'01 - Sborník ÚOŽI'!J36</f>
        <v>0</v>
      </c>
      <c r="AX106" s="135">
        <f>'01 - Sborník ÚOŽI'!J37</f>
        <v>0</v>
      </c>
      <c r="AY106" s="135">
        <f>'01 - Sborník ÚOŽI'!J38</f>
        <v>0</v>
      </c>
      <c r="AZ106" s="135">
        <f>'01 - Sborník ÚOŽI'!F35</f>
        <v>0</v>
      </c>
      <c r="BA106" s="135">
        <f>'01 - Sborník ÚOŽI'!F36</f>
        <v>0</v>
      </c>
      <c r="BB106" s="135">
        <f>'01 - Sborník ÚOŽI'!F37</f>
        <v>0</v>
      </c>
      <c r="BC106" s="135">
        <f>'01 - Sborník ÚOŽI'!F38</f>
        <v>0</v>
      </c>
      <c r="BD106" s="137">
        <f>'01 - Sborník ÚOŽI'!F39</f>
        <v>0</v>
      </c>
      <c r="BE106" s="4"/>
      <c r="BT106" s="138" t="s">
        <v>83</v>
      </c>
      <c r="BV106" s="138" t="s">
        <v>75</v>
      </c>
      <c r="BW106" s="138" t="s">
        <v>117</v>
      </c>
      <c r="BX106" s="138" t="s">
        <v>113</v>
      </c>
      <c r="CL106" s="138" t="s">
        <v>1</v>
      </c>
    </row>
    <row r="107" s="4" customFormat="1" ht="16.5" customHeight="1">
      <c r="A107" s="116" t="s">
        <v>77</v>
      </c>
      <c r="B107" s="67"/>
      <c r="C107" s="130"/>
      <c r="D107" s="130"/>
      <c r="E107" s="131" t="s">
        <v>118</v>
      </c>
      <c r="F107" s="131"/>
      <c r="G107" s="131"/>
      <c r="H107" s="131"/>
      <c r="I107" s="131"/>
      <c r="J107" s="130"/>
      <c r="K107" s="131" t="s">
        <v>119</v>
      </c>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2">
        <f>'02 - ÚRS '!J32</f>
        <v>0</v>
      </c>
      <c r="AH107" s="130"/>
      <c r="AI107" s="130"/>
      <c r="AJ107" s="130"/>
      <c r="AK107" s="130"/>
      <c r="AL107" s="130"/>
      <c r="AM107" s="130"/>
      <c r="AN107" s="132">
        <f>SUM(AG107,AT107)</f>
        <v>0</v>
      </c>
      <c r="AO107" s="130"/>
      <c r="AP107" s="130"/>
      <c r="AQ107" s="133" t="s">
        <v>116</v>
      </c>
      <c r="AR107" s="69"/>
      <c r="AS107" s="134">
        <v>0</v>
      </c>
      <c r="AT107" s="135">
        <f>ROUND(SUM(AV107:AW107),2)</f>
        <v>0</v>
      </c>
      <c r="AU107" s="136">
        <f>'02 - ÚRS '!P120</f>
        <v>0</v>
      </c>
      <c r="AV107" s="135">
        <f>'02 - ÚRS '!J35</f>
        <v>0</v>
      </c>
      <c r="AW107" s="135">
        <f>'02 - ÚRS '!J36</f>
        <v>0</v>
      </c>
      <c r="AX107" s="135">
        <f>'02 - ÚRS '!J37</f>
        <v>0</v>
      </c>
      <c r="AY107" s="135">
        <f>'02 - ÚRS '!J38</f>
        <v>0</v>
      </c>
      <c r="AZ107" s="135">
        <f>'02 - ÚRS '!F35</f>
        <v>0</v>
      </c>
      <c r="BA107" s="135">
        <f>'02 - ÚRS '!F36</f>
        <v>0</v>
      </c>
      <c r="BB107" s="135">
        <f>'02 - ÚRS '!F37</f>
        <v>0</v>
      </c>
      <c r="BC107" s="135">
        <f>'02 - ÚRS '!F38</f>
        <v>0</v>
      </c>
      <c r="BD107" s="137">
        <f>'02 - ÚRS '!F39</f>
        <v>0</v>
      </c>
      <c r="BE107" s="4"/>
      <c r="BT107" s="138" t="s">
        <v>83</v>
      </c>
      <c r="BV107" s="138" t="s">
        <v>75</v>
      </c>
      <c r="BW107" s="138" t="s">
        <v>120</v>
      </c>
      <c r="BX107" s="138" t="s">
        <v>113</v>
      </c>
      <c r="CL107" s="138" t="s">
        <v>1</v>
      </c>
    </row>
    <row r="108" s="7" customFormat="1" ht="16.5" customHeight="1">
      <c r="A108" s="116" t="s">
        <v>77</v>
      </c>
      <c r="B108" s="117"/>
      <c r="C108" s="118"/>
      <c r="D108" s="119" t="s">
        <v>121</v>
      </c>
      <c r="E108" s="119"/>
      <c r="F108" s="119"/>
      <c r="G108" s="119"/>
      <c r="H108" s="119"/>
      <c r="I108" s="120"/>
      <c r="J108" s="119" t="s">
        <v>122</v>
      </c>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21">
        <f>'SO 12 - Práce na zařízení...'!J30</f>
        <v>0</v>
      </c>
      <c r="AH108" s="120"/>
      <c r="AI108" s="120"/>
      <c r="AJ108" s="120"/>
      <c r="AK108" s="120"/>
      <c r="AL108" s="120"/>
      <c r="AM108" s="120"/>
      <c r="AN108" s="121">
        <f>SUM(AG108,AT108)</f>
        <v>0</v>
      </c>
      <c r="AO108" s="120"/>
      <c r="AP108" s="120"/>
      <c r="AQ108" s="122" t="s">
        <v>80</v>
      </c>
      <c r="AR108" s="123"/>
      <c r="AS108" s="124">
        <v>0</v>
      </c>
      <c r="AT108" s="125">
        <f>ROUND(SUM(AV108:AW108),2)</f>
        <v>0</v>
      </c>
      <c r="AU108" s="126">
        <f>'SO 12 - Práce na zařízení...'!P116</f>
        <v>0</v>
      </c>
      <c r="AV108" s="125">
        <f>'SO 12 - Práce na zařízení...'!J33</f>
        <v>0</v>
      </c>
      <c r="AW108" s="125">
        <f>'SO 12 - Práce na zařízení...'!J34</f>
        <v>0</v>
      </c>
      <c r="AX108" s="125">
        <f>'SO 12 - Práce na zařízení...'!J35</f>
        <v>0</v>
      </c>
      <c r="AY108" s="125">
        <f>'SO 12 - Práce na zařízení...'!J36</f>
        <v>0</v>
      </c>
      <c r="AZ108" s="125">
        <f>'SO 12 - Práce na zařízení...'!F33</f>
        <v>0</v>
      </c>
      <c r="BA108" s="125">
        <f>'SO 12 - Práce na zařízení...'!F34</f>
        <v>0</v>
      </c>
      <c r="BB108" s="125">
        <f>'SO 12 - Práce na zařízení...'!F35</f>
        <v>0</v>
      </c>
      <c r="BC108" s="125">
        <f>'SO 12 - Práce na zařízení...'!F36</f>
        <v>0</v>
      </c>
      <c r="BD108" s="127">
        <f>'SO 12 - Práce na zařízení...'!F37</f>
        <v>0</v>
      </c>
      <c r="BE108" s="7"/>
      <c r="BT108" s="128" t="s">
        <v>81</v>
      </c>
      <c r="BV108" s="128" t="s">
        <v>75</v>
      </c>
      <c r="BW108" s="128" t="s">
        <v>123</v>
      </c>
      <c r="BX108" s="128" t="s">
        <v>5</v>
      </c>
      <c r="CL108" s="128" t="s">
        <v>1</v>
      </c>
      <c r="CM108" s="128" t="s">
        <v>83</v>
      </c>
    </row>
    <row r="109" s="7" customFormat="1" ht="16.5" customHeight="1">
      <c r="A109" s="116" t="s">
        <v>77</v>
      </c>
      <c r="B109" s="117"/>
      <c r="C109" s="118"/>
      <c r="D109" s="119" t="s">
        <v>124</v>
      </c>
      <c r="E109" s="119"/>
      <c r="F109" s="119"/>
      <c r="G109" s="119"/>
      <c r="H109" s="119"/>
      <c r="I109" s="120"/>
      <c r="J109" s="119" t="s">
        <v>125</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21">
        <f>'SO 13 - Materiál objednat...'!J30</f>
        <v>0</v>
      </c>
      <c r="AH109" s="120"/>
      <c r="AI109" s="120"/>
      <c r="AJ109" s="120"/>
      <c r="AK109" s="120"/>
      <c r="AL109" s="120"/>
      <c r="AM109" s="120"/>
      <c r="AN109" s="121">
        <f>SUM(AG109,AT109)</f>
        <v>0</v>
      </c>
      <c r="AO109" s="120"/>
      <c r="AP109" s="120"/>
      <c r="AQ109" s="122" t="s">
        <v>80</v>
      </c>
      <c r="AR109" s="123"/>
      <c r="AS109" s="124">
        <v>0</v>
      </c>
      <c r="AT109" s="125">
        <f>ROUND(SUM(AV109:AW109),2)</f>
        <v>0</v>
      </c>
      <c r="AU109" s="126">
        <f>'SO 13 - Materiál objednat...'!P116</f>
        <v>0</v>
      </c>
      <c r="AV109" s="125">
        <f>'SO 13 - Materiál objednat...'!J33</f>
        <v>0</v>
      </c>
      <c r="AW109" s="125">
        <f>'SO 13 - Materiál objednat...'!J34</f>
        <v>0</v>
      </c>
      <c r="AX109" s="125">
        <f>'SO 13 - Materiál objednat...'!J35</f>
        <v>0</v>
      </c>
      <c r="AY109" s="125">
        <f>'SO 13 - Materiál objednat...'!J36</f>
        <v>0</v>
      </c>
      <c r="AZ109" s="125">
        <f>'SO 13 - Materiál objednat...'!F33</f>
        <v>0</v>
      </c>
      <c r="BA109" s="125">
        <f>'SO 13 - Materiál objednat...'!F34</f>
        <v>0</v>
      </c>
      <c r="BB109" s="125">
        <f>'SO 13 - Materiál objednat...'!F35</f>
        <v>0</v>
      </c>
      <c r="BC109" s="125">
        <f>'SO 13 - Materiál objednat...'!F36</f>
        <v>0</v>
      </c>
      <c r="BD109" s="127">
        <f>'SO 13 - Materiál objednat...'!F37</f>
        <v>0</v>
      </c>
      <c r="BE109" s="7"/>
      <c r="BT109" s="128" t="s">
        <v>81</v>
      </c>
      <c r="BV109" s="128" t="s">
        <v>75</v>
      </c>
      <c r="BW109" s="128" t="s">
        <v>126</v>
      </c>
      <c r="BX109" s="128" t="s">
        <v>5</v>
      </c>
      <c r="CL109" s="128" t="s">
        <v>1</v>
      </c>
      <c r="CM109" s="128" t="s">
        <v>83</v>
      </c>
    </row>
    <row r="110" s="7" customFormat="1" ht="16.5" customHeight="1">
      <c r="A110" s="116" t="s">
        <v>77</v>
      </c>
      <c r="B110" s="117"/>
      <c r="C110" s="118"/>
      <c r="D110" s="119" t="s">
        <v>127</v>
      </c>
      <c r="E110" s="119"/>
      <c r="F110" s="119"/>
      <c r="G110" s="119"/>
      <c r="H110" s="119"/>
      <c r="I110" s="120"/>
      <c r="J110" s="119" t="s">
        <v>128</v>
      </c>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21">
        <f>'SO 14 - VON'!J30</f>
        <v>0</v>
      </c>
      <c r="AH110" s="120"/>
      <c r="AI110" s="120"/>
      <c r="AJ110" s="120"/>
      <c r="AK110" s="120"/>
      <c r="AL110" s="120"/>
      <c r="AM110" s="120"/>
      <c r="AN110" s="121">
        <f>SUM(AG110,AT110)</f>
        <v>0</v>
      </c>
      <c r="AO110" s="120"/>
      <c r="AP110" s="120"/>
      <c r="AQ110" s="122" t="s">
        <v>80</v>
      </c>
      <c r="AR110" s="123"/>
      <c r="AS110" s="124">
        <v>0</v>
      </c>
      <c r="AT110" s="125">
        <f>ROUND(SUM(AV110:AW110),2)</f>
        <v>0</v>
      </c>
      <c r="AU110" s="126">
        <f>'SO 14 - VON'!P116</f>
        <v>0</v>
      </c>
      <c r="AV110" s="125">
        <f>'SO 14 - VON'!J33</f>
        <v>0</v>
      </c>
      <c r="AW110" s="125">
        <f>'SO 14 - VON'!J34</f>
        <v>0</v>
      </c>
      <c r="AX110" s="125">
        <f>'SO 14 - VON'!J35</f>
        <v>0</v>
      </c>
      <c r="AY110" s="125">
        <f>'SO 14 - VON'!J36</f>
        <v>0</v>
      </c>
      <c r="AZ110" s="125">
        <f>'SO 14 - VON'!F33</f>
        <v>0</v>
      </c>
      <c r="BA110" s="125">
        <f>'SO 14 - VON'!F34</f>
        <v>0</v>
      </c>
      <c r="BB110" s="125">
        <f>'SO 14 - VON'!F35</f>
        <v>0</v>
      </c>
      <c r="BC110" s="125">
        <f>'SO 14 - VON'!F36</f>
        <v>0</v>
      </c>
      <c r="BD110" s="127">
        <f>'SO 14 - VON'!F37</f>
        <v>0</v>
      </c>
      <c r="BE110" s="7"/>
      <c r="BT110" s="128" t="s">
        <v>81</v>
      </c>
      <c r="BV110" s="128" t="s">
        <v>75</v>
      </c>
      <c r="BW110" s="128" t="s">
        <v>129</v>
      </c>
      <c r="BX110" s="128" t="s">
        <v>5</v>
      </c>
      <c r="CL110" s="128" t="s">
        <v>1</v>
      </c>
      <c r="CM110" s="128" t="s">
        <v>83</v>
      </c>
    </row>
    <row r="111" s="7" customFormat="1" ht="24.75" customHeight="1">
      <c r="A111" s="7"/>
      <c r="B111" s="117"/>
      <c r="C111" s="118"/>
      <c r="D111" s="119" t="s">
        <v>130</v>
      </c>
      <c r="E111" s="119"/>
      <c r="F111" s="119"/>
      <c r="G111" s="119"/>
      <c r="H111" s="119"/>
      <c r="I111" s="120"/>
      <c r="J111" s="119" t="s">
        <v>131</v>
      </c>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29">
        <f>ROUND(AG112+AG115+AG117+AG119+AG121,2)</f>
        <v>0</v>
      </c>
      <c r="AH111" s="120"/>
      <c r="AI111" s="120"/>
      <c r="AJ111" s="120"/>
      <c r="AK111" s="120"/>
      <c r="AL111" s="120"/>
      <c r="AM111" s="120"/>
      <c r="AN111" s="121">
        <f>SUM(AG111,AT111)</f>
        <v>0</v>
      </c>
      <c r="AO111" s="120"/>
      <c r="AP111" s="120"/>
      <c r="AQ111" s="122" t="s">
        <v>132</v>
      </c>
      <c r="AR111" s="123"/>
      <c r="AS111" s="124">
        <f>ROUND(AS112+AS115+AS117+AS119+AS121,2)</f>
        <v>0</v>
      </c>
      <c r="AT111" s="125">
        <f>ROUND(SUM(AV111:AW111),2)</f>
        <v>0</v>
      </c>
      <c r="AU111" s="126">
        <f>ROUND(AU112+AU115+AU117+AU119+AU121,5)</f>
        <v>0</v>
      </c>
      <c r="AV111" s="125">
        <f>ROUND(AZ111*L29,2)</f>
        <v>0</v>
      </c>
      <c r="AW111" s="125">
        <f>ROUND(BA111*L30,2)</f>
        <v>0</v>
      </c>
      <c r="AX111" s="125">
        <f>ROUND(BB111*L29,2)</f>
        <v>0</v>
      </c>
      <c r="AY111" s="125">
        <f>ROUND(BC111*L30,2)</f>
        <v>0</v>
      </c>
      <c r="AZ111" s="125">
        <f>ROUND(AZ112+AZ115+AZ117+AZ119+AZ121,2)</f>
        <v>0</v>
      </c>
      <c r="BA111" s="125">
        <f>ROUND(BA112+BA115+BA117+BA119+BA121,2)</f>
        <v>0</v>
      </c>
      <c r="BB111" s="125">
        <f>ROUND(BB112+BB115+BB117+BB119+BB121,2)</f>
        <v>0</v>
      </c>
      <c r="BC111" s="125">
        <f>ROUND(BC112+BC115+BC117+BC119+BC121,2)</f>
        <v>0</v>
      </c>
      <c r="BD111" s="127">
        <f>ROUND(BD112+BD115+BD117+BD119+BD121,2)</f>
        <v>0</v>
      </c>
      <c r="BE111" s="7"/>
      <c r="BS111" s="128" t="s">
        <v>72</v>
      </c>
      <c r="BT111" s="128" t="s">
        <v>81</v>
      </c>
      <c r="BU111" s="128" t="s">
        <v>74</v>
      </c>
      <c r="BV111" s="128" t="s">
        <v>75</v>
      </c>
      <c r="BW111" s="128" t="s">
        <v>133</v>
      </c>
      <c r="BX111" s="128" t="s">
        <v>5</v>
      </c>
      <c r="CL111" s="128" t="s">
        <v>1</v>
      </c>
      <c r="CM111" s="128" t="s">
        <v>73</v>
      </c>
    </row>
    <row r="112" s="4" customFormat="1" ht="23.25" customHeight="1">
      <c r="A112" s="4"/>
      <c r="B112" s="67"/>
      <c r="C112" s="130"/>
      <c r="D112" s="130"/>
      <c r="E112" s="131" t="s">
        <v>114</v>
      </c>
      <c r="F112" s="131"/>
      <c r="G112" s="131"/>
      <c r="H112" s="131"/>
      <c r="I112" s="131"/>
      <c r="J112" s="130"/>
      <c r="K112" s="131" t="s">
        <v>134</v>
      </c>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9">
        <f>ROUND(SUM(AG113:AG114),2)</f>
        <v>0</v>
      </c>
      <c r="AH112" s="130"/>
      <c r="AI112" s="130"/>
      <c r="AJ112" s="130"/>
      <c r="AK112" s="130"/>
      <c r="AL112" s="130"/>
      <c r="AM112" s="130"/>
      <c r="AN112" s="132">
        <f>SUM(AG112,AT112)</f>
        <v>0</v>
      </c>
      <c r="AO112" s="130"/>
      <c r="AP112" s="130"/>
      <c r="AQ112" s="133" t="s">
        <v>116</v>
      </c>
      <c r="AR112" s="69"/>
      <c r="AS112" s="134">
        <f>ROUND(SUM(AS113:AS114),2)</f>
        <v>0</v>
      </c>
      <c r="AT112" s="135">
        <f>ROUND(SUM(AV112:AW112),2)</f>
        <v>0</v>
      </c>
      <c r="AU112" s="136">
        <f>ROUND(SUM(AU113:AU114),5)</f>
        <v>0</v>
      </c>
      <c r="AV112" s="135">
        <f>ROUND(AZ112*L29,2)</f>
        <v>0</v>
      </c>
      <c r="AW112" s="135">
        <f>ROUND(BA112*L30,2)</f>
        <v>0</v>
      </c>
      <c r="AX112" s="135">
        <f>ROUND(BB112*L29,2)</f>
        <v>0</v>
      </c>
      <c r="AY112" s="135">
        <f>ROUND(BC112*L30,2)</f>
        <v>0</v>
      </c>
      <c r="AZ112" s="135">
        <f>ROUND(SUM(AZ113:AZ114),2)</f>
        <v>0</v>
      </c>
      <c r="BA112" s="135">
        <f>ROUND(SUM(BA113:BA114),2)</f>
        <v>0</v>
      </c>
      <c r="BB112" s="135">
        <f>ROUND(SUM(BB113:BB114),2)</f>
        <v>0</v>
      </c>
      <c r="BC112" s="135">
        <f>ROUND(SUM(BC113:BC114),2)</f>
        <v>0</v>
      </c>
      <c r="BD112" s="137">
        <f>ROUND(SUM(BD113:BD114),2)</f>
        <v>0</v>
      </c>
      <c r="BE112" s="4"/>
      <c r="BS112" s="138" t="s">
        <v>72</v>
      </c>
      <c r="BT112" s="138" t="s">
        <v>83</v>
      </c>
      <c r="BU112" s="138" t="s">
        <v>74</v>
      </c>
      <c r="BV112" s="138" t="s">
        <v>75</v>
      </c>
      <c r="BW112" s="138" t="s">
        <v>135</v>
      </c>
      <c r="BX112" s="138" t="s">
        <v>133</v>
      </c>
      <c r="CL112" s="138" t="s">
        <v>1</v>
      </c>
    </row>
    <row r="113" s="4" customFormat="1" ht="16.5" customHeight="1">
      <c r="A113" s="116" t="s">
        <v>77</v>
      </c>
      <c r="B113" s="67"/>
      <c r="C113" s="130"/>
      <c r="D113" s="130"/>
      <c r="E113" s="130"/>
      <c r="F113" s="131" t="s">
        <v>114</v>
      </c>
      <c r="G113" s="131"/>
      <c r="H113" s="131"/>
      <c r="I113" s="131"/>
      <c r="J113" s="131"/>
      <c r="K113" s="130"/>
      <c r="L113" s="131" t="s">
        <v>136</v>
      </c>
      <c r="M113" s="131"/>
      <c r="N113" s="131"/>
      <c r="O113" s="131"/>
      <c r="P113" s="131"/>
      <c r="Q113" s="131"/>
      <c r="R113" s="131"/>
      <c r="S113" s="131"/>
      <c r="T113" s="131"/>
      <c r="U113" s="131"/>
      <c r="V113" s="131"/>
      <c r="W113" s="131"/>
      <c r="X113" s="131"/>
      <c r="Y113" s="131"/>
      <c r="Z113" s="131"/>
      <c r="AA113" s="131"/>
      <c r="AB113" s="131"/>
      <c r="AC113" s="131"/>
      <c r="AD113" s="131"/>
      <c r="AE113" s="131"/>
      <c r="AF113" s="131"/>
      <c r="AG113" s="132">
        <f>'01 - Dle sborníku ÚOŽI'!J34</f>
        <v>0</v>
      </c>
      <c r="AH113" s="130"/>
      <c r="AI113" s="130"/>
      <c r="AJ113" s="130"/>
      <c r="AK113" s="130"/>
      <c r="AL113" s="130"/>
      <c r="AM113" s="130"/>
      <c r="AN113" s="132">
        <f>SUM(AG113,AT113)</f>
        <v>0</v>
      </c>
      <c r="AO113" s="130"/>
      <c r="AP113" s="130"/>
      <c r="AQ113" s="133" t="s">
        <v>116</v>
      </c>
      <c r="AR113" s="69"/>
      <c r="AS113" s="134">
        <v>0</v>
      </c>
      <c r="AT113" s="135">
        <f>ROUND(SUM(AV113:AW113),2)</f>
        <v>0</v>
      </c>
      <c r="AU113" s="136">
        <f>'01 - Dle sborníku ÚOŽI'!P127</f>
        <v>0</v>
      </c>
      <c r="AV113" s="135">
        <f>'01 - Dle sborníku ÚOŽI'!J37</f>
        <v>0</v>
      </c>
      <c r="AW113" s="135">
        <f>'01 - Dle sborníku ÚOŽI'!J38</f>
        <v>0</v>
      </c>
      <c r="AX113" s="135">
        <f>'01 - Dle sborníku ÚOŽI'!J39</f>
        <v>0</v>
      </c>
      <c r="AY113" s="135">
        <f>'01 - Dle sborníku ÚOŽI'!J40</f>
        <v>0</v>
      </c>
      <c r="AZ113" s="135">
        <f>'01 - Dle sborníku ÚOŽI'!F37</f>
        <v>0</v>
      </c>
      <c r="BA113" s="135">
        <f>'01 - Dle sborníku ÚOŽI'!F38</f>
        <v>0</v>
      </c>
      <c r="BB113" s="135">
        <f>'01 - Dle sborníku ÚOŽI'!F39</f>
        <v>0</v>
      </c>
      <c r="BC113" s="135">
        <f>'01 - Dle sborníku ÚOŽI'!F40</f>
        <v>0</v>
      </c>
      <c r="BD113" s="137">
        <f>'01 - Dle sborníku ÚOŽI'!F41</f>
        <v>0</v>
      </c>
      <c r="BE113" s="4"/>
      <c r="BT113" s="138" t="s">
        <v>137</v>
      </c>
      <c r="BV113" s="138" t="s">
        <v>75</v>
      </c>
      <c r="BW113" s="138" t="s">
        <v>138</v>
      </c>
      <c r="BX113" s="138" t="s">
        <v>135</v>
      </c>
      <c r="CL113" s="138" t="s">
        <v>1</v>
      </c>
    </row>
    <row r="114" s="4" customFormat="1" ht="16.5" customHeight="1">
      <c r="A114" s="116" t="s">
        <v>77</v>
      </c>
      <c r="B114" s="67"/>
      <c r="C114" s="130"/>
      <c r="D114" s="130"/>
      <c r="E114" s="130"/>
      <c r="F114" s="131" t="s">
        <v>118</v>
      </c>
      <c r="G114" s="131"/>
      <c r="H114" s="131"/>
      <c r="I114" s="131"/>
      <c r="J114" s="131"/>
      <c r="K114" s="130"/>
      <c r="L114" s="131" t="s">
        <v>139</v>
      </c>
      <c r="M114" s="131"/>
      <c r="N114" s="131"/>
      <c r="O114" s="131"/>
      <c r="P114" s="131"/>
      <c r="Q114" s="131"/>
      <c r="R114" s="131"/>
      <c r="S114" s="131"/>
      <c r="T114" s="131"/>
      <c r="U114" s="131"/>
      <c r="V114" s="131"/>
      <c r="W114" s="131"/>
      <c r="X114" s="131"/>
      <c r="Y114" s="131"/>
      <c r="Z114" s="131"/>
      <c r="AA114" s="131"/>
      <c r="AB114" s="131"/>
      <c r="AC114" s="131"/>
      <c r="AD114" s="131"/>
      <c r="AE114" s="131"/>
      <c r="AF114" s="131"/>
      <c r="AG114" s="132">
        <f>'02 - URS'!J34</f>
        <v>0</v>
      </c>
      <c r="AH114" s="130"/>
      <c r="AI114" s="130"/>
      <c r="AJ114" s="130"/>
      <c r="AK114" s="130"/>
      <c r="AL114" s="130"/>
      <c r="AM114" s="130"/>
      <c r="AN114" s="132">
        <f>SUM(AG114,AT114)</f>
        <v>0</v>
      </c>
      <c r="AO114" s="130"/>
      <c r="AP114" s="130"/>
      <c r="AQ114" s="133" t="s">
        <v>116</v>
      </c>
      <c r="AR114" s="69"/>
      <c r="AS114" s="134">
        <v>0</v>
      </c>
      <c r="AT114" s="135">
        <f>ROUND(SUM(AV114:AW114),2)</f>
        <v>0</v>
      </c>
      <c r="AU114" s="136">
        <f>'02 - URS'!P126</f>
        <v>0</v>
      </c>
      <c r="AV114" s="135">
        <f>'02 - URS'!J37</f>
        <v>0</v>
      </c>
      <c r="AW114" s="135">
        <f>'02 - URS'!J38</f>
        <v>0</v>
      </c>
      <c r="AX114" s="135">
        <f>'02 - URS'!J39</f>
        <v>0</v>
      </c>
      <c r="AY114" s="135">
        <f>'02 - URS'!J40</f>
        <v>0</v>
      </c>
      <c r="AZ114" s="135">
        <f>'02 - URS'!F37</f>
        <v>0</v>
      </c>
      <c r="BA114" s="135">
        <f>'02 - URS'!F38</f>
        <v>0</v>
      </c>
      <c r="BB114" s="135">
        <f>'02 - URS'!F39</f>
        <v>0</v>
      </c>
      <c r="BC114" s="135">
        <f>'02 - URS'!F40</f>
        <v>0</v>
      </c>
      <c r="BD114" s="137">
        <f>'02 - URS'!F41</f>
        <v>0</v>
      </c>
      <c r="BE114" s="4"/>
      <c r="BT114" s="138" t="s">
        <v>137</v>
      </c>
      <c r="BV114" s="138" t="s">
        <v>75</v>
      </c>
      <c r="BW114" s="138" t="s">
        <v>140</v>
      </c>
      <c r="BX114" s="138" t="s">
        <v>135</v>
      </c>
      <c r="CL114" s="138" t="s">
        <v>1</v>
      </c>
    </row>
    <row r="115" s="4" customFormat="1" ht="16.5" customHeight="1">
      <c r="A115" s="4"/>
      <c r="B115" s="67"/>
      <c r="C115" s="130"/>
      <c r="D115" s="130"/>
      <c r="E115" s="131" t="s">
        <v>118</v>
      </c>
      <c r="F115" s="131"/>
      <c r="G115" s="131"/>
      <c r="H115" s="131"/>
      <c r="I115" s="131"/>
      <c r="J115" s="130"/>
      <c r="K115" s="131" t="s">
        <v>141</v>
      </c>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9">
        <f>ROUND(AG116,2)</f>
        <v>0</v>
      </c>
      <c r="AH115" s="130"/>
      <c r="AI115" s="130"/>
      <c r="AJ115" s="130"/>
      <c r="AK115" s="130"/>
      <c r="AL115" s="130"/>
      <c r="AM115" s="130"/>
      <c r="AN115" s="132">
        <f>SUM(AG115,AT115)</f>
        <v>0</v>
      </c>
      <c r="AO115" s="130"/>
      <c r="AP115" s="130"/>
      <c r="AQ115" s="133" t="s">
        <v>116</v>
      </c>
      <c r="AR115" s="69"/>
      <c r="AS115" s="134">
        <f>ROUND(AS116,2)</f>
        <v>0</v>
      </c>
      <c r="AT115" s="135">
        <f>ROUND(SUM(AV115:AW115),2)</f>
        <v>0</v>
      </c>
      <c r="AU115" s="136">
        <f>ROUND(AU116,5)</f>
        <v>0</v>
      </c>
      <c r="AV115" s="135">
        <f>ROUND(AZ115*L29,2)</f>
        <v>0</v>
      </c>
      <c r="AW115" s="135">
        <f>ROUND(BA115*L30,2)</f>
        <v>0</v>
      </c>
      <c r="AX115" s="135">
        <f>ROUND(BB115*L29,2)</f>
        <v>0</v>
      </c>
      <c r="AY115" s="135">
        <f>ROUND(BC115*L30,2)</f>
        <v>0</v>
      </c>
      <c r="AZ115" s="135">
        <f>ROUND(AZ116,2)</f>
        <v>0</v>
      </c>
      <c r="BA115" s="135">
        <f>ROUND(BA116,2)</f>
        <v>0</v>
      </c>
      <c r="BB115" s="135">
        <f>ROUND(BB116,2)</f>
        <v>0</v>
      </c>
      <c r="BC115" s="135">
        <f>ROUND(BC116,2)</f>
        <v>0</v>
      </c>
      <c r="BD115" s="137">
        <f>ROUND(BD116,2)</f>
        <v>0</v>
      </c>
      <c r="BE115" s="4"/>
      <c r="BS115" s="138" t="s">
        <v>72</v>
      </c>
      <c r="BT115" s="138" t="s">
        <v>83</v>
      </c>
      <c r="BU115" s="138" t="s">
        <v>74</v>
      </c>
      <c r="BV115" s="138" t="s">
        <v>75</v>
      </c>
      <c r="BW115" s="138" t="s">
        <v>142</v>
      </c>
      <c r="BX115" s="138" t="s">
        <v>133</v>
      </c>
      <c r="CL115" s="138" t="s">
        <v>1</v>
      </c>
    </row>
    <row r="116" s="4" customFormat="1" ht="16.5" customHeight="1">
      <c r="A116" s="116" t="s">
        <v>77</v>
      </c>
      <c r="B116" s="67"/>
      <c r="C116" s="130"/>
      <c r="D116" s="130"/>
      <c r="E116" s="130"/>
      <c r="F116" s="131" t="s">
        <v>114</v>
      </c>
      <c r="G116" s="131"/>
      <c r="H116" s="131"/>
      <c r="I116" s="131"/>
      <c r="J116" s="131"/>
      <c r="K116" s="130"/>
      <c r="L116" s="131" t="s">
        <v>136</v>
      </c>
      <c r="M116" s="131"/>
      <c r="N116" s="131"/>
      <c r="O116" s="131"/>
      <c r="P116" s="131"/>
      <c r="Q116" s="131"/>
      <c r="R116" s="131"/>
      <c r="S116" s="131"/>
      <c r="T116" s="131"/>
      <c r="U116" s="131"/>
      <c r="V116" s="131"/>
      <c r="W116" s="131"/>
      <c r="X116" s="131"/>
      <c r="Y116" s="131"/>
      <c r="Z116" s="131"/>
      <c r="AA116" s="131"/>
      <c r="AB116" s="131"/>
      <c r="AC116" s="131"/>
      <c r="AD116" s="131"/>
      <c r="AE116" s="131"/>
      <c r="AF116" s="131"/>
      <c r="AG116" s="132">
        <f>'01 - Dle sborníku ÚOŽI_01'!J34</f>
        <v>0</v>
      </c>
      <c r="AH116" s="130"/>
      <c r="AI116" s="130"/>
      <c r="AJ116" s="130"/>
      <c r="AK116" s="130"/>
      <c r="AL116" s="130"/>
      <c r="AM116" s="130"/>
      <c r="AN116" s="132">
        <f>SUM(AG116,AT116)</f>
        <v>0</v>
      </c>
      <c r="AO116" s="130"/>
      <c r="AP116" s="130"/>
      <c r="AQ116" s="133" t="s">
        <v>116</v>
      </c>
      <c r="AR116" s="69"/>
      <c r="AS116" s="134">
        <v>0</v>
      </c>
      <c r="AT116" s="135">
        <f>ROUND(SUM(AV116:AW116),2)</f>
        <v>0</v>
      </c>
      <c r="AU116" s="136">
        <f>'01 - Dle sborníku ÚOŽI_01'!P124</f>
        <v>0</v>
      </c>
      <c r="AV116" s="135">
        <f>'01 - Dle sborníku ÚOŽI_01'!J37</f>
        <v>0</v>
      </c>
      <c r="AW116" s="135">
        <f>'01 - Dle sborníku ÚOŽI_01'!J38</f>
        <v>0</v>
      </c>
      <c r="AX116" s="135">
        <f>'01 - Dle sborníku ÚOŽI_01'!J39</f>
        <v>0</v>
      </c>
      <c r="AY116" s="135">
        <f>'01 - Dle sborníku ÚOŽI_01'!J40</f>
        <v>0</v>
      </c>
      <c r="AZ116" s="135">
        <f>'01 - Dle sborníku ÚOŽI_01'!F37</f>
        <v>0</v>
      </c>
      <c r="BA116" s="135">
        <f>'01 - Dle sborníku ÚOŽI_01'!F38</f>
        <v>0</v>
      </c>
      <c r="BB116" s="135">
        <f>'01 - Dle sborníku ÚOŽI_01'!F39</f>
        <v>0</v>
      </c>
      <c r="BC116" s="135">
        <f>'01 - Dle sborníku ÚOŽI_01'!F40</f>
        <v>0</v>
      </c>
      <c r="BD116" s="137">
        <f>'01 - Dle sborníku ÚOŽI_01'!F41</f>
        <v>0</v>
      </c>
      <c r="BE116" s="4"/>
      <c r="BT116" s="138" t="s">
        <v>137</v>
      </c>
      <c r="BV116" s="138" t="s">
        <v>75</v>
      </c>
      <c r="BW116" s="138" t="s">
        <v>143</v>
      </c>
      <c r="BX116" s="138" t="s">
        <v>142</v>
      </c>
      <c r="CL116" s="138" t="s">
        <v>1</v>
      </c>
    </row>
    <row r="117" s="4" customFormat="1" ht="23.25" customHeight="1">
      <c r="A117" s="4"/>
      <c r="B117" s="67"/>
      <c r="C117" s="130"/>
      <c r="D117" s="130"/>
      <c r="E117" s="131" t="s">
        <v>144</v>
      </c>
      <c r="F117" s="131"/>
      <c r="G117" s="131"/>
      <c r="H117" s="131"/>
      <c r="I117" s="131"/>
      <c r="J117" s="130"/>
      <c r="K117" s="131" t="s">
        <v>145</v>
      </c>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9">
        <f>ROUND(AG118,2)</f>
        <v>0</v>
      </c>
      <c r="AH117" s="130"/>
      <c r="AI117" s="130"/>
      <c r="AJ117" s="130"/>
      <c r="AK117" s="130"/>
      <c r="AL117" s="130"/>
      <c r="AM117" s="130"/>
      <c r="AN117" s="132">
        <f>SUM(AG117,AT117)</f>
        <v>0</v>
      </c>
      <c r="AO117" s="130"/>
      <c r="AP117" s="130"/>
      <c r="AQ117" s="133" t="s">
        <v>116</v>
      </c>
      <c r="AR117" s="69"/>
      <c r="AS117" s="134">
        <f>ROUND(AS118,2)</f>
        <v>0</v>
      </c>
      <c r="AT117" s="135">
        <f>ROUND(SUM(AV117:AW117),2)</f>
        <v>0</v>
      </c>
      <c r="AU117" s="136">
        <f>ROUND(AU118,5)</f>
        <v>0</v>
      </c>
      <c r="AV117" s="135">
        <f>ROUND(AZ117*L29,2)</f>
        <v>0</v>
      </c>
      <c r="AW117" s="135">
        <f>ROUND(BA117*L30,2)</f>
        <v>0</v>
      </c>
      <c r="AX117" s="135">
        <f>ROUND(BB117*L29,2)</f>
        <v>0</v>
      </c>
      <c r="AY117" s="135">
        <f>ROUND(BC117*L30,2)</f>
        <v>0</v>
      </c>
      <c r="AZ117" s="135">
        <f>ROUND(AZ118,2)</f>
        <v>0</v>
      </c>
      <c r="BA117" s="135">
        <f>ROUND(BA118,2)</f>
        <v>0</v>
      </c>
      <c r="BB117" s="135">
        <f>ROUND(BB118,2)</f>
        <v>0</v>
      </c>
      <c r="BC117" s="135">
        <f>ROUND(BC118,2)</f>
        <v>0</v>
      </c>
      <c r="BD117" s="137">
        <f>ROUND(BD118,2)</f>
        <v>0</v>
      </c>
      <c r="BE117" s="4"/>
      <c r="BS117" s="138" t="s">
        <v>72</v>
      </c>
      <c r="BT117" s="138" t="s">
        <v>83</v>
      </c>
      <c r="BU117" s="138" t="s">
        <v>74</v>
      </c>
      <c r="BV117" s="138" t="s">
        <v>75</v>
      </c>
      <c r="BW117" s="138" t="s">
        <v>146</v>
      </c>
      <c r="BX117" s="138" t="s">
        <v>133</v>
      </c>
      <c r="CL117" s="138" t="s">
        <v>1</v>
      </c>
    </row>
    <row r="118" s="4" customFormat="1" ht="16.5" customHeight="1">
      <c r="A118" s="116" t="s">
        <v>77</v>
      </c>
      <c r="B118" s="67"/>
      <c r="C118" s="130"/>
      <c r="D118" s="130"/>
      <c r="E118" s="130"/>
      <c r="F118" s="131" t="s">
        <v>114</v>
      </c>
      <c r="G118" s="131"/>
      <c r="H118" s="131"/>
      <c r="I118" s="131"/>
      <c r="J118" s="131"/>
      <c r="K118" s="130"/>
      <c r="L118" s="131" t="s">
        <v>147</v>
      </c>
      <c r="M118" s="131"/>
      <c r="N118" s="131"/>
      <c r="O118" s="131"/>
      <c r="P118" s="131"/>
      <c r="Q118" s="131"/>
      <c r="R118" s="131"/>
      <c r="S118" s="131"/>
      <c r="T118" s="131"/>
      <c r="U118" s="131"/>
      <c r="V118" s="131"/>
      <c r="W118" s="131"/>
      <c r="X118" s="131"/>
      <c r="Y118" s="131"/>
      <c r="Z118" s="131"/>
      <c r="AA118" s="131"/>
      <c r="AB118" s="131"/>
      <c r="AC118" s="131"/>
      <c r="AD118" s="131"/>
      <c r="AE118" s="131"/>
      <c r="AF118" s="131"/>
      <c r="AG118" s="132">
        <f>'01 - Dle sborníku UOŽI'!J34</f>
        <v>0</v>
      </c>
      <c r="AH118" s="130"/>
      <c r="AI118" s="130"/>
      <c r="AJ118" s="130"/>
      <c r="AK118" s="130"/>
      <c r="AL118" s="130"/>
      <c r="AM118" s="130"/>
      <c r="AN118" s="132">
        <f>SUM(AG118,AT118)</f>
        <v>0</v>
      </c>
      <c r="AO118" s="130"/>
      <c r="AP118" s="130"/>
      <c r="AQ118" s="133" t="s">
        <v>116</v>
      </c>
      <c r="AR118" s="69"/>
      <c r="AS118" s="134">
        <v>0</v>
      </c>
      <c r="AT118" s="135">
        <f>ROUND(SUM(AV118:AW118),2)</f>
        <v>0</v>
      </c>
      <c r="AU118" s="136">
        <f>'01 - Dle sborníku UOŽI'!P124</f>
        <v>0</v>
      </c>
      <c r="AV118" s="135">
        <f>'01 - Dle sborníku UOŽI'!J37</f>
        <v>0</v>
      </c>
      <c r="AW118" s="135">
        <f>'01 - Dle sborníku UOŽI'!J38</f>
        <v>0</v>
      </c>
      <c r="AX118" s="135">
        <f>'01 - Dle sborníku UOŽI'!J39</f>
        <v>0</v>
      </c>
      <c r="AY118" s="135">
        <f>'01 - Dle sborníku UOŽI'!J40</f>
        <v>0</v>
      </c>
      <c r="AZ118" s="135">
        <f>'01 - Dle sborníku UOŽI'!F37</f>
        <v>0</v>
      </c>
      <c r="BA118" s="135">
        <f>'01 - Dle sborníku UOŽI'!F38</f>
        <v>0</v>
      </c>
      <c r="BB118" s="135">
        <f>'01 - Dle sborníku UOŽI'!F39</f>
        <v>0</v>
      </c>
      <c r="BC118" s="135">
        <f>'01 - Dle sborníku UOŽI'!F40</f>
        <v>0</v>
      </c>
      <c r="BD118" s="137">
        <f>'01 - Dle sborníku UOŽI'!F41</f>
        <v>0</v>
      </c>
      <c r="BE118" s="4"/>
      <c r="BT118" s="138" t="s">
        <v>137</v>
      </c>
      <c r="BV118" s="138" t="s">
        <v>75</v>
      </c>
      <c r="BW118" s="138" t="s">
        <v>148</v>
      </c>
      <c r="BX118" s="138" t="s">
        <v>146</v>
      </c>
      <c r="CL118" s="138" t="s">
        <v>1</v>
      </c>
    </row>
    <row r="119" s="4" customFormat="1" ht="16.5" customHeight="1">
      <c r="A119" s="4"/>
      <c r="B119" s="67"/>
      <c r="C119" s="130"/>
      <c r="D119" s="130"/>
      <c r="E119" s="131" t="s">
        <v>149</v>
      </c>
      <c r="F119" s="131"/>
      <c r="G119" s="131"/>
      <c r="H119" s="131"/>
      <c r="I119" s="131"/>
      <c r="J119" s="130"/>
      <c r="K119" s="131" t="s">
        <v>150</v>
      </c>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9">
        <f>ROUND(AG120,2)</f>
        <v>0</v>
      </c>
      <c r="AH119" s="130"/>
      <c r="AI119" s="130"/>
      <c r="AJ119" s="130"/>
      <c r="AK119" s="130"/>
      <c r="AL119" s="130"/>
      <c r="AM119" s="130"/>
      <c r="AN119" s="132">
        <f>SUM(AG119,AT119)</f>
        <v>0</v>
      </c>
      <c r="AO119" s="130"/>
      <c r="AP119" s="130"/>
      <c r="AQ119" s="133" t="s">
        <v>116</v>
      </c>
      <c r="AR119" s="69"/>
      <c r="AS119" s="134">
        <f>ROUND(AS120,2)</f>
        <v>0</v>
      </c>
      <c r="AT119" s="135">
        <f>ROUND(SUM(AV119:AW119),2)</f>
        <v>0</v>
      </c>
      <c r="AU119" s="136">
        <f>ROUND(AU120,5)</f>
        <v>0</v>
      </c>
      <c r="AV119" s="135">
        <f>ROUND(AZ119*L29,2)</f>
        <v>0</v>
      </c>
      <c r="AW119" s="135">
        <f>ROUND(BA119*L30,2)</f>
        <v>0</v>
      </c>
      <c r="AX119" s="135">
        <f>ROUND(BB119*L29,2)</f>
        <v>0</v>
      </c>
      <c r="AY119" s="135">
        <f>ROUND(BC119*L30,2)</f>
        <v>0</v>
      </c>
      <c r="AZ119" s="135">
        <f>ROUND(AZ120,2)</f>
        <v>0</v>
      </c>
      <c r="BA119" s="135">
        <f>ROUND(BA120,2)</f>
        <v>0</v>
      </c>
      <c r="BB119" s="135">
        <f>ROUND(BB120,2)</f>
        <v>0</v>
      </c>
      <c r="BC119" s="135">
        <f>ROUND(BC120,2)</f>
        <v>0</v>
      </c>
      <c r="BD119" s="137">
        <f>ROUND(BD120,2)</f>
        <v>0</v>
      </c>
      <c r="BE119" s="4"/>
      <c r="BS119" s="138" t="s">
        <v>72</v>
      </c>
      <c r="BT119" s="138" t="s">
        <v>83</v>
      </c>
      <c r="BU119" s="138" t="s">
        <v>74</v>
      </c>
      <c r="BV119" s="138" t="s">
        <v>75</v>
      </c>
      <c r="BW119" s="138" t="s">
        <v>151</v>
      </c>
      <c r="BX119" s="138" t="s">
        <v>133</v>
      </c>
      <c r="CL119" s="138" t="s">
        <v>1</v>
      </c>
    </row>
    <row r="120" s="4" customFormat="1" ht="16.5" customHeight="1">
      <c r="A120" s="116" t="s">
        <v>77</v>
      </c>
      <c r="B120" s="67"/>
      <c r="C120" s="130"/>
      <c r="D120" s="130"/>
      <c r="E120" s="130"/>
      <c r="F120" s="131" t="s">
        <v>114</v>
      </c>
      <c r="G120" s="131"/>
      <c r="H120" s="131"/>
      <c r="I120" s="131"/>
      <c r="J120" s="131"/>
      <c r="K120" s="130"/>
      <c r="L120" s="131" t="s">
        <v>147</v>
      </c>
      <c r="M120" s="131"/>
      <c r="N120" s="131"/>
      <c r="O120" s="131"/>
      <c r="P120" s="131"/>
      <c r="Q120" s="131"/>
      <c r="R120" s="131"/>
      <c r="S120" s="131"/>
      <c r="T120" s="131"/>
      <c r="U120" s="131"/>
      <c r="V120" s="131"/>
      <c r="W120" s="131"/>
      <c r="X120" s="131"/>
      <c r="Y120" s="131"/>
      <c r="Z120" s="131"/>
      <c r="AA120" s="131"/>
      <c r="AB120" s="131"/>
      <c r="AC120" s="131"/>
      <c r="AD120" s="131"/>
      <c r="AE120" s="131"/>
      <c r="AF120" s="131"/>
      <c r="AG120" s="132">
        <f>'01 - Dle sborníku UOŽI_01'!J34</f>
        <v>0</v>
      </c>
      <c r="AH120" s="130"/>
      <c r="AI120" s="130"/>
      <c r="AJ120" s="130"/>
      <c r="AK120" s="130"/>
      <c r="AL120" s="130"/>
      <c r="AM120" s="130"/>
      <c r="AN120" s="132">
        <f>SUM(AG120,AT120)</f>
        <v>0</v>
      </c>
      <c r="AO120" s="130"/>
      <c r="AP120" s="130"/>
      <c r="AQ120" s="133" t="s">
        <v>116</v>
      </c>
      <c r="AR120" s="69"/>
      <c r="AS120" s="134">
        <v>0</v>
      </c>
      <c r="AT120" s="135">
        <f>ROUND(SUM(AV120:AW120),2)</f>
        <v>0</v>
      </c>
      <c r="AU120" s="136">
        <f>'01 - Dle sborníku UOŽI_01'!P125</f>
        <v>0</v>
      </c>
      <c r="AV120" s="135">
        <f>'01 - Dle sborníku UOŽI_01'!J37</f>
        <v>0</v>
      </c>
      <c r="AW120" s="135">
        <f>'01 - Dle sborníku UOŽI_01'!J38</f>
        <v>0</v>
      </c>
      <c r="AX120" s="135">
        <f>'01 - Dle sborníku UOŽI_01'!J39</f>
        <v>0</v>
      </c>
      <c r="AY120" s="135">
        <f>'01 - Dle sborníku UOŽI_01'!J40</f>
        <v>0</v>
      </c>
      <c r="AZ120" s="135">
        <f>'01 - Dle sborníku UOŽI_01'!F37</f>
        <v>0</v>
      </c>
      <c r="BA120" s="135">
        <f>'01 - Dle sborníku UOŽI_01'!F38</f>
        <v>0</v>
      </c>
      <c r="BB120" s="135">
        <f>'01 - Dle sborníku UOŽI_01'!F39</f>
        <v>0</v>
      </c>
      <c r="BC120" s="135">
        <f>'01 - Dle sborníku UOŽI_01'!F40</f>
        <v>0</v>
      </c>
      <c r="BD120" s="137">
        <f>'01 - Dle sborníku UOŽI_01'!F41</f>
        <v>0</v>
      </c>
      <c r="BE120" s="4"/>
      <c r="BT120" s="138" t="s">
        <v>137</v>
      </c>
      <c r="BV120" s="138" t="s">
        <v>75</v>
      </c>
      <c r="BW120" s="138" t="s">
        <v>152</v>
      </c>
      <c r="BX120" s="138" t="s">
        <v>151</v>
      </c>
      <c r="CL120" s="138" t="s">
        <v>1</v>
      </c>
    </row>
    <row r="121" s="4" customFormat="1" ht="16.5" customHeight="1">
      <c r="A121" s="4"/>
      <c r="B121" s="67"/>
      <c r="C121" s="130"/>
      <c r="D121" s="130"/>
      <c r="E121" s="131" t="s">
        <v>153</v>
      </c>
      <c r="F121" s="131"/>
      <c r="G121" s="131"/>
      <c r="H121" s="131"/>
      <c r="I121" s="131"/>
      <c r="J121" s="130"/>
      <c r="K121" s="131" t="s">
        <v>154</v>
      </c>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9">
        <f>ROUND(AG122,2)</f>
        <v>0</v>
      </c>
      <c r="AH121" s="130"/>
      <c r="AI121" s="130"/>
      <c r="AJ121" s="130"/>
      <c r="AK121" s="130"/>
      <c r="AL121" s="130"/>
      <c r="AM121" s="130"/>
      <c r="AN121" s="132">
        <f>SUM(AG121,AT121)</f>
        <v>0</v>
      </c>
      <c r="AO121" s="130"/>
      <c r="AP121" s="130"/>
      <c r="AQ121" s="133" t="s">
        <v>116</v>
      </c>
      <c r="AR121" s="69"/>
      <c r="AS121" s="134">
        <f>ROUND(AS122,2)</f>
        <v>0</v>
      </c>
      <c r="AT121" s="135">
        <f>ROUND(SUM(AV121:AW121),2)</f>
        <v>0</v>
      </c>
      <c r="AU121" s="136">
        <f>ROUND(AU122,5)</f>
        <v>0</v>
      </c>
      <c r="AV121" s="135">
        <f>ROUND(AZ121*L29,2)</f>
        <v>0</v>
      </c>
      <c r="AW121" s="135">
        <f>ROUND(BA121*L30,2)</f>
        <v>0</v>
      </c>
      <c r="AX121" s="135">
        <f>ROUND(BB121*L29,2)</f>
        <v>0</v>
      </c>
      <c r="AY121" s="135">
        <f>ROUND(BC121*L30,2)</f>
        <v>0</v>
      </c>
      <c r="AZ121" s="135">
        <f>ROUND(AZ122,2)</f>
        <v>0</v>
      </c>
      <c r="BA121" s="135">
        <f>ROUND(BA122,2)</f>
        <v>0</v>
      </c>
      <c r="BB121" s="135">
        <f>ROUND(BB122,2)</f>
        <v>0</v>
      </c>
      <c r="BC121" s="135">
        <f>ROUND(BC122,2)</f>
        <v>0</v>
      </c>
      <c r="BD121" s="137">
        <f>ROUND(BD122,2)</f>
        <v>0</v>
      </c>
      <c r="BE121" s="4"/>
      <c r="BS121" s="138" t="s">
        <v>72</v>
      </c>
      <c r="BT121" s="138" t="s">
        <v>83</v>
      </c>
      <c r="BU121" s="138" t="s">
        <v>74</v>
      </c>
      <c r="BV121" s="138" t="s">
        <v>75</v>
      </c>
      <c r="BW121" s="138" t="s">
        <v>155</v>
      </c>
      <c r="BX121" s="138" t="s">
        <v>133</v>
      </c>
      <c r="CL121" s="138" t="s">
        <v>1</v>
      </c>
    </row>
    <row r="122" s="4" customFormat="1" ht="16.5" customHeight="1">
      <c r="A122" s="116" t="s">
        <v>77</v>
      </c>
      <c r="B122" s="67"/>
      <c r="C122" s="130"/>
      <c r="D122" s="130"/>
      <c r="E122" s="130"/>
      <c r="F122" s="131" t="s">
        <v>114</v>
      </c>
      <c r="G122" s="131"/>
      <c r="H122" s="131"/>
      <c r="I122" s="131"/>
      <c r="J122" s="131"/>
      <c r="K122" s="130"/>
      <c r="L122" s="131" t="s">
        <v>156</v>
      </c>
      <c r="M122" s="131"/>
      <c r="N122" s="131"/>
      <c r="O122" s="131"/>
      <c r="P122" s="131"/>
      <c r="Q122" s="131"/>
      <c r="R122" s="131"/>
      <c r="S122" s="131"/>
      <c r="T122" s="131"/>
      <c r="U122" s="131"/>
      <c r="V122" s="131"/>
      <c r="W122" s="131"/>
      <c r="X122" s="131"/>
      <c r="Y122" s="131"/>
      <c r="Z122" s="131"/>
      <c r="AA122" s="131"/>
      <c r="AB122" s="131"/>
      <c r="AC122" s="131"/>
      <c r="AD122" s="131"/>
      <c r="AE122" s="131"/>
      <c r="AF122" s="131"/>
      <c r="AG122" s="132">
        <f>'01 - Dle sborníku'!J34</f>
        <v>0</v>
      </c>
      <c r="AH122" s="130"/>
      <c r="AI122" s="130"/>
      <c r="AJ122" s="130"/>
      <c r="AK122" s="130"/>
      <c r="AL122" s="130"/>
      <c r="AM122" s="130"/>
      <c r="AN122" s="132">
        <f>SUM(AG122,AT122)</f>
        <v>0</v>
      </c>
      <c r="AO122" s="130"/>
      <c r="AP122" s="130"/>
      <c r="AQ122" s="133" t="s">
        <v>116</v>
      </c>
      <c r="AR122" s="69"/>
      <c r="AS122" s="134">
        <v>0</v>
      </c>
      <c r="AT122" s="135">
        <f>ROUND(SUM(AV122:AW122),2)</f>
        <v>0</v>
      </c>
      <c r="AU122" s="136">
        <f>'01 - Dle sborníku'!P124</f>
        <v>0</v>
      </c>
      <c r="AV122" s="135">
        <f>'01 - Dle sborníku'!J37</f>
        <v>0</v>
      </c>
      <c r="AW122" s="135">
        <f>'01 - Dle sborníku'!J38</f>
        <v>0</v>
      </c>
      <c r="AX122" s="135">
        <f>'01 - Dle sborníku'!J39</f>
        <v>0</v>
      </c>
      <c r="AY122" s="135">
        <f>'01 - Dle sborníku'!J40</f>
        <v>0</v>
      </c>
      <c r="AZ122" s="135">
        <f>'01 - Dle sborníku'!F37</f>
        <v>0</v>
      </c>
      <c r="BA122" s="135">
        <f>'01 - Dle sborníku'!F38</f>
        <v>0</v>
      </c>
      <c r="BB122" s="135">
        <f>'01 - Dle sborníku'!F39</f>
        <v>0</v>
      </c>
      <c r="BC122" s="135">
        <f>'01 - Dle sborníku'!F40</f>
        <v>0</v>
      </c>
      <c r="BD122" s="137">
        <f>'01 - Dle sborníku'!F41</f>
        <v>0</v>
      </c>
      <c r="BE122" s="4"/>
      <c r="BT122" s="138" t="s">
        <v>137</v>
      </c>
      <c r="BV122" s="138" t="s">
        <v>75</v>
      </c>
      <c r="BW122" s="138" t="s">
        <v>157</v>
      </c>
      <c r="BX122" s="138" t="s">
        <v>155</v>
      </c>
      <c r="CL122" s="138" t="s">
        <v>1</v>
      </c>
    </row>
    <row r="123" s="7" customFormat="1" ht="24.75" customHeight="1">
      <c r="A123" s="7"/>
      <c r="B123" s="117"/>
      <c r="C123" s="118"/>
      <c r="D123" s="119" t="s">
        <v>158</v>
      </c>
      <c r="E123" s="119"/>
      <c r="F123" s="119"/>
      <c r="G123" s="119"/>
      <c r="H123" s="119"/>
      <c r="I123" s="120"/>
      <c r="J123" s="119" t="s">
        <v>159</v>
      </c>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29">
        <f>ROUND(AG124+AG127+AG129+AG131+AG133+AG135+AG137,2)</f>
        <v>0</v>
      </c>
      <c r="AH123" s="120"/>
      <c r="AI123" s="120"/>
      <c r="AJ123" s="120"/>
      <c r="AK123" s="120"/>
      <c r="AL123" s="120"/>
      <c r="AM123" s="120"/>
      <c r="AN123" s="121">
        <f>SUM(AG123,AT123)</f>
        <v>0</v>
      </c>
      <c r="AO123" s="120"/>
      <c r="AP123" s="120"/>
      <c r="AQ123" s="122" t="s">
        <v>132</v>
      </c>
      <c r="AR123" s="123"/>
      <c r="AS123" s="124">
        <f>ROUND(AS124+AS127+AS129+AS131+AS133+AS135+AS137,2)</f>
        <v>0</v>
      </c>
      <c r="AT123" s="125">
        <f>ROUND(SUM(AV123:AW123),2)</f>
        <v>0</v>
      </c>
      <c r="AU123" s="126">
        <f>ROUND(AU124+AU127+AU129+AU131+AU133+AU135+AU137,5)</f>
        <v>0</v>
      </c>
      <c r="AV123" s="125">
        <f>ROUND(AZ123*L29,2)</f>
        <v>0</v>
      </c>
      <c r="AW123" s="125">
        <f>ROUND(BA123*L30,2)</f>
        <v>0</v>
      </c>
      <c r="AX123" s="125">
        <f>ROUND(BB123*L29,2)</f>
        <v>0</v>
      </c>
      <c r="AY123" s="125">
        <f>ROUND(BC123*L30,2)</f>
        <v>0</v>
      </c>
      <c r="AZ123" s="125">
        <f>ROUND(AZ124+AZ127+AZ129+AZ131+AZ133+AZ135+AZ137,2)</f>
        <v>0</v>
      </c>
      <c r="BA123" s="125">
        <f>ROUND(BA124+BA127+BA129+BA131+BA133+BA135+BA137,2)</f>
        <v>0</v>
      </c>
      <c r="BB123" s="125">
        <f>ROUND(BB124+BB127+BB129+BB131+BB133+BB135+BB137,2)</f>
        <v>0</v>
      </c>
      <c r="BC123" s="125">
        <f>ROUND(BC124+BC127+BC129+BC131+BC133+BC135+BC137,2)</f>
        <v>0</v>
      </c>
      <c r="BD123" s="127">
        <f>ROUND(BD124+BD127+BD129+BD131+BD133+BD135+BD137,2)</f>
        <v>0</v>
      </c>
      <c r="BE123" s="7"/>
      <c r="BS123" s="128" t="s">
        <v>72</v>
      </c>
      <c r="BT123" s="128" t="s">
        <v>81</v>
      </c>
      <c r="BU123" s="128" t="s">
        <v>74</v>
      </c>
      <c r="BV123" s="128" t="s">
        <v>75</v>
      </c>
      <c r="BW123" s="128" t="s">
        <v>160</v>
      </c>
      <c r="BX123" s="128" t="s">
        <v>5</v>
      </c>
      <c r="CL123" s="128" t="s">
        <v>1</v>
      </c>
      <c r="CM123" s="128" t="s">
        <v>73</v>
      </c>
    </row>
    <row r="124" s="4" customFormat="1" ht="23.25" customHeight="1">
      <c r="A124" s="4"/>
      <c r="B124" s="67"/>
      <c r="C124" s="130"/>
      <c r="D124" s="130"/>
      <c r="E124" s="131" t="s">
        <v>114</v>
      </c>
      <c r="F124" s="131"/>
      <c r="G124" s="131"/>
      <c r="H124" s="131"/>
      <c r="I124" s="131"/>
      <c r="J124" s="130"/>
      <c r="K124" s="131" t="s">
        <v>161</v>
      </c>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9">
        <f>ROUND(SUM(AG125:AG126),2)</f>
        <v>0</v>
      </c>
      <c r="AH124" s="130"/>
      <c r="AI124" s="130"/>
      <c r="AJ124" s="130"/>
      <c r="AK124" s="130"/>
      <c r="AL124" s="130"/>
      <c r="AM124" s="130"/>
      <c r="AN124" s="132">
        <f>SUM(AG124,AT124)</f>
        <v>0</v>
      </c>
      <c r="AO124" s="130"/>
      <c r="AP124" s="130"/>
      <c r="AQ124" s="133" t="s">
        <v>116</v>
      </c>
      <c r="AR124" s="69"/>
      <c r="AS124" s="134">
        <f>ROUND(SUM(AS125:AS126),2)</f>
        <v>0</v>
      </c>
      <c r="AT124" s="135">
        <f>ROUND(SUM(AV124:AW124),2)</f>
        <v>0</v>
      </c>
      <c r="AU124" s="136">
        <f>ROUND(SUM(AU125:AU126),5)</f>
        <v>0</v>
      </c>
      <c r="AV124" s="135">
        <f>ROUND(AZ124*L29,2)</f>
        <v>0</v>
      </c>
      <c r="AW124" s="135">
        <f>ROUND(BA124*L30,2)</f>
        <v>0</v>
      </c>
      <c r="AX124" s="135">
        <f>ROUND(BB124*L29,2)</f>
        <v>0</v>
      </c>
      <c r="AY124" s="135">
        <f>ROUND(BC124*L30,2)</f>
        <v>0</v>
      </c>
      <c r="AZ124" s="135">
        <f>ROUND(SUM(AZ125:AZ126),2)</f>
        <v>0</v>
      </c>
      <c r="BA124" s="135">
        <f>ROUND(SUM(BA125:BA126),2)</f>
        <v>0</v>
      </c>
      <c r="BB124" s="135">
        <f>ROUND(SUM(BB125:BB126),2)</f>
        <v>0</v>
      </c>
      <c r="BC124" s="135">
        <f>ROUND(SUM(BC125:BC126),2)</f>
        <v>0</v>
      </c>
      <c r="BD124" s="137">
        <f>ROUND(SUM(BD125:BD126),2)</f>
        <v>0</v>
      </c>
      <c r="BE124" s="4"/>
      <c r="BS124" s="138" t="s">
        <v>72</v>
      </c>
      <c r="BT124" s="138" t="s">
        <v>83</v>
      </c>
      <c r="BU124" s="138" t="s">
        <v>74</v>
      </c>
      <c r="BV124" s="138" t="s">
        <v>75</v>
      </c>
      <c r="BW124" s="138" t="s">
        <v>162</v>
      </c>
      <c r="BX124" s="138" t="s">
        <v>160</v>
      </c>
      <c r="CL124" s="138" t="s">
        <v>1</v>
      </c>
    </row>
    <row r="125" s="4" customFormat="1" ht="16.5" customHeight="1">
      <c r="A125" s="116" t="s">
        <v>77</v>
      </c>
      <c r="B125" s="67"/>
      <c r="C125" s="130"/>
      <c r="D125" s="130"/>
      <c r="E125" s="130"/>
      <c r="F125" s="131" t="s">
        <v>114</v>
      </c>
      <c r="G125" s="131"/>
      <c r="H125" s="131"/>
      <c r="I125" s="131"/>
      <c r="J125" s="131"/>
      <c r="K125" s="130"/>
      <c r="L125" s="131" t="s">
        <v>163</v>
      </c>
      <c r="M125" s="131"/>
      <c r="N125" s="131"/>
      <c r="O125" s="131"/>
      <c r="P125" s="131"/>
      <c r="Q125" s="131"/>
      <c r="R125" s="131"/>
      <c r="S125" s="131"/>
      <c r="T125" s="131"/>
      <c r="U125" s="131"/>
      <c r="V125" s="131"/>
      <c r="W125" s="131"/>
      <c r="X125" s="131"/>
      <c r="Y125" s="131"/>
      <c r="Z125" s="131"/>
      <c r="AA125" s="131"/>
      <c r="AB125" s="131"/>
      <c r="AC125" s="131"/>
      <c r="AD125" s="131"/>
      <c r="AE125" s="131"/>
      <c r="AF125" s="131"/>
      <c r="AG125" s="132">
        <f>'01 - Dle sbornáku UOŽI'!J34</f>
        <v>0</v>
      </c>
      <c r="AH125" s="130"/>
      <c r="AI125" s="130"/>
      <c r="AJ125" s="130"/>
      <c r="AK125" s="130"/>
      <c r="AL125" s="130"/>
      <c r="AM125" s="130"/>
      <c r="AN125" s="132">
        <f>SUM(AG125,AT125)</f>
        <v>0</v>
      </c>
      <c r="AO125" s="130"/>
      <c r="AP125" s="130"/>
      <c r="AQ125" s="133" t="s">
        <v>116</v>
      </c>
      <c r="AR125" s="69"/>
      <c r="AS125" s="134">
        <v>0</v>
      </c>
      <c r="AT125" s="135">
        <f>ROUND(SUM(AV125:AW125),2)</f>
        <v>0</v>
      </c>
      <c r="AU125" s="136">
        <f>'01 - Dle sbornáku UOŽI'!P127</f>
        <v>0</v>
      </c>
      <c r="AV125" s="135">
        <f>'01 - Dle sbornáku UOŽI'!J37</f>
        <v>0</v>
      </c>
      <c r="AW125" s="135">
        <f>'01 - Dle sbornáku UOŽI'!J38</f>
        <v>0</v>
      </c>
      <c r="AX125" s="135">
        <f>'01 - Dle sbornáku UOŽI'!J39</f>
        <v>0</v>
      </c>
      <c r="AY125" s="135">
        <f>'01 - Dle sbornáku UOŽI'!J40</f>
        <v>0</v>
      </c>
      <c r="AZ125" s="135">
        <f>'01 - Dle sbornáku UOŽI'!F37</f>
        <v>0</v>
      </c>
      <c r="BA125" s="135">
        <f>'01 - Dle sbornáku UOŽI'!F38</f>
        <v>0</v>
      </c>
      <c r="BB125" s="135">
        <f>'01 - Dle sbornáku UOŽI'!F39</f>
        <v>0</v>
      </c>
      <c r="BC125" s="135">
        <f>'01 - Dle sbornáku UOŽI'!F40</f>
        <v>0</v>
      </c>
      <c r="BD125" s="137">
        <f>'01 - Dle sbornáku UOŽI'!F41</f>
        <v>0</v>
      </c>
      <c r="BE125" s="4"/>
      <c r="BT125" s="138" t="s">
        <v>137</v>
      </c>
      <c r="BV125" s="138" t="s">
        <v>75</v>
      </c>
      <c r="BW125" s="138" t="s">
        <v>164</v>
      </c>
      <c r="BX125" s="138" t="s">
        <v>162</v>
      </c>
      <c r="CL125" s="138" t="s">
        <v>1</v>
      </c>
    </row>
    <row r="126" s="4" customFormat="1" ht="16.5" customHeight="1">
      <c r="A126" s="116" t="s">
        <v>77</v>
      </c>
      <c r="B126" s="67"/>
      <c r="C126" s="130"/>
      <c r="D126" s="130"/>
      <c r="E126" s="130"/>
      <c r="F126" s="131" t="s">
        <v>118</v>
      </c>
      <c r="G126" s="131"/>
      <c r="H126" s="131"/>
      <c r="I126" s="131"/>
      <c r="J126" s="131"/>
      <c r="K126" s="130"/>
      <c r="L126" s="131" t="s">
        <v>165</v>
      </c>
      <c r="M126" s="131"/>
      <c r="N126" s="131"/>
      <c r="O126" s="131"/>
      <c r="P126" s="131"/>
      <c r="Q126" s="131"/>
      <c r="R126" s="131"/>
      <c r="S126" s="131"/>
      <c r="T126" s="131"/>
      <c r="U126" s="131"/>
      <c r="V126" s="131"/>
      <c r="W126" s="131"/>
      <c r="X126" s="131"/>
      <c r="Y126" s="131"/>
      <c r="Z126" s="131"/>
      <c r="AA126" s="131"/>
      <c r="AB126" s="131"/>
      <c r="AC126" s="131"/>
      <c r="AD126" s="131"/>
      <c r="AE126" s="131"/>
      <c r="AF126" s="131"/>
      <c r="AG126" s="132">
        <f>'02 - Dle sborníku URS'!J34</f>
        <v>0</v>
      </c>
      <c r="AH126" s="130"/>
      <c r="AI126" s="130"/>
      <c r="AJ126" s="130"/>
      <c r="AK126" s="130"/>
      <c r="AL126" s="130"/>
      <c r="AM126" s="130"/>
      <c r="AN126" s="132">
        <f>SUM(AG126,AT126)</f>
        <v>0</v>
      </c>
      <c r="AO126" s="130"/>
      <c r="AP126" s="130"/>
      <c r="AQ126" s="133" t="s">
        <v>116</v>
      </c>
      <c r="AR126" s="69"/>
      <c r="AS126" s="134">
        <v>0</v>
      </c>
      <c r="AT126" s="135">
        <f>ROUND(SUM(AV126:AW126),2)</f>
        <v>0</v>
      </c>
      <c r="AU126" s="136">
        <f>'02 - Dle sborníku URS'!P126</f>
        <v>0</v>
      </c>
      <c r="AV126" s="135">
        <f>'02 - Dle sborníku URS'!J37</f>
        <v>0</v>
      </c>
      <c r="AW126" s="135">
        <f>'02 - Dle sborníku URS'!J38</f>
        <v>0</v>
      </c>
      <c r="AX126" s="135">
        <f>'02 - Dle sborníku URS'!J39</f>
        <v>0</v>
      </c>
      <c r="AY126" s="135">
        <f>'02 - Dle sborníku URS'!J40</f>
        <v>0</v>
      </c>
      <c r="AZ126" s="135">
        <f>'02 - Dle sborníku URS'!F37</f>
        <v>0</v>
      </c>
      <c r="BA126" s="135">
        <f>'02 - Dle sborníku URS'!F38</f>
        <v>0</v>
      </c>
      <c r="BB126" s="135">
        <f>'02 - Dle sborníku URS'!F39</f>
        <v>0</v>
      </c>
      <c r="BC126" s="135">
        <f>'02 - Dle sborníku URS'!F40</f>
        <v>0</v>
      </c>
      <c r="BD126" s="137">
        <f>'02 - Dle sborníku URS'!F41</f>
        <v>0</v>
      </c>
      <c r="BE126" s="4"/>
      <c r="BT126" s="138" t="s">
        <v>137</v>
      </c>
      <c r="BV126" s="138" t="s">
        <v>75</v>
      </c>
      <c r="BW126" s="138" t="s">
        <v>166</v>
      </c>
      <c r="BX126" s="138" t="s">
        <v>162</v>
      </c>
      <c r="CL126" s="138" t="s">
        <v>1</v>
      </c>
    </row>
    <row r="127" s="4" customFormat="1" ht="16.5" customHeight="1">
      <c r="A127" s="4"/>
      <c r="B127" s="67"/>
      <c r="C127" s="130"/>
      <c r="D127" s="130"/>
      <c r="E127" s="131" t="s">
        <v>118</v>
      </c>
      <c r="F127" s="131"/>
      <c r="G127" s="131"/>
      <c r="H127" s="131"/>
      <c r="I127" s="131"/>
      <c r="J127" s="130"/>
      <c r="K127" s="131" t="s">
        <v>154</v>
      </c>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9">
        <f>ROUND(AG128,2)</f>
        <v>0</v>
      </c>
      <c r="AH127" s="130"/>
      <c r="AI127" s="130"/>
      <c r="AJ127" s="130"/>
      <c r="AK127" s="130"/>
      <c r="AL127" s="130"/>
      <c r="AM127" s="130"/>
      <c r="AN127" s="132">
        <f>SUM(AG127,AT127)</f>
        <v>0</v>
      </c>
      <c r="AO127" s="130"/>
      <c r="AP127" s="130"/>
      <c r="AQ127" s="133" t="s">
        <v>116</v>
      </c>
      <c r="AR127" s="69"/>
      <c r="AS127" s="134">
        <f>ROUND(AS128,2)</f>
        <v>0</v>
      </c>
      <c r="AT127" s="135">
        <f>ROUND(SUM(AV127:AW127),2)</f>
        <v>0</v>
      </c>
      <c r="AU127" s="136">
        <f>ROUND(AU128,5)</f>
        <v>0</v>
      </c>
      <c r="AV127" s="135">
        <f>ROUND(AZ127*L29,2)</f>
        <v>0</v>
      </c>
      <c r="AW127" s="135">
        <f>ROUND(BA127*L30,2)</f>
        <v>0</v>
      </c>
      <c r="AX127" s="135">
        <f>ROUND(BB127*L29,2)</f>
        <v>0</v>
      </c>
      <c r="AY127" s="135">
        <f>ROUND(BC127*L30,2)</f>
        <v>0</v>
      </c>
      <c r="AZ127" s="135">
        <f>ROUND(AZ128,2)</f>
        <v>0</v>
      </c>
      <c r="BA127" s="135">
        <f>ROUND(BA128,2)</f>
        <v>0</v>
      </c>
      <c r="BB127" s="135">
        <f>ROUND(BB128,2)</f>
        <v>0</v>
      </c>
      <c r="BC127" s="135">
        <f>ROUND(BC128,2)</f>
        <v>0</v>
      </c>
      <c r="BD127" s="137">
        <f>ROUND(BD128,2)</f>
        <v>0</v>
      </c>
      <c r="BE127" s="4"/>
      <c r="BS127" s="138" t="s">
        <v>72</v>
      </c>
      <c r="BT127" s="138" t="s">
        <v>83</v>
      </c>
      <c r="BU127" s="138" t="s">
        <v>74</v>
      </c>
      <c r="BV127" s="138" t="s">
        <v>75</v>
      </c>
      <c r="BW127" s="138" t="s">
        <v>167</v>
      </c>
      <c r="BX127" s="138" t="s">
        <v>160</v>
      </c>
      <c r="CL127" s="138" t="s">
        <v>1</v>
      </c>
    </row>
    <row r="128" s="4" customFormat="1" ht="16.5" customHeight="1">
      <c r="A128" s="116" t="s">
        <v>77</v>
      </c>
      <c r="B128" s="67"/>
      <c r="C128" s="130"/>
      <c r="D128" s="130"/>
      <c r="E128" s="130"/>
      <c r="F128" s="131" t="s">
        <v>114</v>
      </c>
      <c r="G128" s="131"/>
      <c r="H128" s="131"/>
      <c r="I128" s="131"/>
      <c r="J128" s="131"/>
      <c r="K128" s="130"/>
      <c r="L128" s="131" t="s">
        <v>147</v>
      </c>
      <c r="M128" s="131"/>
      <c r="N128" s="131"/>
      <c r="O128" s="131"/>
      <c r="P128" s="131"/>
      <c r="Q128" s="131"/>
      <c r="R128" s="131"/>
      <c r="S128" s="131"/>
      <c r="T128" s="131"/>
      <c r="U128" s="131"/>
      <c r="V128" s="131"/>
      <c r="W128" s="131"/>
      <c r="X128" s="131"/>
      <c r="Y128" s="131"/>
      <c r="Z128" s="131"/>
      <c r="AA128" s="131"/>
      <c r="AB128" s="131"/>
      <c r="AC128" s="131"/>
      <c r="AD128" s="131"/>
      <c r="AE128" s="131"/>
      <c r="AF128" s="131"/>
      <c r="AG128" s="132">
        <f>'01 - Dle sborníku UOŽI_02'!J34</f>
        <v>0</v>
      </c>
      <c r="AH128" s="130"/>
      <c r="AI128" s="130"/>
      <c r="AJ128" s="130"/>
      <c r="AK128" s="130"/>
      <c r="AL128" s="130"/>
      <c r="AM128" s="130"/>
      <c r="AN128" s="132">
        <f>SUM(AG128,AT128)</f>
        <v>0</v>
      </c>
      <c r="AO128" s="130"/>
      <c r="AP128" s="130"/>
      <c r="AQ128" s="133" t="s">
        <v>116</v>
      </c>
      <c r="AR128" s="69"/>
      <c r="AS128" s="134">
        <v>0</v>
      </c>
      <c r="AT128" s="135">
        <f>ROUND(SUM(AV128:AW128),2)</f>
        <v>0</v>
      </c>
      <c r="AU128" s="136">
        <f>'01 - Dle sborníku UOŽI_02'!P124</f>
        <v>0</v>
      </c>
      <c r="AV128" s="135">
        <f>'01 - Dle sborníku UOŽI_02'!J37</f>
        <v>0</v>
      </c>
      <c r="AW128" s="135">
        <f>'01 - Dle sborníku UOŽI_02'!J38</f>
        <v>0</v>
      </c>
      <c r="AX128" s="135">
        <f>'01 - Dle sborníku UOŽI_02'!J39</f>
        <v>0</v>
      </c>
      <c r="AY128" s="135">
        <f>'01 - Dle sborníku UOŽI_02'!J40</f>
        <v>0</v>
      </c>
      <c r="AZ128" s="135">
        <f>'01 - Dle sborníku UOŽI_02'!F37</f>
        <v>0</v>
      </c>
      <c r="BA128" s="135">
        <f>'01 - Dle sborníku UOŽI_02'!F38</f>
        <v>0</v>
      </c>
      <c r="BB128" s="135">
        <f>'01 - Dle sborníku UOŽI_02'!F39</f>
        <v>0</v>
      </c>
      <c r="BC128" s="135">
        <f>'01 - Dle sborníku UOŽI_02'!F40</f>
        <v>0</v>
      </c>
      <c r="BD128" s="137">
        <f>'01 - Dle sborníku UOŽI_02'!F41</f>
        <v>0</v>
      </c>
      <c r="BE128" s="4"/>
      <c r="BT128" s="138" t="s">
        <v>137</v>
      </c>
      <c r="BV128" s="138" t="s">
        <v>75</v>
      </c>
      <c r="BW128" s="138" t="s">
        <v>168</v>
      </c>
      <c r="BX128" s="138" t="s">
        <v>167</v>
      </c>
      <c r="CL128" s="138" t="s">
        <v>1</v>
      </c>
    </row>
    <row r="129" s="4" customFormat="1" ht="16.5" customHeight="1">
      <c r="A129" s="4"/>
      <c r="B129" s="67"/>
      <c r="C129" s="130"/>
      <c r="D129" s="130"/>
      <c r="E129" s="131" t="s">
        <v>144</v>
      </c>
      <c r="F129" s="131"/>
      <c r="G129" s="131"/>
      <c r="H129" s="131"/>
      <c r="I129" s="131"/>
      <c r="J129" s="130"/>
      <c r="K129" s="131" t="s">
        <v>169</v>
      </c>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9">
        <f>ROUND(AG130,2)</f>
        <v>0</v>
      </c>
      <c r="AH129" s="130"/>
      <c r="AI129" s="130"/>
      <c r="AJ129" s="130"/>
      <c r="AK129" s="130"/>
      <c r="AL129" s="130"/>
      <c r="AM129" s="130"/>
      <c r="AN129" s="132">
        <f>SUM(AG129,AT129)</f>
        <v>0</v>
      </c>
      <c r="AO129" s="130"/>
      <c r="AP129" s="130"/>
      <c r="AQ129" s="133" t="s">
        <v>116</v>
      </c>
      <c r="AR129" s="69"/>
      <c r="AS129" s="134">
        <f>ROUND(AS130,2)</f>
        <v>0</v>
      </c>
      <c r="AT129" s="135">
        <f>ROUND(SUM(AV129:AW129),2)</f>
        <v>0</v>
      </c>
      <c r="AU129" s="136">
        <f>ROUND(AU130,5)</f>
        <v>0</v>
      </c>
      <c r="AV129" s="135">
        <f>ROUND(AZ129*L29,2)</f>
        <v>0</v>
      </c>
      <c r="AW129" s="135">
        <f>ROUND(BA129*L30,2)</f>
        <v>0</v>
      </c>
      <c r="AX129" s="135">
        <f>ROUND(BB129*L29,2)</f>
        <v>0</v>
      </c>
      <c r="AY129" s="135">
        <f>ROUND(BC129*L30,2)</f>
        <v>0</v>
      </c>
      <c r="AZ129" s="135">
        <f>ROUND(AZ130,2)</f>
        <v>0</v>
      </c>
      <c r="BA129" s="135">
        <f>ROUND(BA130,2)</f>
        <v>0</v>
      </c>
      <c r="BB129" s="135">
        <f>ROUND(BB130,2)</f>
        <v>0</v>
      </c>
      <c r="BC129" s="135">
        <f>ROUND(BC130,2)</f>
        <v>0</v>
      </c>
      <c r="BD129" s="137">
        <f>ROUND(BD130,2)</f>
        <v>0</v>
      </c>
      <c r="BE129" s="4"/>
      <c r="BS129" s="138" t="s">
        <v>72</v>
      </c>
      <c r="BT129" s="138" t="s">
        <v>83</v>
      </c>
      <c r="BU129" s="138" t="s">
        <v>74</v>
      </c>
      <c r="BV129" s="138" t="s">
        <v>75</v>
      </c>
      <c r="BW129" s="138" t="s">
        <v>170</v>
      </c>
      <c r="BX129" s="138" t="s">
        <v>160</v>
      </c>
      <c r="CL129" s="138" t="s">
        <v>1</v>
      </c>
    </row>
    <row r="130" s="4" customFormat="1" ht="16.5" customHeight="1">
      <c r="A130" s="116" t="s">
        <v>77</v>
      </c>
      <c r="B130" s="67"/>
      <c r="C130" s="130"/>
      <c r="D130" s="130"/>
      <c r="E130" s="130"/>
      <c r="F130" s="131" t="s">
        <v>114</v>
      </c>
      <c r="G130" s="131"/>
      <c r="H130" s="131"/>
      <c r="I130" s="131"/>
      <c r="J130" s="131"/>
      <c r="K130" s="130"/>
      <c r="L130" s="131" t="s">
        <v>171</v>
      </c>
      <c r="M130" s="131"/>
      <c r="N130" s="131"/>
      <c r="O130" s="131"/>
      <c r="P130" s="131"/>
      <c r="Q130" s="131"/>
      <c r="R130" s="131"/>
      <c r="S130" s="131"/>
      <c r="T130" s="131"/>
      <c r="U130" s="131"/>
      <c r="V130" s="131"/>
      <c r="W130" s="131"/>
      <c r="X130" s="131"/>
      <c r="Y130" s="131"/>
      <c r="Z130" s="131"/>
      <c r="AA130" s="131"/>
      <c r="AB130" s="131"/>
      <c r="AC130" s="131"/>
      <c r="AD130" s="131"/>
      <c r="AE130" s="131"/>
      <c r="AF130" s="131"/>
      <c r="AG130" s="132">
        <f>'01 - Dle sborníku  UOŽI'!J34</f>
        <v>0</v>
      </c>
      <c r="AH130" s="130"/>
      <c r="AI130" s="130"/>
      <c r="AJ130" s="130"/>
      <c r="AK130" s="130"/>
      <c r="AL130" s="130"/>
      <c r="AM130" s="130"/>
      <c r="AN130" s="132">
        <f>SUM(AG130,AT130)</f>
        <v>0</v>
      </c>
      <c r="AO130" s="130"/>
      <c r="AP130" s="130"/>
      <c r="AQ130" s="133" t="s">
        <v>116</v>
      </c>
      <c r="AR130" s="69"/>
      <c r="AS130" s="134">
        <v>0</v>
      </c>
      <c r="AT130" s="135">
        <f>ROUND(SUM(AV130:AW130),2)</f>
        <v>0</v>
      </c>
      <c r="AU130" s="136">
        <f>'01 - Dle sborníku  UOŽI'!P124</f>
        <v>0</v>
      </c>
      <c r="AV130" s="135">
        <f>'01 - Dle sborníku  UOŽI'!J37</f>
        <v>0</v>
      </c>
      <c r="AW130" s="135">
        <f>'01 - Dle sborníku  UOŽI'!J38</f>
        <v>0</v>
      </c>
      <c r="AX130" s="135">
        <f>'01 - Dle sborníku  UOŽI'!J39</f>
        <v>0</v>
      </c>
      <c r="AY130" s="135">
        <f>'01 - Dle sborníku  UOŽI'!J40</f>
        <v>0</v>
      </c>
      <c r="AZ130" s="135">
        <f>'01 - Dle sborníku  UOŽI'!F37</f>
        <v>0</v>
      </c>
      <c r="BA130" s="135">
        <f>'01 - Dle sborníku  UOŽI'!F38</f>
        <v>0</v>
      </c>
      <c r="BB130" s="135">
        <f>'01 - Dle sborníku  UOŽI'!F39</f>
        <v>0</v>
      </c>
      <c r="BC130" s="135">
        <f>'01 - Dle sborníku  UOŽI'!F40</f>
        <v>0</v>
      </c>
      <c r="BD130" s="137">
        <f>'01 - Dle sborníku  UOŽI'!F41</f>
        <v>0</v>
      </c>
      <c r="BE130" s="4"/>
      <c r="BT130" s="138" t="s">
        <v>137</v>
      </c>
      <c r="BV130" s="138" t="s">
        <v>75</v>
      </c>
      <c r="BW130" s="138" t="s">
        <v>172</v>
      </c>
      <c r="BX130" s="138" t="s">
        <v>170</v>
      </c>
      <c r="CL130" s="138" t="s">
        <v>1</v>
      </c>
    </row>
    <row r="131" s="4" customFormat="1" ht="23.25" customHeight="1">
      <c r="A131" s="4"/>
      <c r="B131" s="67"/>
      <c r="C131" s="130"/>
      <c r="D131" s="130"/>
      <c r="E131" s="131" t="s">
        <v>149</v>
      </c>
      <c r="F131" s="131"/>
      <c r="G131" s="131"/>
      <c r="H131" s="131"/>
      <c r="I131" s="131"/>
      <c r="J131" s="130"/>
      <c r="K131" s="131" t="s">
        <v>173</v>
      </c>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9">
        <f>ROUND(AG132,2)</f>
        <v>0</v>
      </c>
      <c r="AH131" s="130"/>
      <c r="AI131" s="130"/>
      <c r="AJ131" s="130"/>
      <c r="AK131" s="130"/>
      <c r="AL131" s="130"/>
      <c r="AM131" s="130"/>
      <c r="AN131" s="132">
        <f>SUM(AG131,AT131)</f>
        <v>0</v>
      </c>
      <c r="AO131" s="130"/>
      <c r="AP131" s="130"/>
      <c r="AQ131" s="133" t="s">
        <v>116</v>
      </c>
      <c r="AR131" s="69"/>
      <c r="AS131" s="134">
        <f>ROUND(AS132,2)</f>
        <v>0</v>
      </c>
      <c r="AT131" s="135">
        <f>ROUND(SUM(AV131:AW131),2)</f>
        <v>0</v>
      </c>
      <c r="AU131" s="136">
        <f>ROUND(AU132,5)</f>
        <v>0</v>
      </c>
      <c r="AV131" s="135">
        <f>ROUND(AZ131*L29,2)</f>
        <v>0</v>
      </c>
      <c r="AW131" s="135">
        <f>ROUND(BA131*L30,2)</f>
        <v>0</v>
      </c>
      <c r="AX131" s="135">
        <f>ROUND(BB131*L29,2)</f>
        <v>0</v>
      </c>
      <c r="AY131" s="135">
        <f>ROUND(BC131*L30,2)</f>
        <v>0</v>
      </c>
      <c r="AZ131" s="135">
        <f>ROUND(AZ132,2)</f>
        <v>0</v>
      </c>
      <c r="BA131" s="135">
        <f>ROUND(BA132,2)</f>
        <v>0</v>
      </c>
      <c r="BB131" s="135">
        <f>ROUND(BB132,2)</f>
        <v>0</v>
      </c>
      <c r="BC131" s="135">
        <f>ROUND(BC132,2)</f>
        <v>0</v>
      </c>
      <c r="BD131" s="137">
        <f>ROUND(BD132,2)</f>
        <v>0</v>
      </c>
      <c r="BE131" s="4"/>
      <c r="BS131" s="138" t="s">
        <v>72</v>
      </c>
      <c r="BT131" s="138" t="s">
        <v>83</v>
      </c>
      <c r="BU131" s="138" t="s">
        <v>74</v>
      </c>
      <c r="BV131" s="138" t="s">
        <v>75</v>
      </c>
      <c r="BW131" s="138" t="s">
        <v>174</v>
      </c>
      <c r="BX131" s="138" t="s">
        <v>160</v>
      </c>
      <c r="CL131" s="138" t="s">
        <v>1</v>
      </c>
    </row>
    <row r="132" s="4" customFormat="1" ht="16.5" customHeight="1">
      <c r="A132" s="116" t="s">
        <v>77</v>
      </c>
      <c r="B132" s="67"/>
      <c r="C132" s="130"/>
      <c r="D132" s="130"/>
      <c r="E132" s="130"/>
      <c r="F132" s="131" t="s">
        <v>114</v>
      </c>
      <c r="G132" s="131"/>
      <c r="H132" s="131"/>
      <c r="I132" s="131"/>
      <c r="J132" s="131"/>
      <c r="K132" s="130"/>
      <c r="L132" s="131" t="s">
        <v>156</v>
      </c>
      <c r="M132" s="131"/>
      <c r="N132" s="131"/>
      <c r="O132" s="131"/>
      <c r="P132" s="131"/>
      <c r="Q132" s="131"/>
      <c r="R132" s="131"/>
      <c r="S132" s="131"/>
      <c r="T132" s="131"/>
      <c r="U132" s="131"/>
      <c r="V132" s="131"/>
      <c r="W132" s="131"/>
      <c r="X132" s="131"/>
      <c r="Y132" s="131"/>
      <c r="Z132" s="131"/>
      <c r="AA132" s="131"/>
      <c r="AB132" s="131"/>
      <c r="AC132" s="131"/>
      <c r="AD132" s="131"/>
      <c r="AE132" s="131"/>
      <c r="AF132" s="131"/>
      <c r="AG132" s="132">
        <f>'01 - Dle sborníku_01'!J34</f>
        <v>0</v>
      </c>
      <c r="AH132" s="130"/>
      <c r="AI132" s="130"/>
      <c r="AJ132" s="130"/>
      <c r="AK132" s="130"/>
      <c r="AL132" s="130"/>
      <c r="AM132" s="130"/>
      <c r="AN132" s="132">
        <f>SUM(AG132,AT132)</f>
        <v>0</v>
      </c>
      <c r="AO132" s="130"/>
      <c r="AP132" s="130"/>
      <c r="AQ132" s="133" t="s">
        <v>116</v>
      </c>
      <c r="AR132" s="69"/>
      <c r="AS132" s="134">
        <v>0</v>
      </c>
      <c r="AT132" s="135">
        <f>ROUND(SUM(AV132:AW132),2)</f>
        <v>0</v>
      </c>
      <c r="AU132" s="136">
        <f>'01 - Dle sborníku_01'!P124</f>
        <v>0</v>
      </c>
      <c r="AV132" s="135">
        <f>'01 - Dle sborníku_01'!J37</f>
        <v>0</v>
      </c>
      <c r="AW132" s="135">
        <f>'01 - Dle sborníku_01'!J38</f>
        <v>0</v>
      </c>
      <c r="AX132" s="135">
        <f>'01 - Dle sborníku_01'!J39</f>
        <v>0</v>
      </c>
      <c r="AY132" s="135">
        <f>'01 - Dle sborníku_01'!J40</f>
        <v>0</v>
      </c>
      <c r="AZ132" s="135">
        <f>'01 - Dle sborníku_01'!F37</f>
        <v>0</v>
      </c>
      <c r="BA132" s="135">
        <f>'01 - Dle sborníku_01'!F38</f>
        <v>0</v>
      </c>
      <c r="BB132" s="135">
        <f>'01 - Dle sborníku_01'!F39</f>
        <v>0</v>
      </c>
      <c r="BC132" s="135">
        <f>'01 - Dle sborníku_01'!F40</f>
        <v>0</v>
      </c>
      <c r="BD132" s="137">
        <f>'01 - Dle sborníku_01'!F41</f>
        <v>0</v>
      </c>
      <c r="BE132" s="4"/>
      <c r="BT132" s="138" t="s">
        <v>137</v>
      </c>
      <c r="BV132" s="138" t="s">
        <v>75</v>
      </c>
      <c r="BW132" s="138" t="s">
        <v>175</v>
      </c>
      <c r="BX132" s="138" t="s">
        <v>174</v>
      </c>
      <c r="CL132" s="138" t="s">
        <v>1</v>
      </c>
    </row>
    <row r="133" s="4" customFormat="1" ht="16.5" customHeight="1">
      <c r="A133" s="4"/>
      <c r="B133" s="67"/>
      <c r="C133" s="130"/>
      <c r="D133" s="130"/>
      <c r="E133" s="131" t="s">
        <v>153</v>
      </c>
      <c r="F133" s="131"/>
      <c r="G133" s="131"/>
      <c r="H133" s="131"/>
      <c r="I133" s="131"/>
      <c r="J133" s="130"/>
      <c r="K133" s="131" t="s">
        <v>176</v>
      </c>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9">
        <f>ROUND(AG134,2)</f>
        <v>0</v>
      </c>
      <c r="AH133" s="130"/>
      <c r="AI133" s="130"/>
      <c r="AJ133" s="130"/>
      <c r="AK133" s="130"/>
      <c r="AL133" s="130"/>
      <c r="AM133" s="130"/>
      <c r="AN133" s="132">
        <f>SUM(AG133,AT133)</f>
        <v>0</v>
      </c>
      <c r="AO133" s="130"/>
      <c r="AP133" s="130"/>
      <c r="AQ133" s="133" t="s">
        <v>116</v>
      </c>
      <c r="AR133" s="69"/>
      <c r="AS133" s="134">
        <f>ROUND(AS134,2)</f>
        <v>0</v>
      </c>
      <c r="AT133" s="135">
        <f>ROUND(SUM(AV133:AW133),2)</f>
        <v>0</v>
      </c>
      <c r="AU133" s="136">
        <f>ROUND(AU134,5)</f>
        <v>0</v>
      </c>
      <c r="AV133" s="135">
        <f>ROUND(AZ133*L29,2)</f>
        <v>0</v>
      </c>
      <c r="AW133" s="135">
        <f>ROUND(BA133*L30,2)</f>
        <v>0</v>
      </c>
      <c r="AX133" s="135">
        <f>ROUND(BB133*L29,2)</f>
        <v>0</v>
      </c>
      <c r="AY133" s="135">
        <f>ROUND(BC133*L30,2)</f>
        <v>0</v>
      </c>
      <c r="AZ133" s="135">
        <f>ROUND(AZ134,2)</f>
        <v>0</v>
      </c>
      <c r="BA133" s="135">
        <f>ROUND(BA134,2)</f>
        <v>0</v>
      </c>
      <c r="BB133" s="135">
        <f>ROUND(BB134,2)</f>
        <v>0</v>
      </c>
      <c r="BC133" s="135">
        <f>ROUND(BC134,2)</f>
        <v>0</v>
      </c>
      <c r="BD133" s="137">
        <f>ROUND(BD134,2)</f>
        <v>0</v>
      </c>
      <c r="BE133" s="4"/>
      <c r="BS133" s="138" t="s">
        <v>72</v>
      </c>
      <c r="BT133" s="138" t="s">
        <v>83</v>
      </c>
      <c r="BU133" s="138" t="s">
        <v>74</v>
      </c>
      <c r="BV133" s="138" t="s">
        <v>75</v>
      </c>
      <c r="BW133" s="138" t="s">
        <v>177</v>
      </c>
      <c r="BX133" s="138" t="s">
        <v>160</v>
      </c>
      <c r="CL133" s="138" t="s">
        <v>1</v>
      </c>
    </row>
    <row r="134" s="4" customFormat="1" ht="16.5" customHeight="1">
      <c r="A134" s="116" t="s">
        <v>77</v>
      </c>
      <c r="B134" s="67"/>
      <c r="C134" s="130"/>
      <c r="D134" s="130"/>
      <c r="E134" s="130"/>
      <c r="F134" s="131" t="s">
        <v>114</v>
      </c>
      <c r="G134" s="131"/>
      <c r="H134" s="131"/>
      <c r="I134" s="131"/>
      <c r="J134" s="131"/>
      <c r="K134" s="130"/>
      <c r="L134" s="131" t="s">
        <v>147</v>
      </c>
      <c r="M134" s="131"/>
      <c r="N134" s="131"/>
      <c r="O134" s="131"/>
      <c r="P134" s="131"/>
      <c r="Q134" s="131"/>
      <c r="R134" s="131"/>
      <c r="S134" s="131"/>
      <c r="T134" s="131"/>
      <c r="U134" s="131"/>
      <c r="V134" s="131"/>
      <c r="W134" s="131"/>
      <c r="X134" s="131"/>
      <c r="Y134" s="131"/>
      <c r="Z134" s="131"/>
      <c r="AA134" s="131"/>
      <c r="AB134" s="131"/>
      <c r="AC134" s="131"/>
      <c r="AD134" s="131"/>
      <c r="AE134" s="131"/>
      <c r="AF134" s="131"/>
      <c r="AG134" s="132">
        <f>'01 - Dle sborníku UOŽI_03'!J34</f>
        <v>0</v>
      </c>
      <c r="AH134" s="130"/>
      <c r="AI134" s="130"/>
      <c r="AJ134" s="130"/>
      <c r="AK134" s="130"/>
      <c r="AL134" s="130"/>
      <c r="AM134" s="130"/>
      <c r="AN134" s="132">
        <f>SUM(AG134,AT134)</f>
        <v>0</v>
      </c>
      <c r="AO134" s="130"/>
      <c r="AP134" s="130"/>
      <c r="AQ134" s="133" t="s">
        <v>116</v>
      </c>
      <c r="AR134" s="69"/>
      <c r="AS134" s="134">
        <v>0</v>
      </c>
      <c r="AT134" s="135">
        <f>ROUND(SUM(AV134:AW134),2)</f>
        <v>0</v>
      </c>
      <c r="AU134" s="136">
        <f>'01 - Dle sborníku UOŽI_03'!P124</f>
        <v>0</v>
      </c>
      <c r="AV134" s="135">
        <f>'01 - Dle sborníku UOŽI_03'!J37</f>
        <v>0</v>
      </c>
      <c r="AW134" s="135">
        <f>'01 - Dle sborníku UOŽI_03'!J38</f>
        <v>0</v>
      </c>
      <c r="AX134" s="135">
        <f>'01 - Dle sborníku UOŽI_03'!J39</f>
        <v>0</v>
      </c>
      <c r="AY134" s="135">
        <f>'01 - Dle sborníku UOŽI_03'!J40</f>
        <v>0</v>
      </c>
      <c r="AZ134" s="135">
        <f>'01 - Dle sborníku UOŽI_03'!F37</f>
        <v>0</v>
      </c>
      <c r="BA134" s="135">
        <f>'01 - Dle sborníku UOŽI_03'!F38</f>
        <v>0</v>
      </c>
      <c r="BB134" s="135">
        <f>'01 - Dle sborníku UOŽI_03'!F39</f>
        <v>0</v>
      </c>
      <c r="BC134" s="135">
        <f>'01 - Dle sborníku UOŽI_03'!F40</f>
        <v>0</v>
      </c>
      <c r="BD134" s="137">
        <f>'01 - Dle sborníku UOŽI_03'!F41</f>
        <v>0</v>
      </c>
      <c r="BE134" s="4"/>
      <c r="BT134" s="138" t="s">
        <v>137</v>
      </c>
      <c r="BV134" s="138" t="s">
        <v>75</v>
      </c>
      <c r="BW134" s="138" t="s">
        <v>178</v>
      </c>
      <c r="BX134" s="138" t="s">
        <v>177</v>
      </c>
      <c r="CL134" s="138" t="s">
        <v>1</v>
      </c>
    </row>
    <row r="135" s="4" customFormat="1" ht="16.5" customHeight="1">
      <c r="A135" s="4"/>
      <c r="B135" s="67"/>
      <c r="C135" s="130"/>
      <c r="D135" s="130"/>
      <c r="E135" s="131" t="s">
        <v>179</v>
      </c>
      <c r="F135" s="131"/>
      <c r="G135" s="131"/>
      <c r="H135" s="131"/>
      <c r="I135" s="131"/>
      <c r="J135" s="130"/>
      <c r="K135" s="131" t="s">
        <v>180</v>
      </c>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9">
        <f>ROUND(AG136,2)</f>
        <v>0</v>
      </c>
      <c r="AH135" s="130"/>
      <c r="AI135" s="130"/>
      <c r="AJ135" s="130"/>
      <c r="AK135" s="130"/>
      <c r="AL135" s="130"/>
      <c r="AM135" s="130"/>
      <c r="AN135" s="132">
        <f>SUM(AG135,AT135)</f>
        <v>0</v>
      </c>
      <c r="AO135" s="130"/>
      <c r="AP135" s="130"/>
      <c r="AQ135" s="133" t="s">
        <v>116</v>
      </c>
      <c r="AR135" s="69"/>
      <c r="AS135" s="134">
        <f>ROUND(AS136,2)</f>
        <v>0</v>
      </c>
      <c r="AT135" s="135">
        <f>ROUND(SUM(AV135:AW135),2)</f>
        <v>0</v>
      </c>
      <c r="AU135" s="136">
        <f>ROUND(AU136,5)</f>
        <v>0</v>
      </c>
      <c r="AV135" s="135">
        <f>ROUND(AZ135*L29,2)</f>
        <v>0</v>
      </c>
      <c r="AW135" s="135">
        <f>ROUND(BA135*L30,2)</f>
        <v>0</v>
      </c>
      <c r="AX135" s="135">
        <f>ROUND(BB135*L29,2)</f>
        <v>0</v>
      </c>
      <c r="AY135" s="135">
        <f>ROUND(BC135*L30,2)</f>
        <v>0</v>
      </c>
      <c r="AZ135" s="135">
        <f>ROUND(AZ136,2)</f>
        <v>0</v>
      </c>
      <c r="BA135" s="135">
        <f>ROUND(BA136,2)</f>
        <v>0</v>
      </c>
      <c r="BB135" s="135">
        <f>ROUND(BB136,2)</f>
        <v>0</v>
      </c>
      <c r="BC135" s="135">
        <f>ROUND(BC136,2)</f>
        <v>0</v>
      </c>
      <c r="BD135" s="137">
        <f>ROUND(BD136,2)</f>
        <v>0</v>
      </c>
      <c r="BE135" s="4"/>
      <c r="BS135" s="138" t="s">
        <v>72</v>
      </c>
      <c r="BT135" s="138" t="s">
        <v>83</v>
      </c>
      <c r="BU135" s="138" t="s">
        <v>74</v>
      </c>
      <c r="BV135" s="138" t="s">
        <v>75</v>
      </c>
      <c r="BW135" s="138" t="s">
        <v>181</v>
      </c>
      <c r="BX135" s="138" t="s">
        <v>160</v>
      </c>
      <c r="CL135" s="138" t="s">
        <v>1</v>
      </c>
    </row>
    <row r="136" s="4" customFormat="1" ht="16.5" customHeight="1">
      <c r="A136" s="116" t="s">
        <v>77</v>
      </c>
      <c r="B136" s="67"/>
      <c r="C136" s="130"/>
      <c r="D136" s="130"/>
      <c r="E136" s="130"/>
      <c r="F136" s="131" t="s">
        <v>114</v>
      </c>
      <c r="G136" s="131"/>
      <c r="H136" s="131"/>
      <c r="I136" s="131"/>
      <c r="J136" s="131"/>
      <c r="K136" s="130"/>
      <c r="L136" s="131" t="s">
        <v>147</v>
      </c>
      <c r="M136" s="131"/>
      <c r="N136" s="131"/>
      <c r="O136" s="131"/>
      <c r="P136" s="131"/>
      <c r="Q136" s="131"/>
      <c r="R136" s="131"/>
      <c r="S136" s="131"/>
      <c r="T136" s="131"/>
      <c r="U136" s="131"/>
      <c r="V136" s="131"/>
      <c r="W136" s="131"/>
      <c r="X136" s="131"/>
      <c r="Y136" s="131"/>
      <c r="Z136" s="131"/>
      <c r="AA136" s="131"/>
      <c r="AB136" s="131"/>
      <c r="AC136" s="131"/>
      <c r="AD136" s="131"/>
      <c r="AE136" s="131"/>
      <c r="AF136" s="131"/>
      <c r="AG136" s="132">
        <f>'01 - Dle sborníku UOŽI_04'!J34</f>
        <v>0</v>
      </c>
      <c r="AH136" s="130"/>
      <c r="AI136" s="130"/>
      <c r="AJ136" s="130"/>
      <c r="AK136" s="130"/>
      <c r="AL136" s="130"/>
      <c r="AM136" s="130"/>
      <c r="AN136" s="132">
        <f>SUM(AG136,AT136)</f>
        <v>0</v>
      </c>
      <c r="AO136" s="130"/>
      <c r="AP136" s="130"/>
      <c r="AQ136" s="133" t="s">
        <v>116</v>
      </c>
      <c r="AR136" s="69"/>
      <c r="AS136" s="134">
        <v>0</v>
      </c>
      <c r="AT136" s="135">
        <f>ROUND(SUM(AV136:AW136),2)</f>
        <v>0</v>
      </c>
      <c r="AU136" s="136">
        <f>'01 - Dle sborníku UOŽI_04'!P124</f>
        <v>0</v>
      </c>
      <c r="AV136" s="135">
        <f>'01 - Dle sborníku UOŽI_04'!J37</f>
        <v>0</v>
      </c>
      <c r="AW136" s="135">
        <f>'01 - Dle sborníku UOŽI_04'!J38</f>
        <v>0</v>
      </c>
      <c r="AX136" s="135">
        <f>'01 - Dle sborníku UOŽI_04'!J39</f>
        <v>0</v>
      </c>
      <c r="AY136" s="135">
        <f>'01 - Dle sborníku UOŽI_04'!J40</f>
        <v>0</v>
      </c>
      <c r="AZ136" s="135">
        <f>'01 - Dle sborníku UOŽI_04'!F37</f>
        <v>0</v>
      </c>
      <c r="BA136" s="135">
        <f>'01 - Dle sborníku UOŽI_04'!F38</f>
        <v>0</v>
      </c>
      <c r="BB136" s="135">
        <f>'01 - Dle sborníku UOŽI_04'!F39</f>
        <v>0</v>
      </c>
      <c r="BC136" s="135">
        <f>'01 - Dle sborníku UOŽI_04'!F40</f>
        <v>0</v>
      </c>
      <c r="BD136" s="137">
        <f>'01 - Dle sborníku UOŽI_04'!F41</f>
        <v>0</v>
      </c>
      <c r="BE136" s="4"/>
      <c r="BT136" s="138" t="s">
        <v>137</v>
      </c>
      <c r="BV136" s="138" t="s">
        <v>75</v>
      </c>
      <c r="BW136" s="138" t="s">
        <v>182</v>
      </c>
      <c r="BX136" s="138" t="s">
        <v>181</v>
      </c>
      <c r="CL136" s="138" t="s">
        <v>1</v>
      </c>
    </row>
    <row r="137" s="4" customFormat="1" ht="16.5" customHeight="1">
      <c r="A137" s="4"/>
      <c r="B137" s="67"/>
      <c r="C137" s="130"/>
      <c r="D137" s="130"/>
      <c r="E137" s="131" t="s">
        <v>183</v>
      </c>
      <c r="F137" s="131"/>
      <c r="G137" s="131"/>
      <c r="H137" s="131"/>
      <c r="I137" s="131"/>
      <c r="J137" s="130"/>
      <c r="K137" s="131" t="s">
        <v>184</v>
      </c>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9">
        <f>ROUND(AG138,2)</f>
        <v>0</v>
      </c>
      <c r="AH137" s="130"/>
      <c r="AI137" s="130"/>
      <c r="AJ137" s="130"/>
      <c r="AK137" s="130"/>
      <c r="AL137" s="130"/>
      <c r="AM137" s="130"/>
      <c r="AN137" s="132">
        <f>SUM(AG137,AT137)</f>
        <v>0</v>
      </c>
      <c r="AO137" s="130"/>
      <c r="AP137" s="130"/>
      <c r="AQ137" s="133" t="s">
        <v>116</v>
      </c>
      <c r="AR137" s="69"/>
      <c r="AS137" s="134">
        <f>ROUND(AS138,2)</f>
        <v>0</v>
      </c>
      <c r="AT137" s="135">
        <f>ROUND(SUM(AV137:AW137),2)</f>
        <v>0</v>
      </c>
      <c r="AU137" s="136">
        <f>ROUND(AU138,5)</f>
        <v>0</v>
      </c>
      <c r="AV137" s="135">
        <f>ROUND(AZ137*L29,2)</f>
        <v>0</v>
      </c>
      <c r="AW137" s="135">
        <f>ROUND(BA137*L30,2)</f>
        <v>0</v>
      </c>
      <c r="AX137" s="135">
        <f>ROUND(BB137*L29,2)</f>
        <v>0</v>
      </c>
      <c r="AY137" s="135">
        <f>ROUND(BC137*L30,2)</f>
        <v>0</v>
      </c>
      <c r="AZ137" s="135">
        <f>ROUND(AZ138,2)</f>
        <v>0</v>
      </c>
      <c r="BA137" s="135">
        <f>ROUND(BA138,2)</f>
        <v>0</v>
      </c>
      <c r="BB137" s="135">
        <f>ROUND(BB138,2)</f>
        <v>0</v>
      </c>
      <c r="BC137" s="135">
        <f>ROUND(BC138,2)</f>
        <v>0</v>
      </c>
      <c r="BD137" s="137">
        <f>ROUND(BD138,2)</f>
        <v>0</v>
      </c>
      <c r="BE137" s="4"/>
      <c r="BS137" s="138" t="s">
        <v>72</v>
      </c>
      <c r="BT137" s="138" t="s">
        <v>83</v>
      </c>
      <c r="BU137" s="138" t="s">
        <v>74</v>
      </c>
      <c r="BV137" s="138" t="s">
        <v>75</v>
      </c>
      <c r="BW137" s="138" t="s">
        <v>185</v>
      </c>
      <c r="BX137" s="138" t="s">
        <v>160</v>
      </c>
      <c r="CL137" s="138" t="s">
        <v>1</v>
      </c>
    </row>
    <row r="138" s="4" customFormat="1" ht="16.5" customHeight="1">
      <c r="A138" s="116" t="s">
        <v>77</v>
      </c>
      <c r="B138" s="67"/>
      <c r="C138" s="130"/>
      <c r="D138" s="130"/>
      <c r="E138" s="130"/>
      <c r="F138" s="131" t="s">
        <v>114</v>
      </c>
      <c r="G138" s="131"/>
      <c r="H138" s="131"/>
      <c r="I138" s="131"/>
      <c r="J138" s="131"/>
      <c r="K138" s="130"/>
      <c r="L138" s="131" t="s">
        <v>147</v>
      </c>
      <c r="M138" s="131"/>
      <c r="N138" s="131"/>
      <c r="O138" s="131"/>
      <c r="P138" s="131"/>
      <c r="Q138" s="131"/>
      <c r="R138" s="131"/>
      <c r="S138" s="131"/>
      <c r="T138" s="131"/>
      <c r="U138" s="131"/>
      <c r="V138" s="131"/>
      <c r="W138" s="131"/>
      <c r="X138" s="131"/>
      <c r="Y138" s="131"/>
      <c r="Z138" s="131"/>
      <c r="AA138" s="131"/>
      <c r="AB138" s="131"/>
      <c r="AC138" s="131"/>
      <c r="AD138" s="131"/>
      <c r="AE138" s="131"/>
      <c r="AF138" s="131"/>
      <c r="AG138" s="132">
        <f>'01 - Dle sborníku UOŽI_05'!J34</f>
        <v>0</v>
      </c>
      <c r="AH138" s="130"/>
      <c r="AI138" s="130"/>
      <c r="AJ138" s="130"/>
      <c r="AK138" s="130"/>
      <c r="AL138" s="130"/>
      <c r="AM138" s="130"/>
      <c r="AN138" s="132">
        <f>SUM(AG138,AT138)</f>
        <v>0</v>
      </c>
      <c r="AO138" s="130"/>
      <c r="AP138" s="130"/>
      <c r="AQ138" s="133" t="s">
        <v>116</v>
      </c>
      <c r="AR138" s="69"/>
      <c r="AS138" s="134">
        <v>0</v>
      </c>
      <c r="AT138" s="135">
        <f>ROUND(SUM(AV138:AW138),2)</f>
        <v>0</v>
      </c>
      <c r="AU138" s="136">
        <f>'01 - Dle sborníku UOŽI_05'!P124</f>
        <v>0</v>
      </c>
      <c r="AV138" s="135">
        <f>'01 - Dle sborníku UOŽI_05'!J37</f>
        <v>0</v>
      </c>
      <c r="AW138" s="135">
        <f>'01 - Dle sborníku UOŽI_05'!J38</f>
        <v>0</v>
      </c>
      <c r="AX138" s="135">
        <f>'01 - Dle sborníku UOŽI_05'!J39</f>
        <v>0</v>
      </c>
      <c r="AY138" s="135">
        <f>'01 - Dle sborníku UOŽI_05'!J40</f>
        <v>0</v>
      </c>
      <c r="AZ138" s="135">
        <f>'01 - Dle sborníku UOŽI_05'!F37</f>
        <v>0</v>
      </c>
      <c r="BA138" s="135">
        <f>'01 - Dle sborníku UOŽI_05'!F38</f>
        <v>0</v>
      </c>
      <c r="BB138" s="135">
        <f>'01 - Dle sborníku UOŽI_05'!F39</f>
        <v>0</v>
      </c>
      <c r="BC138" s="135">
        <f>'01 - Dle sborníku UOŽI_05'!F40</f>
        <v>0</v>
      </c>
      <c r="BD138" s="137">
        <f>'01 - Dle sborníku UOŽI_05'!F41</f>
        <v>0</v>
      </c>
      <c r="BE138" s="4"/>
      <c r="BT138" s="138" t="s">
        <v>137</v>
      </c>
      <c r="BV138" s="138" t="s">
        <v>75</v>
      </c>
      <c r="BW138" s="138" t="s">
        <v>186</v>
      </c>
      <c r="BX138" s="138" t="s">
        <v>185</v>
      </c>
      <c r="CL138" s="138" t="s">
        <v>1</v>
      </c>
    </row>
    <row r="139" s="7" customFormat="1" ht="24.75" customHeight="1">
      <c r="A139" s="7"/>
      <c r="B139" s="117"/>
      <c r="C139" s="118"/>
      <c r="D139" s="119" t="s">
        <v>187</v>
      </c>
      <c r="E139" s="119"/>
      <c r="F139" s="119"/>
      <c r="G139" s="119"/>
      <c r="H139" s="119"/>
      <c r="I139" s="120"/>
      <c r="J139" s="119" t="s">
        <v>188</v>
      </c>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29">
        <f>ROUND(AG140+AG143+AG145+AG147+AG149,2)</f>
        <v>0</v>
      </c>
      <c r="AH139" s="120"/>
      <c r="AI139" s="120"/>
      <c r="AJ139" s="120"/>
      <c r="AK139" s="120"/>
      <c r="AL139" s="120"/>
      <c r="AM139" s="120"/>
      <c r="AN139" s="121">
        <f>SUM(AG139,AT139)</f>
        <v>0</v>
      </c>
      <c r="AO139" s="120"/>
      <c r="AP139" s="120"/>
      <c r="AQ139" s="122" t="s">
        <v>132</v>
      </c>
      <c r="AR139" s="123"/>
      <c r="AS139" s="124">
        <f>ROUND(AS140+AS143+AS145+AS147+AS149,2)</f>
        <v>0</v>
      </c>
      <c r="AT139" s="125">
        <f>ROUND(SUM(AV139:AW139),2)</f>
        <v>0</v>
      </c>
      <c r="AU139" s="126">
        <f>ROUND(AU140+AU143+AU145+AU147+AU149,5)</f>
        <v>0</v>
      </c>
      <c r="AV139" s="125">
        <f>ROUND(AZ139*L29,2)</f>
        <v>0</v>
      </c>
      <c r="AW139" s="125">
        <f>ROUND(BA139*L30,2)</f>
        <v>0</v>
      </c>
      <c r="AX139" s="125">
        <f>ROUND(BB139*L29,2)</f>
        <v>0</v>
      </c>
      <c r="AY139" s="125">
        <f>ROUND(BC139*L30,2)</f>
        <v>0</v>
      </c>
      <c r="AZ139" s="125">
        <f>ROUND(AZ140+AZ143+AZ145+AZ147+AZ149,2)</f>
        <v>0</v>
      </c>
      <c r="BA139" s="125">
        <f>ROUND(BA140+BA143+BA145+BA147+BA149,2)</f>
        <v>0</v>
      </c>
      <c r="BB139" s="125">
        <f>ROUND(BB140+BB143+BB145+BB147+BB149,2)</f>
        <v>0</v>
      </c>
      <c r="BC139" s="125">
        <f>ROUND(BC140+BC143+BC145+BC147+BC149,2)</f>
        <v>0</v>
      </c>
      <c r="BD139" s="127">
        <f>ROUND(BD140+BD143+BD145+BD147+BD149,2)</f>
        <v>0</v>
      </c>
      <c r="BE139" s="7"/>
      <c r="BS139" s="128" t="s">
        <v>72</v>
      </c>
      <c r="BT139" s="128" t="s">
        <v>81</v>
      </c>
      <c r="BU139" s="128" t="s">
        <v>74</v>
      </c>
      <c r="BV139" s="128" t="s">
        <v>75</v>
      </c>
      <c r="BW139" s="128" t="s">
        <v>189</v>
      </c>
      <c r="BX139" s="128" t="s">
        <v>5</v>
      </c>
      <c r="CL139" s="128" t="s">
        <v>1</v>
      </c>
      <c r="CM139" s="128" t="s">
        <v>73</v>
      </c>
    </row>
    <row r="140" s="4" customFormat="1" ht="23.25" customHeight="1">
      <c r="A140" s="4"/>
      <c r="B140" s="67"/>
      <c r="C140" s="130"/>
      <c r="D140" s="130"/>
      <c r="E140" s="131" t="s">
        <v>114</v>
      </c>
      <c r="F140" s="131"/>
      <c r="G140" s="131"/>
      <c r="H140" s="131"/>
      <c r="I140" s="131"/>
      <c r="J140" s="130"/>
      <c r="K140" s="131" t="s">
        <v>190</v>
      </c>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9">
        <f>ROUND(SUM(AG141:AG142),2)</f>
        <v>0</v>
      </c>
      <c r="AH140" s="130"/>
      <c r="AI140" s="130"/>
      <c r="AJ140" s="130"/>
      <c r="AK140" s="130"/>
      <c r="AL140" s="130"/>
      <c r="AM140" s="130"/>
      <c r="AN140" s="132">
        <f>SUM(AG140,AT140)</f>
        <v>0</v>
      </c>
      <c r="AO140" s="130"/>
      <c r="AP140" s="130"/>
      <c r="AQ140" s="133" t="s">
        <v>116</v>
      </c>
      <c r="AR140" s="69"/>
      <c r="AS140" s="134">
        <f>ROUND(SUM(AS141:AS142),2)</f>
        <v>0</v>
      </c>
      <c r="AT140" s="135">
        <f>ROUND(SUM(AV140:AW140),2)</f>
        <v>0</v>
      </c>
      <c r="AU140" s="136">
        <f>ROUND(SUM(AU141:AU142),5)</f>
        <v>0</v>
      </c>
      <c r="AV140" s="135">
        <f>ROUND(AZ140*L29,2)</f>
        <v>0</v>
      </c>
      <c r="AW140" s="135">
        <f>ROUND(BA140*L30,2)</f>
        <v>0</v>
      </c>
      <c r="AX140" s="135">
        <f>ROUND(BB140*L29,2)</f>
        <v>0</v>
      </c>
      <c r="AY140" s="135">
        <f>ROUND(BC140*L30,2)</f>
        <v>0</v>
      </c>
      <c r="AZ140" s="135">
        <f>ROUND(SUM(AZ141:AZ142),2)</f>
        <v>0</v>
      </c>
      <c r="BA140" s="135">
        <f>ROUND(SUM(BA141:BA142),2)</f>
        <v>0</v>
      </c>
      <c r="BB140" s="135">
        <f>ROUND(SUM(BB141:BB142),2)</f>
        <v>0</v>
      </c>
      <c r="BC140" s="135">
        <f>ROUND(SUM(BC141:BC142),2)</f>
        <v>0</v>
      </c>
      <c r="BD140" s="137">
        <f>ROUND(SUM(BD141:BD142),2)</f>
        <v>0</v>
      </c>
      <c r="BE140" s="4"/>
      <c r="BS140" s="138" t="s">
        <v>72</v>
      </c>
      <c r="BT140" s="138" t="s">
        <v>83</v>
      </c>
      <c r="BU140" s="138" t="s">
        <v>74</v>
      </c>
      <c r="BV140" s="138" t="s">
        <v>75</v>
      </c>
      <c r="BW140" s="138" t="s">
        <v>191</v>
      </c>
      <c r="BX140" s="138" t="s">
        <v>189</v>
      </c>
      <c r="CL140" s="138" t="s">
        <v>1</v>
      </c>
    </row>
    <row r="141" s="4" customFormat="1" ht="16.5" customHeight="1">
      <c r="A141" s="116" t="s">
        <v>77</v>
      </c>
      <c r="B141" s="67"/>
      <c r="C141" s="130"/>
      <c r="D141" s="130"/>
      <c r="E141" s="130"/>
      <c r="F141" s="131" t="s">
        <v>114</v>
      </c>
      <c r="G141" s="131"/>
      <c r="H141" s="131"/>
      <c r="I141" s="131"/>
      <c r="J141" s="131"/>
      <c r="K141" s="130"/>
      <c r="L141" s="131" t="s">
        <v>147</v>
      </c>
      <c r="M141" s="131"/>
      <c r="N141" s="131"/>
      <c r="O141" s="131"/>
      <c r="P141" s="131"/>
      <c r="Q141" s="131"/>
      <c r="R141" s="131"/>
      <c r="S141" s="131"/>
      <c r="T141" s="131"/>
      <c r="U141" s="131"/>
      <c r="V141" s="131"/>
      <c r="W141" s="131"/>
      <c r="X141" s="131"/>
      <c r="Y141" s="131"/>
      <c r="Z141" s="131"/>
      <c r="AA141" s="131"/>
      <c r="AB141" s="131"/>
      <c r="AC141" s="131"/>
      <c r="AD141" s="131"/>
      <c r="AE141" s="131"/>
      <c r="AF141" s="131"/>
      <c r="AG141" s="132">
        <f>'01 - Dle sborníku UOŽI_06'!J34</f>
        <v>0</v>
      </c>
      <c r="AH141" s="130"/>
      <c r="AI141" s="130"/>
      <c r="AJ141" s="130"/>
      <c r="AK141" s="130"/>
      <c r="AL141" s="130"/>
      <c r="AM141" s="130"/>
      <c r="AN141" s="132">
        <f>SUM(AG141,AT141)</f>
        <v>0</v>
      </c>
      <c r="AO141" s="130"/>
      <c r="AP141" s="130"/>
      <c r="AQ141" s="133" t="s">
        <v>116</v>
      </c>
      <c r="AR141" s="69"/>
      <c r="AS141" s="134">
        <v>0</v>
      </c>
      <c r="AT141" s="135">
        <f>ROUND(SUM(AV141:AW141),2)</f>
        <v>0</v>
      </c>
      <c r="AU141" s="136">
        <f>'01 - Dle sborníku UOŽI_06'!P126</f>
        <v>0</v>
      </c>
      <c r="AV141" s="135">
        <f>'01 - Dle sborníku UOŽI_06'!J37</f>
        <v>0</v>
      </c>
      <c r="AW141" s="135">
        <f>'01 - Dle sborníku UOŽI_06'!J38</f>
        <v>0</v>
      </c>
      <c r="AX141" s="135">
        <f>'01 - Dle sborníku UOŽI_06'!J39</f>
        <v>0</v>
      </c>
      <c r="AY141" s="135">
        <f>'01 - Dle sborníku UOŽI_06'!J40</f>
        <v>0</v>
      </c>
      <c r="AZ141" s="135">
        <f>'01 - Dle sborníku UOŽI_06'!F37</f>
        <v>0</v>
      </c>
      <c r="BA141" s="135">
        <f>'01 - Dle sborníku UOŽI_06'!F38</f>
        <v>0</v>
      </c>
      <c r="BB141" s="135">
        <f>'01 - Dle sborníku UOŽI_06'!F39</f>
        <v>0</v>
      </c>
      <c r="BC141" s="135">
        <f>'01 - Dle sborníku UOŽI_06'!F40</f>
        <v>0</v>
      </c>
      <c r="BD141" s="137">
        <f>'01 - Dle sborníku UOŽI_06'!F41</f>
        <v>0</v>
      </c>
      <c r="BE141" s="4"/>
      <c r="BT141" s="138" t="s">
        <v>137</v>
      </c>
      <c r="BV141" s="138" t="s">
        <v>75</v>
      </c>
      <c r="BW141" s="138" t="s">
        <v>192</v>
      </c>
      <c r="BX141" s="138" t="s">
        <v>191</v>
      </c>
      <c r="CL141" s="138" t="s">
        <v>1</v>
      </c>
    </row>
    <row r="142" s="4" customFormat="1" ht="16.5" customHeight="1">
      <c r="A142" s="116" t="s">
        <v>77</v>
      </c>
      <c r="B142" s="67"/>
      <c r="C142" s="130"/>
      <c r="D142" s="130"/>
      <c r="E142" s="130"/>
      <c r="F142" s="131" t="s">
        <v>118</v>
      </c>
      <c r="G142" s="131"/>
      <c r="H142" s="131"/>
      <c r="I142" s="131"/>
      <c r="J142" s="131"/>
      <c r="K142" s="130"/>
      <c r="L142" s="131" t="s">
        <v>165</v>
      </c>
      <c r="M142" s="131"/>
      <c r="N142" s="131"/>
      <c r="O142" s="131"/>
      <c r="P142" s="131"/>
      <c r="Q142" s="131"/>
      <c r="R142" s="131"/>
      <c r="S142" s="131"/>
      <c r="T142" s="131"/>
      <c r="U142" s="131"/>
      <c r="V142" s="131"/>
      <c r="W142" s="131"/>
      <c r="X142" s="131"/>
      <c r="Y142" s="131"/>
      <c r="Z142" s="131"/>
      <c r="AA142" s="131"/>
      <c r="AB142" s="131"/>
      <c r="AC142" s="131"/>
      <c r="AD142" s="131"/>
      <c r="AE142" s="131"/>
      <c r="AF142" s="131"/>
      <c r="AG142" s="132">
        <f>'02 - Dle sborníku URS_01'!J34</f>
        <v>0</v>
      </c>
      <c r="AH142" s="130"/>
      <c r="AI142" s="130"/>
      <c r="AJ142" s="130"/>
      <c r="AK142" s="130"/>
      <c r="AL142" s="130"/>
      <c r="AM142" s="130"/>
      <c r="AN142" s="132">
        <f>SUM(AG142,AT142)</f>
        <v>0</v>
      </c>
      <c r="AO142" s="130"/>
      <c r="AP142" s="130"/>
      <c r="AQ142" s="133" t="s">
        <v>116</v>
      </c>
      <c r="AR142" s="69"/>
      <c r="AS142" s="134">
        <v>0</v>
      </c>
      <c r="AT142" s="135">
        <f>ROUND(SUM(AV142:AW142),2)</f>
        <v>0</v>
      </c>
      <c r="AU142" s="136">
        <f>'02 - Dle sborníku URS_01'!P126</f>
        <v>0</v>
      </c>
      <c r="AV142" s="135">
        <f>'02 - Dle sborníku URS_01'!J37</f>
        <v>0</v>
      </c>
      <c r="AW142" s="135">
        <f>'02 - Dle sborníku URS_01'!J38</f>
        <v>0</v>
      </c>
      <c r="AX142" s="135">
        <f>'02 - Dle sborníku URS_01'!J39</f>
        <v>0</v>
      </c>
      <c r="AY142" s="135">
        <f>'02 - Dle sborníku URS_01'!J40</f>
        <v>0</v>
      </c>
      <c r="AZ142" s="135">
        <f>'02 - Dle sborníku URS_01'!F37</f>
        <v>0</v>
      </c>
      <c r="BA142" s="135">
        <f>'02 - Dle sborníku URS_01'!F38</f>
        <v>0</v>
      </c>
      <c r="BB142" s="135">
        <f>'02 - Dle sborníku URS_01'!F39</f>
        <v>0</v>
      </c>
      <c r="BC142" s="135">
        <f>'02 - Dle sborníku URS_01'!F40</f>
        <v>0</v>
      </c>
      <c r="BD142" s="137">
        <f>'02 - Dle sborníku URS_01'!F41</f>
        <v>0</v>
      </c>
      <c r="BE142" s="4"/>
      <c r="BT142" s="138" t="s">
        <v>137</v>
      </c>
      <c r="BV142" s="138" t="s">
        <v>75</v>
      </c>
      <c r="BW142" s="138" t="s">
        <v>193</v>
      </c>
      <c r="BX142" s="138" t="s">
        <v>191</v>
      </c>
      <c r="CL142" s="138" t="s">
        <v>1</v>
      </c>
    </row>
    <row r="143" s="4" customFormat="1" ht="16.5" customHeight="1">
      <c r="A143" s="4"/>
      <c r="B143" s="67"/>
      <c r="C143" s="130"/>
      <c r="D143" s="130"/>
      <c r="E143" s="131" t="s">
        <v>118</v>
      </c>
      <c r="F143" s="131"/>
      <c r="G143" s="131"/>
      <c r="H143" s="131"/>
      <c r="I143" s="131"/>
      <c r="J143" s="130"/>
      <c r="K143" s="131" t="s">
        <v>184</v>
      </c>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9">
        <f>ROUND(AG144,2)</f>
        <v>0</v>
      </c>
      <c r="AH143" s="130"/>
      <c r="AI143" s="130"/>
      <c r="AJ143" s="130"/>
      <c r="AK143" s="130"/>
      <c r="AL143" s="130"/>
      <c r="AM143" s="130"/>
      <c r="AN143" s="132">
        <f>SUM(AG143,AT143)</f>
        <v>0</v>
      </c>
      <c r="AO143" s="130"/>
      <c r="AP143" s="130"/>
      <c r="AQ143" s="133" t="s">
        <v>116</v>
      </c>
      <c r="AR143" s="69"/>
      <c r="AS143" s="134">
        <f>ROUND(AS144,2)</f>
        <v>0</v>
      </c>
      <c r="AT143" s="135">
        <f>ROUND(SUM(AV143:AW143),2)</f>
        <v>0</v>
      </c>
      <c r="AU143" s="136">
        <f>ROUND(AU144,5)</f>
        <v>0</v>
      </c>
      <c r="AV143" s="135">
        <f>ROUND(AZ143*L29,2)</f>
        <v>0</v>
      </c>
      <c r="AW143" s="135">
        <f>ROUND(BA143*L30,2)</f>
        <v>0</v>
      </c>
      <c r="AX143" s="135">
        <f>ROUND(BB143*L29,2)</f>
        <v>0</v>
      </c>
      <c r="AY143" s="135">
        <f>ROUND(BC143*L30,2)</f>
        <v>0</v>
      </c>
      <c r="AZ143" s="135">
        <f>ROUND(AZ144,2)</f>
        <v>0</v>
      </c>
      <c r="BA143" s="135">
        <f>ROUND(BA144,2)</f>
        <v>0</v>
      </c>
      <c r="BB143" s="135">
        <f>ROUND(BB144,2)</f>
        <v>0</v>
      </c>
      <c r="BC143" s="135">
        <f>ROUND(BC144,2)</f>
        <v>0</v>
      </c>
      <c r="BD143" s="137">
        <f>ROUND(BD144,2)</f>
        <v>0</v>
      </c>
      <c r="BE143" s="4"/>
      <c r="BS143" s="138" t="s">
        <v>72</v>
      </c>
      <c r="BT143" s="138" t="s">
        <v>83</v>
      </c>
      <c r="BU143" s="138" t="s">
        <v>74</v>
      </c>
      <c r="BV143" s="138" t="s">
        <v>75</v>
      </c>
      <c r="BW143" s="138" t="s">
        <v>194</v>
      </c>
      <c r="BX143" s="138" t="s">
        <v>189</v>
      </c>
      <c r="CL143" s="138" t="s">
        <v>1</v>
      </c>
    </row>
    <row r="144" s="4" customFormat="1" ht="16.5" customHeight="1">
      <c r="A144" s="116" t="s">
        <v>77</v>
      </c>
      <c r="B144" s="67"/>
      <c r="C144" s="130"/>
      <c r="D144" s="130"/>
      <c r="E144" s="130"/>
      <c r="F144" s="131" t="s">
        <v>114</v>
      </c>
      <c r="G144" s="131"/>
      <c r="H144" s="131"/>
      <c r="I144" s="131"/>
      <c r="J144" s="131"/>
      <c r="K144" s="130"/>
      <c r="L144" s="131" t="s">
        <v>147</v>
      </c>
      <c r="M144" s="131"/>
      <c r="N144" s="131"/>
      <c r="O144" s="131"/>
      <c r="P144" s="131"/>
      <c r="Q144" s="131"/>
      <c r="R144" s="131"/>
      <c r="S144" s="131"/>
      <c r="T144" s="131"/>
      <c r="U144" s="131"/>
      <c r="V144" s="131"/>
      <c r="W144" s="131"/>
      <c r="X144" s="131"/>
      <c r="Y144" s="131"/>
      <c r="Z144" s="131"/>
      <c r="AA144" s="131"/>
      <c r="AB144" s="131"/>
      <c r="AC144" s="131"/>
      <c r="AD144" s="131"/>
      <c r="AE144" s="131"/>
      <c r="AF144" s="131"/>
      <c r="AG144" s="132">
        <f>'01 - Dle sborníku UOŽI_07'!J34</f>
        <v>0</v>
      </c>
      <c r="AH144" s="130"/>
      <c r="AI144" s="130"/>
      <c r="AJ144" s="130"/>
      <c r="AK144" s="130"/>
      <c r="AL144" s="130"/>
      <c r="AM144" s="130"/>
      <c r="AN144" s="132">
        <f>SUM(AG144,AT144)</f>
        <v>0</v>
      </c>
      <c r="AO144" s="130"/>
      <c r="AP144" s="130"/>
      <c r="AQ144" s="133" t="s">
        <v>116</v>
      </c>
      <c r="AR144" s="69"/>
      <c r="AS144" s="134">
        <v>0</v>
      </c>
      <c r="AT144" s="135">
        <f>ROUND(SUM(AV144:AW144),2)</f>
        <v>0</v>
      </c>
      <c r="AU144" s="136">
        <f>'01 - Dle sborníku UOŽI_07'!P124</f>
        <v>0</v>
      </c>
      <c r="AV144" s="135">
        <f>'01 - Dle sborníku UOŽI_07'!J37</f>
        <v>0</v>
      </c>
      <c r="AW144" s="135">
        <f>'01 - Dle sborníku UOŽI_07'!J38</f>
        <v>0</v>
      </c>
      <c r="AX144" s="135">
        <f>'01 - Dle sborníku UOŽI_07'!J39</f>
        <v>0</v>
      </c>
      <c r="AY144" s="135">
        <f>'01 - Dle sborníku UOŽI_07'!J40</f>
        <v>0</v>
      </c>
      <c r="AZ144" s="135">
        <f>'01 - Dle sborníku UOŽI_07'!F37</f>
        <v>0</v>
      </c>
      <c r="BA144" s="135">
        <f>'01 - Dle sborníku UOŽI_07'!F38</f>
        <v>0</v>
      </c>
      <c r="BB144" s="135">
        <f>'01 - Dle sborníku UOŽI_07'!F39</f>
        <v>0</v>
      </c>
      <c r="BC144" s="135">
        <f>'01 - Dle sborníku UOŽI_07'!F40</f>
        <v>0</v>
      </c>
      <c r="BD144" s="137">
        <f>'01 - Dle sborníku UOŽI_07'!F41</f>
        <v>0</v>
      </c>
      <c r="BE144" s="4"/>
      <c r="BT144" s="138" t="s">
        <v>137</v>
      </c>
      <c r="BV144" s="138" t="s">
        <v>75</v>
      </c>
      <c r="BW144" s="138" t="s">
        <v>195</v>
      </c>
      <c r="BX144" s="138" t="s">
        <v>194</v>
      </c>
      <c r="CL144" s="138" t="s">
        <v>1</v>
      </c>
    </row>
    <row r="145" s="4" customFormat="1" ht="16.5" customHeight="1">
      <c r="A145" s="4"/>
      <c r="B145" s="67"/>
      <c r="C145" s="130"/>
      <c r="D145" s="130"/>
      <c r="E145" s="131" t="s">
        <v>144</v>
      </c>
      <c r="F145" s="131"/>
      <c r="G145" s="131"/>
      <c r="H145" s="131"/>
      <c r="I145" s="131"/>
      <c r="J145" s="130"/>
      <c r="K145" s="131" t="s">
        <v>196</v>
      </c>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9">
        <f>ROUND(AG146,2)</f>
        <v>0</v>
      </c>
      <c r="AH145" s="130"/>
      <c r="AI145" s="130"/>
      <c r="AJ145" s="130"/>
      <c r="AK145" s="130"/>
      <c r="AL145" s="130"/>
      <c r="AM145" s="130"/>
      <c r="AN145" s="132">
        <f>SUM(AG145,AT145)</f>
        <v>0</v>
      </c>
      <c r="AO145" s="130"/>
      <c r="AP145" s="130"/>
      <c r="AQ145" s="133" t="s">
        <v>116</v>
      </c>
      <c r="AR145" s="69"/>
      <c r="AS145" s="134">
        <f>ROUND(AS146,2)</f>
        <v>0</v>
      </c>
      <c r="AT145" s="135">
        <f>ROUND(SUM(AV145:AW145),2)</f>
        <v>0</v>
      </c>
      <c r="AU145" s="136">
        <f>ROUND(AU146,5)</f>
        <v>0</v>
      </c>
      <c r="AV145" s="135">
        <f>ROUND(AZ145*L29,2)</f>
        <v>0</v>
      </c>
      <c r="AW145" s="135">
        <f>ROUND(BA145*L30,2)</f>
        <v>0</v>
      </c>
      <c r="AX145" s="135">
        <f>ROUND(BB145*L29,2)</f>
        <v>0</v>
      </c>
      <c r="AY145" s="135">
        <f>ROUND(BC145*L30,2)</f>
        <v>0</v>
      </c>
      <c r="AZ145" s="135">
        <f>ROUND(AZ146,2)</f>
        <v>0</v>
      </c>
      <c r="BA145" s="135">
        <f>ROUND(BA146,2)</f>
        <v>0</v>
      </c>
      <c r="BB145" s="135">
        <f>ROUND(BB146,2)</f>
        <v>0</v>
      </c>
      <c r="BC145" s="135">
        <f>ROUND(BC146,2)</f>
        <v>0</v>
      </c>
      <c r="BD145" s="137">
        <f>ROUND(BD146,2)</f>
        <v>0</v>
      </c>
      <c r="BE145" s="4"/>
      <c r="BS145" s="138" t="s">
        <v>72</v>
      </c>
      <c r="BT145" s="138" t="s">
        <v>83</v>
      </c>
      <c r="BU145" s="138" t="s">
        <v>74</v>
      </c>
      <c r="BV145" s="138" t="s">
        <v>75</v>
      </c>
      <c r="BW145" s="138" t="s">
        <v>197</v>
      </c>
      <c r="BX145" s="138" t="s">
        <v>189</v>
      </c>
      <c r="CL145" s="138" t="s">
        <v>1</v>
      </c>
    </row>
    <row r="146" s="4" customFormat="1" ht="16.5" customHeight="1">
      <c r="A146" s="116" t="s">
        <v>77</v>
      </c>
      <c r="B146" s="67"/>
      <c r="C146" s="130"/>
      <c r="D146" s="130"/>
      <c r="E146" s="130"/>
      <c r="F146" s="131" t="s">
        <v>114</v>
      </c>
      <c r="G146" s="131"/>
      <c r="H146" s="131"/>
      <c r="I146" s="131"/>
      <c r="J146" s="131"/>
      <c r="K146" s="130"/>
      <c r="L146" s="131" t="s">
        <v>147</v>
      </c>
      <c r="M146" s="131"/>
      <c r="N146" s="131"/>
      <c r="O146" s="131"/>
      <c r="P146" s="131"/>
      <c r="Q146" s="131"/>
      <c r="R146" s="131"/>
      <c r="S146" s="131"/>
      <c r="T146" s="131"/>
      <c r="U146" s="131"/>
      <c r="V146" s="131"/>
      <c r="W146" s="131"/>
      <c r="X146" s="131"/>
      <c r="Y146" s="131"/>
      <c r="Z146" s="131"/>
      <c r="AA146" s="131"/>
      <c r="AB146" s="131"/>
      <c r="AC146" s="131"/>
      <c r="AD146" s="131"/>
      <c r="AE146" s="131"/>
      <c r="AF146" s="131"/>
      <c r="AG146" s="132">
        <f>'01 - Dle sborníku UOŽI_08'!J34</f>
        <v>0</v>
      </c>
      <c r="AH146" s="130"/>
      <c r="AI146" s="130"/>
      <c r="AJ146" s="130"/>
      <c r="AK146" s="130"/>
      <c r="AL146" s="130"/>
      <c r="AM146" s="130"/>
      <c r="AN146" s="132">
        <f>SUM(AG146,AT146)</f>
        <v>0</v>
      </c>
      <c r="AO146" s="130"/>
      <c r="AP146" s="130"/>
      <c r="AQ146" s="133" t="s">
        <v>116</v>
      </c>
      <c r="AR146" s="69"/>
      <c r="AS146" s="134">
        <v>0</v>
      </c>
      <c r="AT146" s="135">
        <f>ROUND(SUM(AV146:AW146),2)</f>
        <v>0</v>
      </c>
      <c r="AU146" s="136">
        <f>'01 - Dle sborníku UOŽI_08'!P125</f>
        <v>0</v>
      </c>
      <c r="AV146" s="135">
        <f>'01 - Dle sborníku UOŽI_08'!J37</f>
        <v>0</v>
      </c>
      <c r="AW146" s="135">
        <f>'01 - Dle sborníku UOŽI_08'!J38</f>
        <v>0</v>
      </c>
      <c r="AX146" s="135">
        <f>'01 - Dle sborníku UOŽI_08'!J39</f>
        <v>0</v>
      </c>
      <c r="AY146" s="135">
        <f>'01 - Dle sborníku UOŽI_08'!J40</f>
        <v>0</v>
      </c>
      <c r="AZ146" s="135">
        <f>'01 - Dle sborníku UOŽI_08'!F37</f>
        <v>0</v>
      </c>
      <c r="BA146" s="135">
        <f>'01 - Dle sborníku UOŽI_08'!F38</f>
        <v>0</v>
      </c>
      <c r="BB146" s="135">
        <f>'01 - Dle sborníku UOŽI_08'!F39</f>
        <v>0</v>
      </c>
      <c r="BC146" s="135">
        <f>'01 - Dle sborníku UOŽI_08'!F40</f>
        <v>0</v>
      </c>
      <c r="BD146" s="137">
        <f>'01 - Dle sborníku UOŽI_08'!F41</f>
        <v>0</v>
      </c>
      <c r="BE146" s="4"/>
      <c r="BT146" s="138" t="s">
        <v>137</v>
      </c>
      <c r="BV146" s="138" t="s">
        <v>75</v>
      </c>
      <c r="BW146" s="138" t="s">
        <v>198</v>
      </c>
      <c r="BX146" s="138" t="s">
        <v>197</v>
      </c>
      <c r="CL146" s="138" t="s">
        <v>1</v>
      </c>
    </row>
    <row r="147" s="4" customFormat="1" ht="16.5" customHeight="1">
      <c r="A147" s="4"/>
      <c r="B147" s="67"/>
      <c r="C147" s="130"/>
      <c r="D147" s="130"/>
      <c r="E147" s="131" t="s">
        <v>149</v>
      </c>
      <c r="F147" s="131"/>
      <c r="G147" s="131"/>
      <c r="H147" s="131"/>
      <c r="I147" s="131"/>
      <c r="J147" s="130"/>
      <c r="K147" s="131" t="s">
        <v>199</v>
      </c>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9">
        <f>ROUND(AG148,2)</f>
        <v>0</v>
      </c>
      <c r="AH147" s="130"/>
      <c r="AI147" s="130"/>
      <c r="AJ147" s="130"/>
      <c r="AK147" s="130"/>
      <c r="AL147" s="130"/>
      <c r="AM147" s="130"/>
      <c r="AN147" s="132">
        <f>SUM(AG147,AT147)</f>
        <v>0</v>
      </c>
      <c r="AO147" s="130"/>
      <c r="AP147" s="130"/>
      <c r="AQ147" s="133" t="s">
        <v>116</v>
      </c>
      <c r="AR147" s="69"/>
      <c r="AS147" s="134">
        <f>ROUND(AS148,2)</f>
        <v>0</v>
      </c>
      <c r="AT147" s="135">
        <f>ROUND(SUM(AV147:AW147),2)</f>
        <v>0</v>
      </c>
      <c r="AU147" s="136">
        <f>ROUND(AU148,5)</f>
        <v>0</v>
      </c>
      <c r="AV147" s="135">
        <f>ROUND(AZ147*L29,2)</f>
        <v>0</v>
      </c>
      <c r="AW147" s="135">
        <f>ROUND(BA147*L30,2)</f>
        <v>0</v>
      </c>
      <c r="AX147" s="135">
        <f>ROUND(BB147*L29,2)</f>
        <v>0</v>
      </c>
      <c r="AY147" s="135">
        <f>ROUND(BC147*L30,2)</f>
        <v>0</v>
      </c>
      <c r="AZ147" s="135">
        <f>ROUND(AZ148,2)</f>
        <v>0</v>
      </c>
      <c r="BA147" s="135">
        <f>ROUND(BA148,2)</f>
        <v>0</v>
      </c>
      <c r="BB147" s="135">
        <f>ROUND(BB148,2)</f>
        <v>0</v>
      </c>
      <c r="BC147" s="135">
        <f>ROUND(BC148,2)</f>
        <v>0</v>
      </c>
      <c r="BD147" s="137">
        <f>ROUND(BD148,2)</f>
        <v>0</v>
      </c>
      <c r="BE147" s="4"/>
      <c r="BS147" s="138" t="s">
        <v>72</v>
      </c>
      <c r="BT147" s="138" t="s">
        <v>83</v>
      </c>
      <c r="BU147" s="138" t="s">
        <v>74</v>
      </c>
      <c r="BV147" s="138" t="s">
        <v>75</v>
      </c>
      <c r="BW147" s="138" t="s">
        <v>200</v>
      </c>
      <c r="BX147" s="138" t="s">
        <v>189</v>
      </c>
      <c r="CL147" s="138" t="s">
        <v>1</v>
      </c>
    </row>
    <row r="148" s="4" customFormat="1" ht="16.5" customHeight="1">
      <c r="A148" s="116" t="s">
        <v>77</v>
      </c>
      <c r="B148" s="67"/>
      <c r="C148" s="130"/>
      <c r="D148" s="130"/>
      <c r="E148" s="130"/>
      <c r="F148" s="131" t="s">
        <v>114</v>
      </c>
      <c r="G148" s="131"/>
      <c r="H148" s="131"/>
      <c r="I148" s="131"/>
      <c r="J148" s="131"/>
      <c r="K148" s="130"/>
      <c r="L148" s="131" t="s">
        <v>147</v>
      </c>
      <c r="M148" s="131"/>
      <c r="N148" s="131"/>
      <c r="O148" s="131"/>
      <c r="P148" s="131"/>
      <c r="Q148" s="131"/>
      <c r="R148" s="131"/>
      <c r="S148" s="131"/>
      <c r="T148" s="131"/>
      <c r="U148" s="131"/>
      <c r="V148" s="131"/>
      <c r="W148" s="131"/>
      <c r="X148" s="131"/>
      <c r="Y148" s="131"/>
      <c r="Z148" s="131"/>
      <c r="AA148" s="131"/>
      <c r="AB148" s="131"/>
      <c r="AC148" s="131"/>
      <c r="AD148" s="131"/>
      <c r="AE148" s="131"/>
      <c r="AF148" s="131"/>
      <c r="AG148" s="132">
        <f>'01 - Dle sborníku UOŽI_09'!J34</f>
        <v>0</v>
      </c>
      <c r="AH148" s="130"/>
      <c r="AI148" s="130"/>
      <c r="AJ148" s="130"/>
      <c r="AK148" s="130"/>
      <c r="AL148" s="130"/>
      <c r="AM148" s="130"/>
      <c r="AN148" s="132">
        <f>SUM(AG148,AT148)</f>
        <v>0</v>
      </c>
      <c r="AO148" s="130"/>
      <c r="AP148" s="130"/>
      <c r="AQ148" s="133" t="s">
        <v>116</v>
      </c>
      <c r="AR148" s="69"/>
      <c r="AS148" s="134">
        <v>0</v>
      </c>
      <c r="AT148" s="135">
        <f>ROUND(SUM(AV148:AW148),2)</f>
        <v>0</v>
      </c>
      <c r="AU148" s="136">
        <f>'01 - Dle sborníku UOŽI_09'!P125</f>
        <v>0</v>
      </c>
      <c r="AV148" s="135">
        <f>'01 - Dle sborníku UOŽI_09'!J37</f>
        <v>0</v>
      </c>
      <c r="AW148" s="135">
        <f>'01 - Dle sborníku UOŽI_09'!J38</f>
        <v>0</v>
      </c>
      <c r="AX148" s="135">
        <f>'01 - Dle sborníku UOŽI_09'!J39</f>
        <v>0</v>
      </c>
      <c r="AY148" s="135">
        <f>'01 - Dle sborníku UOŽI_09'!J40</f>
        <v>0</v>
      </c>
      <c r="AZ148" s="135">
        <f>'01 - Dle sborníku UOŽI_09'!F37</f>
        <v>0</v>
      </c>
      <c r="BA148" s="135">
        <f>'01 - Dle sborníku UOŽI_09'!F38</f>
        <v>0</v>
      </c>
      <c r="BB148" s="135">
        <f>'01 - Dle sborníku UOŽI_09'!F39</f>
        <v>0</v>
      </c>
      <c r="BC148" s="135">
        <f>'01 - Dle sborníku UOŽI_09'!F40</f>
        <v>0</v>
      </c>
      <c r="BD148" s="137">
        <f>'01 - Dle sborníku UOŽI_09'!F41</f>
        <v>0</v>
      </c>
      <c r="BE148" s="4"/>
      <c r="BT148" s="138" t="s">
        <v>137</v>
      </c>
      <c r="BV148" s="138" t="s">
        <v>75</v>
      </c>
      <c r="BW148" s="138" t="s">
        <v>201</v>
      </c>
      <c r="BX148" s="138" t="s">
        <v>200</v>
      </c>
      <c r="CL148" s="138" t="s">
        <v>1</v>
      </c>
    </row>
    <row r="149" s="4" customFormat="1" ht="16.5" customHeight="1">
      <c r="A149" s="4"/>
      <c r="B149" s="67"/>
      <c r="C149" s="130"/>
      <c r="D149" s="130"/>
      <c r="E149" s="131" t="s">
        <v>153</v>
      </c>
      <c r="F149" s="131"/>
      <c r="G149" s="131"/>
      <c r="H149" s="131"/>
      <c r="I149" s="131"/>
      <c r="J149" s="130"/>
      <c r="K149" s="131" t="s">
        <v>202</v>
      </c>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9">
        <f>ROUND(AG150,2)</f>
        <v>0</v>
      </c>
      <c r="AH149" s="130"/>
      <c r="AI149" s="130"/>
      <c r="AJ149" s="130"/>
      <c r="AK149" s="130"/>
      <c r="AL149" s="130"/>
      <c r="AM149" s="130"/>
      <c r="AN149" s="132">
        <f>SUM(AG149,AT149)</f>
        <v>0</v>
      </c>
      <c r="AO149" s="130"/>
      <c r="AP149" s="130"/>
      <c r="AQ149" s="133" t="s">
        <v>116</v>
      </c>
      <c r="AR149" s="69"/>
      <c r="AS149" s="134">
        <f>ROUND(AS150,2)</f>
        <v>0</v>
      </c>
      <c r="AT149" s="135">
        <f>ROUND(SUM(AV149:AW149),2)</f>
        <v>0</v>
      </c>
      <c r="AU149" s="136">
        <f>ROUND(AU150,5)</f>
        <v>0</v>
      </c>
      <c r="AV149" s="135">
        <f>ROUND(AZ149*L29,2)</f>
        <v>0</v>
      </c>
      <c r="AW149" s="135">
        <f>ROUND(BA149*L30,2)</f>
        <v>0</v>
      </c>
      <c r="AX149" s="135">
        <f>ROUND(BB149*L29,2)</f>
        <v>0</v>
      </c>
      <c r="AY149" s="135">
        <f>ROUND(BC149*L30,2)</f>
        <v>0</v>
      </c>
      <c r="AZ149" s="135">
        <f>ROUND(AZ150,2)</f>
        <v>0</v>
      </c>
      <c r="BA149" s="135">
        <f>ROUND(BA150,2)</f>
        <v>0</v>
      </c>
      <c r="BB149" s="135">
        <f>ROUND(BB150,2)</f>
        <v>0</v>
      </c>
      <c r="BC149" s="135">
        <f>ROUND(BC150,2)</f>
        <v>0</v>
      </c>
      <c r="BD149" s="137">
        <f>ROUND(BD150,2)</f>
        <v>0</v>
      </c>
      <c r="BE149" s="4"/>
      <c r="BS149" s="138" t="s">
        <v>72</v>
      </c>
      <c r="BT149" s="138" t="s">
        <v>83</v>
      </c>
      <c r="BU149" s="138" t="s">
        <v>74</v>
      </c>
      <c r="BV149" s="138" t="s">
        <v>75</v>
      </c>
      <c r="BW149" s="138" t="s">
        <v>203</v>
      </c>
      <c r="BX149" s="138" t="s">
        <v>189</v>
      </c>
      <c r="CL149" s="138" t="s">
        <v>1</v>
      </c>
    </row>
    <row r="150" s="4" customFormat="1" ht="16.5" customHeight="1">
      <c r="A150" s="116" t="s">
        <v>77</v>
      </c>
      <c r="B150" s="67"/>
      <c r="C150" s="130"/>
      <c r="D150" s="130"/>
      <c r="E150" s="130"/>
      <c r="F150" s="131" t="s">
        <v>114</v>
      </c>
      <c r="G150" s="131"/>
      <c r="H150" s="131"/>
      <c r="I150" s="131"/>
      <c r="J150" s="131"/>
      <c r="K150" s="130"/>
      <c r="L150" s="131" t="s">
        <v>147</v>
      </c>
      <c r="M150" s="131"/>
      <c r="N150" s="131"/>
      <c r="O150" s="131"/>
      <c r="P150" s="131"/>
      <c r="Q150" s="131"/>
      <c r="R150" s="131"/>
      <c r="S150" s="131"/>
      <c r="T150" s="131"/>
      <c r="U150" s="131"/>
      <c r="V150" s="131"/>
      <c r="W150" s="131"/>
      <c r="X150" s="131"/>
      <c r="Y150" s="131"/>
      <c r="Z150" s="131"/>
      <c r="AA150" s="131"/>
      <c r="AB150" s="131"/>
      <c r="AC150" s="131"/>
      <c r="AD150" s="131"/>
      <c r="AE150" s="131"/>
      <c r="AF150" s="131"/>
      <c r="AG150" s="132">
        <f>'01 - Dle sborníku UOŽI_10'!J34</f>
        <v>0</v>
      </c>
      <c r="AH150" s="130"/>
      <c r="AI150" s="130"/>
      <c r="AJ150" s="130"/>
      <c r="AK150" s="130"/>
      <c r="AL150" s="130"/>
      <c r="AM150" s="130"/>
      <c r="AN150" s="132">
        <f>SUM(AG150,AT150)</f>
        <v>0</v>
      </c>
      <c r="AO150" s="130"/>
      <c r="AP150" s="130"/>
      <c r="AQ150" s="133" t="s">
        <v>116</v>
      </c>
      <c r="AR150" s="69"/>
      <c r="AS150" s="134">
        <v>0</v>
      </c>
      <c r="AT150" s="135">
        <f>ROUND(SUM(AV150:AW150),2)</f>
        <v>0</v>
      </c>
      <c r="AU150" s="136">
        <f>'01 - Dle sborníku UOŽI_10'!P124</f>
        <v>0</v>
      </c>
      <c r="AV150" s="135">
        <f>'01 - Dle sborníku UOŽI_10'!J37</f>
        <v>0</v>
      </c>
      <c r="AW150" s="135">
        <f>'01 - Dle sborníku UOŽI_10'!J38</f>
        <v>0</v>
      </c>
      <c r="AX150" s="135">
        <f>'01 - Dle sborníku UOŽI_10'!J39</f>
        <v>0</v>
      </c>
      <c r="AY150" s="135">
        <f>'01 - Dle sborníku UOŽI_10'!J40</f>
        <v>0</v>
      </c>
      <c r="AZ150" s="135">
        <f>'01 - Dle sborníku UOŽI_10'!F37</f>
        <v>0</v>
      </c>
      <c r="BA150" s="135">
        <f>'01 - Dle sborníku UOŽI_10'!F38</f>
        <v>0</v>
      </c>
      <c r="BB150" s="135">
        <f>'01 - Dle sborníku UOŽI_10'!F39</f>
        <v>0</v>
      </c>
      <c r="BC150" s="135">
        <f>'01 - Dle sborníku UOŽI_10'!F40</f>
        <v>0</v>
      </c>
      <c r="BD150" s="137">
        <f>'01 - Dle sborníku UOŽI_10'!F41</f>
        <v>0</v>
      </c>
      <c r="BE150" s="4"/>
      <c r="BT150" s="138" t="s">
        <v>137</v>
      </c>
      <c r="BV150" s="138" t="s">
        <v>75</v>
      </c>
      <c r="BW150" s="138" t="s">
        <v>204</v>
      </c>
      <c r="BX150" s="138" t="s">
        <v>203</v>
      </c>
      <c r="CL150" s="138" t="s">
        <v>1</v>
      </c>
    </row>
    <row r="151" s="7" customFormat="1" ht="24.75" customHeight="1">
      <c r="A151" s="7"/>
      <c r="B151" s="117"/>
      <c r="C151" s="118"/>
      <c r="D151" s="119" t="s">
        <v>205</v>
      </c>
      <c r="E151" s="119"/>
      <c r="F151" s="119"/>
      <c r="G151" s="119"/>
      <c r="H151" s="119"/>
      <c r="I151" s="120"/>
      <c r="J151" s="119" t="s">
        <v>206</v>
      </c>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29">
        <f>ROUND(AG152+AG155+AG157,2)</f>
        <v>0</v>
      </c>
      <c r="AH151" s="120"/>
      <c r="AI151" s="120"/>
      <c r="AJ151" s="120"/>
      <c r="AK151" s="120"/>
      <c r="AL151" s="120"/>
      <c r="AM151" s="120"/>
      <c r="AN151" s="121">
        <f>SUM(AG151,AT151)</f>
        <v>0</v>
      </c>
      <c r="AO151" s="120"/>
      <c r="AP151" s="120"/>
      <c r="AQ151" s="122" t="s">
        <v>132</v>
      </c>
      <c r="AR151" s="123"/>
      <c r="AS151" s="124">
        <f>ROUND(AS152+AS155+AS157,2)</f>
        <v>0</v>
      </c>
      <c r="AT151" s="125">
        <f>ROUND(SUM(AV151:AW151),2)</f>
        <v>0</v>
      </c>
      <c r="AU151" s="126">
        <f>ROUND(AU152+AU155+AU157,5)</f>
        <v>0</v>
      </c>
      <c r="AV151" s="125">
        <f>ROUND(AZ151*L29,2)</f>
        <v>0</v>
      </c>
      <c r="AW151" s="125">
        <f>ROUND(BA151*L30,2)</f>
        <v>0</v>
      </c>
      <c r="AX151" s="125">
        <f>ROUND(BB151*L29,2)</f>
        <v>0</v>
      </c>
      <c r="AY151" s="125">
        <f>ROUND(BC151*L30,2)</f>
        <v>0</v>
      </c>
      <c r="AZ151" s="125">
        <f>ROUND(AZ152+AZ155+AZ157,2)</f>
        <v>0</v>
      </c>
      <c r="BA151" s="125">
        <f>ROUND(BA152+BA155+BA157,2)</f>
        <v>0</v>
      </c>
      <c r="BB151" s="125">
        <f>ROUND(BB152+BB155+BB157,2)</f>
        <v>0</v>
      </c>
      <c r="BC151" s="125">
        <f>ROUND(BC152+BC155+BC157,2)</f>
        <v>0</v>
      </c>
      <c r="BD151" s="127">
        <f>ROUND(BD152+BD155+BD157,2)</f>
        <v>0</v>
      </c>
      <c r="BE151" s="7"/>
      <c r="BS151" s="128" t="s">
        <v>72</v>
      </c>
      <c r="BT151" s="128" t="s">
        <v>81</v>
      </c>
      <c r="BU151" s="128" t="s">
        <v>74</v>
      </c>
      <c r="BV151" s="128" t="s">
        <v>75</v>
      </c>
      <c r="BW151" s="128" t="s">
        <v>207</v>
      </c>
      <c r="BX151" s="128" t="s">
        <v>5</v>
      </c>
      <c r="CL151" s="128" t="s">
        <v>1</v>
      </c>
      <c r="CM151" s="128" t="s">
        <v>73</v>
      </c>
    </row>
    <row r="152" s="4" customFormat="1" ht="23.25" customHeight="1">
      <c r="A152" s="4"/>
      <c r="B152" s="67"/>
      <c r="C152" s="130"/>
      <c r="D152" s="130"/>
      <c r="E152" s="131" t="s">
        <v>114</v>
      </c>
      <c r="F152" s="131"/>
      <c r="G152" s="131"/>
      <c r="H152" s="131"/>
      <c r="I152" s="131"/>
      <c r="J152" s="130"/>
      <c r="K152" s="131" t="s">
        <v>208</v>
      </c>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9">
        <f>ROUND(SUM(AG153:AG154),2)</f>
        <v>0</v>
      </c>
      <c r="AH152" s="130"/>
      <c r="AI152" s="130"/>
      <c r="AJ152" s="130"/>
      <c r="AK152" s="130"/>
      <c r="AL152" s="130"/>
      <c r="AM152" s="130"/>
      <c r="AN152" s="132">
        <f>SUM(AG152,AT152)</f>
        <v>0</v>
      </c>
      <c r="AO152" s="130"/>
      <c r="AP152" s="130"/>
      <c r="AQ152" s="133" t="s">
        <v>116</v>
      </c>
      <c r="AR152" s="69"/>
      <c r="AS152" s="134">
        <f>ROUND(SUM(AS153:AS154),2)</f>
        <v>0</v>
      </c>
      <c r="AT152" s="135">
        <f>ROUND(SUM(AV152:AW152),2)</f>
        <v>0</v>
      </c>
      <c r="AU152" s="136">
        <f>ROUND(SUM(AU153:AU154),5)</f>
        <v>0</v>
      </c>
      <c r="AV152" s="135">
        <f>ROUND(AZ152*L29,2)</f>
        <v>0</v>
      </c>
      <c r="AW152" s="135">
        <f>ROUND(BA152*L30,2)</f>
        <v>0</v>
      </c>
      <c r="AX152" s="135">
        <f>ROUND(BB152*L29,2)</f>
        <v>0</v>
      </c>
      <c r="AY152" s="135">
        <f>ROUND(BC152*L30,2)</f>
        <v>0</v>
      </c>
      <c r="AZ152" s="135">
        <f>ROUND(SUM(AZ153:AZ154),2)</f>
        <v>0</v>
      </c>
      <c r="BA152" s="135">
        <f>ROUND(SUM(BA153:BA154),2)</f>
        <v>0</v>
      </c>
      <c r="BB152" s="135">
        <f>ROUND(SUM(BB153:BB154),2)</f>
        <v>0</v>
      </c>
      <c r="BC152" s="135">
        <f>ROUND(SUM(BC153:BC154),2)</f>
        <v>0</v>
      </c>
      <c r="BD152" s="137">
        <f>ROUND(SUM(BD153:BD154),2)</f>
        <v>0</v>
      </c>
      <c r="BE152" s="4"/>
      <c r="BS152" s="138" t="s">
        <v>72</v>
      </c>
      <c r="BT152" s="138" t="s">
        <v>83</v>
      </c>
      <c r="BU152" s="138" t="s">
        <v>74</v>
      </c>
      <c r="BV152" s="138" t="s">
        <v>75</v>
      </c>
      <c r="BW152" s="138" t="s">
        <v>209</v>
      </c>
      <c r="BX152" s="138" t="s">
        <v>207</v>
      </c>
      <c r="CL152" s="138" t="s">
        <v>1</v>
      </c>
    </row>
    <row r="153" s="4" customFormat="1" ht="16.5" customHeight="1">
      <c r="A153" s="116" t="s">
        <v>77</v>
      </c>
      <c r="B153" s="67"/>
      <c r="C153" s="130"/>
      <c r="D153" s="130"/>
      <c r="E153" s="130"/>
      <c r="F153" s="131" t="s">
        <v>114</v>
      </c>
      <c r="G153" s="131"/>
      <c r="H153" s="131"/>
      <c r="I153" s="131"/>
      <c r="J153" s="131"/>
      <c r="K153" s="130"/>
      <c r="L153" s="131" t="s">
        <v>210</v>
      </c>
      <c r="M153" s="131"/>
      <c r="N153" s="131"/>
      <c r="O153" s="131"/>
      <c r="P153" s="131"/>
      <c r="Q153" s="131"/>
      <c r="R153" s="131"/>
      <c r="S153" s="131"/>
      <c r="T153" s="131"/>
      <c r="U153" s="131"/>
      <c r="V153" s="131"/>
      <c r="W153" s="131"/>
      <c r="X153" s="131"/>
      <c r="Y153" s="131"/>
      <c r="Z153" s="131"/>
      <c r="AA153" s="131"/>
      <c r="AB153" s="131"/>
      <c r="AC153" s="131"/>
      <c r="AD153" s="131"/>
      <c r="AE153" s="131"/>
      <c r="AF153" s="131"/>
      <c r="AG153" s="132">
        <f>'01 - Dle souboru UOŽI'!J34</f>
        <v>0</v>
      </c>
      <c r="AH153" s="130"/>
      <c r="AI153" s="130"/>
      <c r="AJ153" s="130"/>
      <c r="AK153" s="130"/>
      <c r="AL153" s="130"/>
      <c r="AM153" s="130"/>
      <c r="AN153" s="132">
        <f>SUM(AG153,AT153)</f>
        <v>0</v>
      </c>
      <c r="AO153" s="130"/>
      <c r="AP153" s="130"/>
      <c r="AQ153" s="133" t="s">
        <v>116</v>
      </c>
      <c r="AR153" s="69"/>
      <c r="AS153" s="134">
        <v>0</v>
      </c>
      <c r="AT153" s="135">
        <f>ROUND(SUM(AV153:AW153),2)</f>
        <v>0</v>
      </c>
      <c r="AU153" s="136">
        <f>'01 - Dle souboru UOŽI'!P125</f>
        <v>0</v>
      </c>
      <c r="AV153" s="135">
        <f>'01 - Dle souboru UOŽI'!J37</f>
        <v>0</v>
      </c>
      <c r="AW153" s="135">
        <f>'01 - Dle souboru UOŽI'!J38</f>
        <v>0</v>
      </c>
      <c r="AX153" s="135">
        <f>'01 - Dle souboru UOŽI'!J39</f>
        <v>0</v>
      </c>
      <c r="AY153" s="135">
        <f>'01 - Dle souboru UOŽI'!J40</f>
        <v>0</v>
      </c>
      <c r="AZ153" s="135">
        <f>'01 - Dle souboru UOŽI'!F37</f>
        <v>0</v>
      </c>
      <c r="BA153" s="135">
        <f>'01 - Dle souboru UOŽI'!F38</f>
        <v>0</v>
      </c>
      <c r="BB153" s="135">
        <f>'01 - Dle souboru UOŽI'!F39</f>
        <v>0</v>
      </c>
      <c r="BC153" s="135">
        <f>'01 - Dle souboru UOŽI'!F40</f>
        <v>0</v>
      </c>
      <c r="BD153" s="137">
        <f>'01 - Dle souboru UOŽI'!F41</f>
        <v>0</v>
      </c>
      <c r="BE153" s="4"/>
      <c r="BT153" s="138" t="s">
        <v>137</v>
      </c>
      <c r="BV153" s="138" t="s">
        <v>75</v>
      </c>
      <c r="BW153" s="138" t="s">
        <v>211</v>
      </c>
      <c r="BX153" s="138" t="s">
        <v>209</v>
      </c>
      <c r="CL153" s="138" t="s">
        <v>1</v>
      </c>
    </row>
    <row r="154" s="4" customFormat="1" ht="16.5" customHeight="1">
      <c r="A154" s="116" t="s">
        <v>77</v>
      </c>
      <c r="B154" s="67"/>
      <c r="C154" s="130"/>
      <c r="D154" s="130"/>
      <c r="E154" s="130"/>
      <c r="F154" s="131" t="s">
        <v>118</v>
      </c>
      <c r="G154" s="131"/>
      <c r="H154" s="131"/>
      <c r="I154" s="131"/>
      <c r="J154" s="131"/>
      <c r="K154" s="130"/>
      <c r="L154" s="131" t="s">
        <v>212</v>
      </c>
      <c r="M154" s="131"/>
      <c r="N154" s="131"/>
      <c r="O154" s="131"/>
      <c r="P154" s="131"/>
      <c r="Q154" s="131"/>
      <c r="R154" s="131"/>
      <c r="S154" s="131"/>
      <c r="T154" s="131"/>
      <c r="U154" s="131"/>
      <c r="V154" s="131"/>
      <c r="W154" s="131"/>
      <c r="X154" s="131"/>
      <c r="Y154" s="131"/>
      <c r="Z154" s="131"/>
      <c r="AA154" s="131"/>
      <c r="AB154" s="131"/>
      <c r="AC154" s="131"/>
      <c r="AD154" s="131"/>
      <c r="AE154" s="131"/>
      <c r="AF154" s="131"/>
      <c r="AG154" s="132">
        <f>'02 - Dle souboru URS'!J34</f>
        <v>0</v>
      </c>
      <c r="AH154" s="130"/>
      <c r="AI154" s="130"/>
      <c r="AJ154" s="130"/>
      <c r="AK154" s="130"/>
      <c r="AL154" s="130"/>
      <c r="AM154" s="130"/>
      <c r="AN154" s="132">
        <f>SUM(AG154,AT154)</f>
        <v>0</v>
      </c>
      <c r="AO154" s="130"/>
      <c r="AP154" s="130"/>
      <c r="AQ154" s="133" t="s">
        <v>116</v>
      </c>
      <c r="AR154" s="69"/>
      <c r="AS154" s="134">
        <v>0</v>
      </c>
      <c r="AT154" s="135">
        <f>ROUND(SUM(AV154:AW154),2)</f>
        <v>0</v>
      </c>
      <c r="AU154" s="136">
        <f>'02 - Dle souboru URS'!P124</f>
        <v>0</v>
      </c>
      <c r="AV154" s="135">
        <f>'02 - Dle souboru URS'!J37</f>
        <v>0</v>
      </c>
      <c r="AW154" s="135">
        <f>'02 - Dle souboru URS'!J38</f>
        <v>0</v>
      </c>
      <c r="AX154" s="135">
        <f>'02 - Dle souboru URS'!J39</f>
        <v>0</v>
      </c>
      <c r="AY154" s="135">
        <f>'02 - Dle souboru URS'!J40</f>
        <v>0</v>
      </c>
      <c r="AZ154" s="135">
        <f>'02 - Dle souboru URS'!F37</f>
        <v>0</v>
      </c>
      <c r="BA154" s="135">
        <f>'02 - Dle souboru URS'!F38</f>
        <v>0</v>
      </c>
      <c r="BB154" s="135">
        <f>'02 - Dle souboru URS'!F39</f>
        <v>0</v>
      </c>
      <c r="BC154" s="135">
        <f>'02 - Dle souboru URS'!F40</f>
        <v>0</v>
      </c>
      <c r="BD154" s="137">
        <f>'02 - Dle souboru URS'!F41</f>
        <v>0</v>
      </c>
      <c r="BE154" s="4"/>
      <c r="BT154" s="138" t="s">
        <v>137</v>
      </c>
      <c r="BV154" s="138" t="s">
        <v>75</v>
      </c>
      <c r="BW154" s="138" t="s">
        <v>213</v>
      </c>
      <c r="BX154" s="138" t="s">
        <v>209</v>
      </c>
      <c r="CL154" s="138" t="s">
        <v>1</v>
      </c>
    </row>
    <row r="155" s="4" customFormat="1" ht="16.5" customHeight="1">
      <c r="A155" s="4"/>
      <c r="B155" s="67"/>
      <c r="C155" s="130"/>
      <c r="D155" s="130"/>
      <c r="E155" s="131" t="s">
        <v>118</v>
      </c>
      <c r="F155" s="131"/>
      <c r="G155" s="131"/>
      <c r="H155" s="131"/>
      <c r="I155" s="131"/>
      <c r="J155" s="130"/>
      <c r="K155" s="131" t="s">
        <v>202</v>
      </c>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9">
        <f>ROUND(AG156,2)</f>
        <v>0</v>
      </c>
      <c r="AH155" s="130"/>
      <c r="AI155" s="130"/>
      <c r="AJ155" s="130"/>
      <c r="AK155" s="130"/>
      <c r="AL155" s="130"/>
      <c r="AM155" s="130"/>
      <c r="AN155" s="132">
        <f>SUM(AG155,AT155)</f>
        <v>0</v>
      </c>
      <c r="AO155" s="130"/>
      <c r="AP155" s="130"/>
      <c r="AQ155" s="133" t="s">
        <v>116</v>
      </c>
      <c r="AR155" s="69"/>
      <c r="AS155" s="134">
        <f>ROUND(AS156,2)</f>
        <v>0</v>
      </c>
      <c r="AT155" s="135">
        <f>ROUND(SUM(AV155:AW155),2)</f>
        <v>0</v>
      </c>
      <c r="AU155" s="136">
        <f>ROUND(AU156,5)</f>
        <v>0</v>
      </c>
      <c r="AV155" s="135">
        <f>ROUND(AZ155*L29,2)</f>
        <v>0</v>
      </c>
      <c r="AW155" s="135">
        <f>ROUND(BA155*L30,2)</f>
        <v>0</v>
      </c>
      <c r="AX155" s="135">
        <f>ROUND(BB155*L29,2)</f>
        <v>0</v>
      </c>
      <c r="AY155" s="135">
        <f>ROUND(BC155*L30,2)</f>
        <v>0</v>
      </c>
      <c r="AZ155" s="135">
        <f>ROUND(AZ156,2)</f>
        <v>0</v>
      </c>
      <c r="BA155" s="135">
        <f>ROUND(BA156,2)</f>
        <v>0</v>
      </c>
      <c r="BB155" s="135">
        <f>ROUND(BB156,2)</f>
        <v>0</v>
      </c>
      <c r="BC155" s="135">
        <f>ROUND(BC156,2)</f>
        <v>0</v>
      </c>
      <c r="BD155" s="137">
        <f>ROUND(BD156,2)</f>
        <v>0</v>
      </c>
      <c r="BE155" s="4"/>
      <c r="BS155" s="138" t="s">
        <v>72</v>
      </c>
      <c r="BT155" s="138" t="s">
        <v>83</v>
      </c>
      <c r="BU155" s="138" t="s">
        <v>74</v>
      </c>
      <c r="BV155" s="138" t="s">
        <v>75</v>
      </c>
      <c r="BW155" s="138" t="s">
        <v>214</v>
      </c>
      <c r="BX155" s="138" t="s">
        <v>207</v>
      </c>
      <c r="CL155" s="138" t="s">
        <v>1</v>
      </c>
    </row>
    <row r="156" s="4" customFormat="1" ht="16.5" customHeight="1">
      <c r="A156" s="116" t="s">
        <v>77</v>
      </c>
      <c r="B156" s="67"/>
      <c r="C156" s="130"/>
      <c r="D156" s="130"/>
      <c r="E156" s="130"/>
      <c r="F156" s="131" t="s">
        <v>114</v>
      </c>
      <c r="G156" s="131"/>
      <c r="H156" s="131"/>
      <c r="I156" s="131"/>
      <c r="J156" s="131"/>
      <c r="K156" s="130"/>
      <c r="L156" s="131" t="s">
        <v>210</v>
      </c>
      <c r="M156" s="131"/>
      <c r="N156" s="131"/>
      <c r="O156" s="131"/>
      <c r="P156" s="131"/>
      <c r="Q156" s="131"/>
      <c r="R156" s="131"/>
      <c r="S156" s="131"/>
      <c r="T156" s="131"/>
      <c r="U156" s="131"/>
      <c r="V156" s="131"/>
      <c r="W156" s="131"/>
      <c r="X156" s="131"/>
      <c r="Y156" s="131"/>
      <c r="Z156" s="131"/>
      <c r="AA156" s="131"/>
      <c r="AB156" s="131"/>
      <c r="AC156" s="131"/>
      <c r="AD156" s="131"/>
      <c r="AE156" s="131"/>
      <c r="AF156" s="131"/>
      <c r="AG156" s="132">
        <f>'01 - Dle souboru UOŽI_01'!J34</f>
        <v>0</v>
      </c>
      <c r="AH156" s="130"/>
      <c r="AI156" s="130"/>
      <c r="AJ156" s="130"/>
      <c r="AK156" s="130"/>
      <c r="AL156" s="130"/>
      <c r="AM156" s="130"/>
      <c r="AN156" s="132">
        <f>SUM(AG156,AT156)</f>
        <v>0</v>
      </c>
      <c r="AO156" s="130"/>
      <c r="AP156" s="130"/>
      <c r="AQ156" s="133" t="s">
        <v>116</v>
      </c>
      <c r="AR156" s="69"/>
      <c r="AS156" s="134">
        <v>0</v>
      </c>
      <c r="AT156" s="135">
        <f>ROUND(SUM(AV156:AW156),2)</f>
        <v>0</v>
      </c>
      <c r="AU156" s="136">
        <f>'01 - Dle souboru UOŽI_01'!P124</f>
        <v>0</v>
      </c>
      <c r="AV156" s="135">
        <f>'01 - Dle souboru UOŽI_01'!J37</f>
        <v>0</v>
      </c>
      <c r="AW156" s="135">
        <f>'01 - Dle souboru UOŽI_01'!J38</f>
        <v>0</v>
      </c>
      <c r="AX156" s="135">
        <f>'01 - Dle souboru UOŽI_01'!J39</f>
        <v>0</v>
      </c>
      <c r="AY156" s="135">
        <f>'01 - Dle souboru UOŽI_01'!J40</f>
        <v>0</v>
      </c>
      <c r="AZ156" s="135">
        <f>'01 - Dle souboru UOŽI_01'!F37</f>
        <v>0</v>
      </c>
      <c r="BA156" s="135">
        <f>'01 - Dle souboru UOŽI_01'!F38</f>
        <v>0</v>
      </c>
      <c r="BB156" s="135">
        <f>'01 - Dle souboru UOŽI_01'!F39</f>
        <v>0</v>
      </c>
      <c r="BC156" s="135">
        <f>'01 - Dle souboru UOŽI_01'!F40</f>
        <v>0</v>
      </c>
      <c r="BD156" s="137">
        <f>'01 - Dle souboru UOŽI_01'!F41</f>
        <v>0</v>
      </c>
      <c r="BE156" s="4"/>
      <c r="BT156" s="138" t="s">
        <v>137</v>
      </c>
      <c r="BV156" s="138" t="s">
        <v>75</v>
      </c>
      <c r="BW156" s="138" t="s">
        <v>215</v>
      </c>
      <c r="BX156" s="138" t="s">
        <v>214</v>
      </c>
      <c r="CL156" s="138" t="s">
        <v>1</v>
      </c>
    </row>
    <row r="157" s="4" customFormat="1" ht="16.5" customHeight="1">
      <c r="A157" s="4"/>
      <c r="B157" s="67"/>
      <c r="C157" s="130"/>
      <c r="D157" s="130"/>
      <c r="E157" s="131" t="s">
        <v>144</v>
      </c>
      <c r="F157" s="131"/>
      <c r="G157" s="131"/>
      <c r="H157" s="131"/>
      <c r="I157" s="131"/>
      <c r="J157" s="130"/>
      <c r="K157" s="131" t="s">
        <v>216</v>
      </c>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9">
        <f>ROUND(AG158,2)</f>
        <v>0</v>
      </c>
      <c r="AH157" s="130"/>
      <c r="AI157" s="130"/>
      <c r="AJ157" s="130"/>
      <c r="AK157" s="130"/>
      <c r="AL157" s="130"/>
      <c r="AM157" s="130"/>
      <c r="AN157" s="132">
        <f>SUM(AG157,AT157)</f>
        <v>0</v>
      </c>
      <c r="AO157" s="130"/>
      <c r="AP157" s="130"/>
      <c r="AQ157" s="133" t="s">
        <v>116</v>
      </c>
      <c r="AR157" s="69"/>
      <c r="AS157" s="134">
        <f>ROUND(AS158,2)</f>
        <v>0</v>
      </c>
      <c r="AT157" s="135">
        <f>ROUND(SUM(AV157:AW157),2)</f>
        <v>0</v>
      </c>
      <c r="AU157" s="136">
        <f>ROUND(AU158,5)</f>
        <v>0</v>
      </c>
      <c r="AV157" s="135">
        <f>ROUND(AZ157*L29,2)</f>
        <v>0</v>
      </c>
      <c r="AW157" s="135">
        <f>ROUND(BA157*L30,2)</f>
        <v>0</v>
      </c>
      <c r="AX157" s="135">
        <f>ROUND(BB157*L29,2)</f>
        <v>0</v>
      </c>
      <c r="AY157" s="135">
        <f>ROUND(BC157*L30,2)</f>
        <v>0</v>
      </c>
      <c r="AZ157" s="135">
        <f>ROUND(AZ158,2)</f>
        <v>0</v>
      </c>
      <c r="BA157" s="135">
        <f>ROUND(BA158,2)</f>
        <v>0</v>
      </c>
      <c r="BB157" s="135">
        <f>ROUND(BB158,2)</f>
        <v>0</v>
      </c>
      <c r="BC157" s="135">
        <f>ROUND(BC158,2)</f>
        <v>0</v>
      </c>
      <c r="BD157" s="137">
        <f>ROUND(BD158,2)</f>
        <v>0</v>
      </c>
      <c r="BE157" s="4"/>
      <c r="BS157" s="138" t="s">
        <v>72</v>
      </c>
      <c r="BT157" s="138" t="s">
        <v>83</v>
      </c>
      <c r="BU157" s="138" t="s">
        <v>74</v>
      </c>
      <c r="BV157" s="138" t="s">
        <v>75</v>
      </c>
      <c r="BW157" s="138" t="s">
        <v>217</v>
      </c>
      <c r="BX157" s="138" t="s">
        <v>207</v>
      </c>
      <c r="CL157" s="138" t="s">
        <v>1</v>
      </c>
    </row>
    <row r="158" s="4" customFormat="1" ht="16.5" customHeight="1">
      <c r="A158" s="116" t="s">
        <v>77</v>
      </c>
      <c r="B158" s="67"/>
      <c r="C158" s="130"/>
      <c r="D158" s="130"/>
      <c r="E158" s="130"/>
      <c r="F158" s="131" t="s">
        <v>114</v>
      </c>
      <c r="G158" s="131"/>
      <c r="H158" s="131"/>
      <c r="I158" s="131"/>
      <c r="J158" s="131"/>
      <c r="K158" s="130"/>
      <c r="L158" s="131" t="s">
        <v>210</v>
      </c>
      <c r="M158" s="131"/>
      <c r="N158" s="131"/>
      <c r="O158" s="131"/>
      <c r="P158" s="131"/>
      <c r="Q158" s="131"/>
      <c r="R158" s="131"/>
      <c r="S158" s="131"/>
      <c r="T158" s="131"/>
      <c r="U158" s="131"/>
      <c r="V158" s="131"/>
      <c r="W158" s="131"/>
      <c r="X158" s="131"/>
      <c r="Y158" s="131"/>
      <c r="Z158" s="131"/>
      <c r="AA158" s="131"/>
      <c r="AB158" s="131"/>
      <c r="AC158" s="131"/>
      <c r="AD158" s="131"/>
      <c r="AE158" s="131"/>
      <c r="AF158" s="131"/>
      <c r="AG158" s="132">
        <f>'01 - Dle souboru UOŽI_02'!J34</f>
        <v>0</v>
      </c>
      <c r="AH158" s="130"/>
      <c r="AI158" s="130"/>
      <c r="AJ158" s="130"/>
      <c r="AK158" s="130"/>
      <c r="AL158" s="130"/>
      <c r="AM158" s="130"/>
      <c r="AN158" s="132">
        <f>SUM(AG158,AT158)</f>
        <v>0</v>
      </c>
      <c r="AO158" s="130"/>
      <c r="AP158" s="130"/>
      <c r="AQ158" s="133" t="s">
        <v>116</v>
      </c>
      <c r="AR158" s="69"/>
      <c r="AS158" s="134">
        <v>0</v>
      </c>
      <c r="AT158" s="135">
        <f>ROUND(SUM(AV158:AW158),2)</f>
        <v>0</v>
      </c>
      <c r="AU158" s="136">
        <f>'01 - Dle souboru UOŽI_02'!P124</f>
        <v>0</v>
      </c>
      <c r="AV158" s="135">
        <f>'01 - Dle souboru UOŽI_02'!J37</f>
        <v>0</v>
      </c>
      <c r="AW158" s="135">
        <f>'01 - Dle souboru UOŽI_02'!J38</f>
        <v>0</v>
      </c>
      <c r="AX158" s="135">
        <f>'01 - Dle souboru UOŽI_02'!J39</f>
        <v>0</v>
      </c>
      <c r="AY158" s="135">
        <f>'01 - Dle souboru UOŽI_02'!J40</f>
        <v>0</v>
      </c>
      <c r="AZ158" s="135">
        <f>'01 - Dle souboru UOŽI_02'!F37</f>
        <v>0</v>
      </c>
      <c r="BA158" s="135">
        <f>'01 - Dle souboru UOŽI_02'!F38</f>
        <v>0</v>
      </c>
      <c r="BB158" s="135">
        <f>'01 - Dle souboru UOŽI_02'!F39</f>
        <v>0</v>
      </c>
      <c r="BC158" s="135">
        <f>'01 - Dle souboru UOŽI_02'!F40</f>
        <v>0</v>
      </c>
      <c r="BD158" s="137">
        <f>'01 - Dle souboru UOŽI_02'!F41</f>
        <v>0</v>
      </c>
      <c r="BE158" s="4"/>
      <c r="BT158" s="138" t="s">
        <v>137</v>
      </c>
      <c r="BV158" s="138" t="s">
        <v>75</v>
      </c>
      <c r="BW158" s="138" t="s">
        <v>218</v>
      </c>
      <c r="BX158" s="138" t="s">
        <v>217</v>
      </c>
      <c r="CL158" s="138" t="s">
        <v>1</v>
      </c>
    </row>
    <row r="159" s="7" customFormat="1" ht="24.75" customHeight="1">
      <c r="A159" s="7"/>
      <c r="B159" s="117"/>
      <c r="C159" s="118"/>
      <c r="D159" s="119" t="s">
        <v>219</v>
      </c>
      <c r="E159" s="119"/>
      <c r="F159" s="119"/>
      <c r="G159" s="119"/>
      <c r="H159" s="119"/>
      <c r="I159" s="120"/>
      <c r="J159" s="119" t="s">
        <v>220</v>
      </c>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29">
        <f>ROUND(AG160+AG163+AG165+AG167,2)</f>
        <v>0</v>
      </c>
      <c r="AH159" s="120"/>
      <c r="AI159" s="120"/>
      <c r="AJ159" s="120"/>
      <c r="AK159" s="120"/>
      <c r="AL159" s="120"/>
      <c r="AM159" s="120"/>
      <c r="AN159" s="121">
        <f>SUM(AG159,AT159)</f>
        <v>0</v>
      </c>
      <c r="AO159" s="120"/>
      <c r="AP159" s="120"/>
      <c r="AQ159" s="122" t="s">
        <v>132</v>
      </c>
      <c r="AR159" s="123"/>
      <c r="AS159" s="124">
        <f>ROUND(AS160+AS163+AS165+AS167,2)</f>
        <v>0</v>
      </c>
      <c r="AT159" s="125">
        <f>ROUND(SUM(AV159:AW159),2)</f>
        <v>0</v>
      </c>
      <c r="AU159" s="126">
        <f>ROUND(AU160+AU163+AU165+AU167,5)</f>
        <v>0</v>
      </c>
      <c r="AV159" s="125">
        <f>ROUND(AZ159*L29,2)</f>
        <v>0</v>
      </c>
      <c r="AW159" s="125">
        <f>ROUND(BA159*L30,2)</f>
        <v>0</v>
      </c>
      <c r="AX159" s="125">
        <f>ROUND(BB159*L29,2)</f>
        <v>0</v>
      </c>
      <c r="AY159" s="125">
        <f>ROUND(BC159*L30,2)</f>
        <v>0</v>
      </c>
      <c r="AZ159" s="125">
        <f>ROUND(AZ160+AZ163+AZ165+AZ167,2)</f>
        <v>0</v>
      </c>
      <c r="BA159" s="125">
        <f>ROUND(BA160+BA163+BA165+BA167,2)</f>
        <v>0</v>
      </c>
      <c r="BB159" s="125">
        <f>ROUND(BB160+BB163+BB165+BB167,2)</f>
        <v>0</v>
      </c>
      <c r="BC159" s="125">
        <f>ROUND(BC160+BC163+BC165+BC167,2)</f>
        <v>0</v>
      </c>
      <c r="BD159" s="127">
        <f>ROUND(BD160+BD163+BD165+BD167,2)</f>
        <v>0</v>
      </c>
      <c r="BE159" s="7"/>
      <c r="BS159" s="128" t="s">
        <v>72</v>
      </c>
      <c r="BT159" s="128" t="s">
        <v>81</v>
      </c>
      <c r="BU159" s="128" t="s">
        <v>74</v>
      </c>
      <c r="BV159" s="128" t="s">
        <v>75</v>
      </c>
      <c r="BW159" s="128" t="s">
        <v>221</v>
      </c>
      <c r="BX159" s="128" t="s">
        <v>5</v>
      </c>
      <c r="CL159" s="128" t="s">
        <v>1</v>
      </c>
      <c r="CM159" s="128" t="s">
        <v>73</v>
      </c>
    </row>
    <row r="160" s="4" customFormat="1" ht="23.25" customHeight="1">
      <c r="A160" s="4"/>
      <c r="B160" s="67"/>
      <c r="C160" s="130"/>
      <c r="D160" s="130"/>
      <c r="E160" s="131" t="s">
        <v>114</v>
      </c>
      <c r="F160" s="131"/>
      <c r="G160" s="131"/>
      <c r="H160" s="131"/>
      <c r="I160" s="131"/>
      <c r="J160" s="130"/>
      <c r="K160" s="131" t="s">
        <v>222</v>
      </c>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9">
        <f>ROUND(SUM(AG161:AG162),2)</f>
        <v>0</v>
      </c>
      <c r="AH160" s="130"/>
      <c r="AI160" s="130"/>
      <c r="AJ160" s="130"/>
      <c r="AK160" s="130"/>
      <c r="AL160" s="130"/>
      <c r="AM160" s="130"/>
      <c r="AN160" s="132">
        <f>SUM(AG160,AT160)</f>
        <v>0</v>
      </c>
      <c r="AO160" s="130"/>
      <c r="AP160" s="130"/>
      <c r="AQ160" s="133" t="s">
        <v>116</v>
      </c>
      <c r="AR160" s="69"/>
      <c r="AS160" s="134">
        <f>ROUND(SUM(AS161:AS162),2)</f>
        <v>0</v>
      </c>
      <c r="AT160" s="135">
        <f>ROUND(SUM(AV160:AW160),2)</f>
        <v>0</v>
      </c>
      <c r="AU160" s="136">
        <f>ROUND(SUM(AU161:AU162),5)</f>
        <v>0</v>
      </c>
      <c r="AV160" s="135">
        <f>ROUND(AZ160*L29,2)</f>
        <v>0</v>
      </c>
      <c r="AW160" s="135">
        <f>ROUND(BA160*L30,2)</f>
        <v>0</v>
      </c>
      <c r="AX160" s="135">
        <f>ROUND(BB160*L29,2)</f>
        <v>0</v>
      </c>
      <c r="AY160" s="135">
        <f>ROUND(BC160*L30,2)</f>
        <v>0</v>
      </c>
      <c r="AZ160" s="135">
        <f>ROUND(SUM(AZ161:AZ162),2)</f>
        <v>0</v>
      </c>
      <c r="BA160" s="135">
        <f>ROUND(SUM(BA161:BA162),2)</f>
        <v>0</v>
      </c>
      <c r="BB160" s="135">
        <f>ROUND(SUM(BB161:BB162),2)</f>
        <v>0</v>
      </c>
      <c r="BC160" s="135">
        <f>ROUND(SUM(BC161:BC162),2)</f>
        <v>0</v>
      </c>
      <c r="BD160" s="137">
        <f>ROUND(SUM(BD161:BD162),2)</f>
        <v>0</v>
      </c>
      <c r="BE160" s="4"/>
      <c r="BS160" s="138" t="s">
        <v>72</v>
      </c>
      <c r="BT160" s="138" t="s">
        <v>83</v>
      </c>
      <c r="BU160" s="138" t="s">
        <v>74</v>
      </c>
      <c r="BV160" s="138" t="s">
        <v>75</v>
      </c>
      <c r="BW160" s="138" t="s">
        <v>223</v>
      </c>
      <c r="BX160" s="138" t="s">
        <v>221</v>
      </c>
      <c r="CL160" s="138" t="s">
        <v>1</v>
      </c>
    </row>
    <row r="161" s="4" customFormat="1" ht="16.5" customHeight="1">
      <c r="A161" s="116" t="s">
        <v>77</v>
      </c>
      <c r="B161" s="67"/>
      <c r="C161" s="130"/>
      <c r="D161" s="130"/>
      <c r="E161" s="130"/>
      <c r="F161" s="131" t="s">
        <v>114</v>
      </c>
      <c r="G161" s="131"/>
      <c r="H161" s="131"/>
      <c r="I161" s="131"/>
      <c r="J161" s="131"/>
      <c r="K161" s="130"/>
      <c r="L161" s="131" t="s">
        <v>147</v>
      </c>
      <c r="M161" s="131"/>
      <c r="N161" s="131"/>
      <c r="O161" s="131"/>
      <c r="P161" s="131"/>
      <c r="Q161" s="131"/>
      <c r="R161" s="131"/>
      <c r="S161" s="131"/>
      <c r="T161" s="131"/>
      <c r="U161" s="131"/>
      <c r="V161" s="131"/>
      <c r="W161" s="131"/>
      <c r="X161" s="131"/>
      <c r="Y161" s="131"/>
      <c r="Z161" s="131"/>
      <c r="AA161" s="131"/>
      <c r="AB161" s="131"/>
      <c r="AC161" s="131"/>
      <c r="AD161" s="131"/>
      <c r="AE161" s="131"/>
      <c r="AF161" s="131"/>
      <c r="AG161" s="132">
        <f>'01 - Dle sborníku UOŽI_11'!J34</f>
        <v>0</v>
      </c>
      <c r="AH161" s="130"/>
      <c r="AI161" s="130"/>
      <c r="AJ161" s="130"/>
      <c r="AK161" s="130"/>
      <c r="AL161" s="130"/>
      <c r="AM161" s="130"/>
      <c r="AN161" s="132">
        <f>SUM(AG161,AT161)</f>
        <v>0</v>
      </c>
      <c r="AO161" s="130"/>
      <c r="AP161" s="130"/>
      <c r="AQ161" s="133" t="s">
        <v>116</v>
      </c>
      <c r="AR161" s="69"/>
      <c r="AS161" s="134">
        <v>0</v>
      </c>
      <c r="AT161" s="135">
        <f>ROUND(SUM(AV161:AW161),2)</f>
        <v>0</v>
      </c>
      <c r="AU161" s="136">
        <f>'01 - Dle sborníku UOŽI_11'!P125</f>
        <v>0</v>
      </c>
      <c r="AV161" s="135">
        <f>'01 - Dle sborníku UOŽI_11'!J37</f>
        <v>0</v>
      </c>
      <c r="AW161" s="135">
        <f>'01 - Dle sborníku UOŽI_11'!J38</f>
        <v>0</v>
      </c>
      <c r="AX161" s="135">
        <f>'01 - Dle sborníku UOŽI_11'!J39</f>
        <v>0</v>
      </c>
      <c r="AY161" s="135">
        <f>'01 - Dle sborníku UOŽI_11'!J40</f>
        <v>0</v>
      </c>
      <c r="AZ161" s="135">
        <f>'01 - Dle sborníku UOŽI_11'!F37</f>
        <v>0</v>
      </c>
      <c r="BA161" s="135">
        <f>'01 - Dle sborníku UOŽI_11'!F38</f>
        <v>0</v>
      </c>
      <c r="BB161" s="135">
        <f>'01 - Dle sborníku UOŽI_11'!F39</f>
        <v>0</v>
      </c>
      <c r="BC161" s="135">
        <f>'01 - Dle sborníku UOŽI_11'!F40</f>
        <v>0</v>
      </c>
      <c r="BD161" s="137">
        <f>'01 - Dle sborníku UOŽI_11'!F41</f>
        <v>0</v>
      </c>
      <c r="BE161" s="4"/>
      <c r="BT161" s="138" t="s">
        <v>137</v>
      </c>
      <c r="BV161" s="138" t="s">
        <v>75</v>
      </c>
      <c r="BW161" s="138" t="s">
        <v>224</v>
      </c>
      <c r="BX161" s="138" t="s">
        <v>223</v>
      </c>
      <c r="CL161" s="138" t="s">
        <v>1</v>
      </c>
    </row>
    <row r="162" s="4" customFormat="1" ht="16.5" customHeight="1">
      <c r="A162" s="116" t="s">
        <v>77</v>
      </c>
      <c r="B162" s="67"/>
      <c r="C162" s="130"/>
      <c r="D162" s="130"/>
      <c r="E162" s="130"/>
      <c r="F162" s="131" t="s">
        <v>118</v>
      </c>
      <c r="G162" s="131"/>
      <c r="H162" s="131"/>
      <c r="I162" s="131"/>
      <c r="J162" s="131"/>
      <c r="K162" s="130"/>
      <c r="L162" s="131" t="s">
        <v>165</v>
      </c>
      <c r="M162" s="131"/>
      <c r="N162" s="131"/>
      <c r="O162" s="131"/>
      <c r="P162" s="131"/>
      <c r="Q162" s="131"/>
      <c r="R162" s="131"/>
      <c r="S162" s="131"/>
      <c r="T162" s="131"/>
      <c r="U162" s="131"/>
      <c r="V162" s="131"/>
      <c r="W162" s="131"/>
      <c r="X162" s="131"/>
      <c r="Y162" s="131"/>
      <c r="Z162" s="131"/>
      <c r="AA162" s="131"/>
      <c r="AB162" s="131"/>
      <c r="AC162" s="131"/>
      <c r="AD162" s="131"/>
      <c r="AE162" s="131"/>
      <c r="AF162" s="131"/>
      <c r="AG162" s="132">
        <f>'02 - Dle sborníku URS_02'!J34</f>
        <v>0</v>
      </c>
      <c r="AH162" s="130"/>
      <c r="AI162" s="130"/>
      <c r="AJ162" s="130"/>
      <c r="AK162" s="130"/>
      <c r="AL162" s="130"/>
      <c r="AM162" s="130"/>
      <c r="AN162" s="132">
        <f>SUM(AG162,AT162)</f>
        <v>0</v>
      </c>
      <c r="AO162" s="130"/>
      <c r="AP162" s="130"/>
      <c r="AQ162" s="133" t="s">
        <v>116</v>
      </c>
      <c r="AR162" s="69"/>
      <c r="AS162" s="134">
        <v>0</v>
      </c>
      <c r="AT162" s="135">
        <f>ROUND(SUM(AV162:AW162),2)</f>
        <v>0</v>
      </c>
      <c r="AU162" s="136">
        <f>'02 - Dle sborníku URS_02'!P124</f>
        <v>0</v>
      </c>
      <c r="AV162" s="135">
        <f>'02 - Dle sborníku URS_02'!J37</f>
        <v>0</v>
      </c>
      <c r="AW162" s="135">
        <f>'02 - Dle sborníku URS_02'!J38</f>
        <v>0</v>
      </c>
      <c r="AX162" s="135">
        <f>'02 - Dle sborníku URS_02'!J39</f>
        <v>0</v>
      </c>
      <c r="AY162" s="135">
        <f>'02 - Dle sborníku URS_02'!J40</f>
        <v>0</v>
      </c>
      <c r="AZ162" s="135">
        <f>'02 - Dle sborníku URS_02'!F37</f>
        <v>0</v>
      </c>
      <c r="BA162" s="135">
        <f>'02 - Dle sborníku URS_02'!F38</f>
        <v>0</v>
      </c>
      <c r="BB162" s="135">
        <f>'02 - Dle sborníku URS_02'!F39</f>
        <v>0</v>
      </c>
      <c r="BC162" s="135">
        <f>'02 - Dle sborníku URS_02'!F40</f>
        <v>0</v>
      </c>
      <c r="BD162" s="137">
        <f>'02 - Dle sborníku URS_02'!F41</f>
        <v>0</v>
      </c>
      <c r="BE162" s="4"/>
      <c r="BT162" s="138" t="s">
        <v>137</v>
      </c>
      <c r="BV162" s="138" t="s">
        <v>75</v>
      </c>
      <c r="BW162" s="138" t="s">
        <v>225</v>
      </c>
      <c r="BX162" s="138" t="s">
        <v>223</v>
      </c>
      <c r="CL162" s="138" t="s">
        <v>1</v>
      </c>
    </row>
    <row r="163" s="4" customFormat="1" ht="16.5" customHeight="1">
      <c r="A163" s="4"/>
      <c r="B163" s="67"/>
      <c r="C163" s="130"/>
      <c r="D163" s="130"/>
      <c r="E163" s="131" t="s">
        <v>118</v>
      </c>
      <c r="F163" s="131"/>
      <c r="G163" s="131"/>
      <c r="H163" s="131"/>
      <c r="I163" s="131"/>
      <c r="J163" s="130"/>
      <c r="K163" s="131" t="s">
        <v>216</v>
      </c>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9">
        <f>ROUND(AG164,2)</f>
        <v>0</v>
      </c>
      <c r="AH163" s="130"/>
      <c r="AI163" s="130"/>
      <c r="AJ163" s="130"/>
      <c r="AK163" s="130"/>
      <c r="AL163" s="130"/>
      <c r="AM163" s="130"/>
      <c r="AN163" s="132">
        <f>SUM(AG163,AT163)</f>
        <v>0</v>
      </c>
      <c r="AO163" s="130"/>
      <c r="AP163" s="130"/>
      <c r="AQ163" s="133" t="s">
        <v>116</v>
      </c>
      <c r="AR163" s="69"/>
      <c r="AS163" s="134">
        <f>ROUND(AS164,2)</f>
        <v>0</v>
      </c>
      <c r="AT163" s="135">
        <f>ROUND(SUM(AV163:AW163),2)</f>
        <v>0</v>
      </c>
      <c r="AU163" s="136">
        <f>ROUND(AU164,5)</f>
        <v>0</v>
      </c>
      <c r="AV163" s="135">
        <f>ROUND(AZ163*L29,2)</f>
        <v>0</v>
      </c>
      <c r="AW163" s="135">
        <f>ROUND(BA163*L30,2)</f>
        <v>0</v>
      </c>
      <c r="AX163" s="135">
        <f>ROUND(BB163*L29,2)</f>
        <v>0</v>
      </c>
      <c r="AY163" s="135">
        <f>ROUND(BC163*L30,2)</f>
        <v>0</v>
      </c>
      <c r="AZ163" s="135">
        <f>ROUND(AZ164,2)</f>
        <v>0</v>
      </c>
      <c r="BA163" s="135">
        <f>ROUND(BA164,2)</f>
        <v>0</v>
      </c>
      <c r="BB163" s="135">
        <f>ROUND(BB164,2)</f>
        <v>0</v>
      </c>
      <c r="BC163" s="135">
        <f>ROUND(BC164,2)</f>
        <v>0</v>
      </c>
      <c r="BD163" s="137">
        <f>ROUND(BD164,2)</f>
        <v>0</v>
      </c>
      <c r="BE163" s="4"/>
      <c r="BS163" s="138" t="s">
        <v>72</v>
      </c>
      <c r="BT163" s="138" t="s">
        <v>83</v>
      </c>
      <c r="BU163" s="138" t="s">
        <v>74</v>
      </c>
      <c r="BV163" s="138" t="s">
        <v>75</v>
      </c>
      <c r="BW163" s="138" t="s">
        <v>226</v>
      </c>
      <c r="BX163" s="138" t="s">
        <v>221</v>
      </c>
      <c r="CL163" s="138" t="s">
        <v>1</v>
      </c>
    </row>
    <row r="164" s="4" customFormat="1" ht="16.5" customHeight="1">
      <c r="A164" s="116" t="s">
        <v>77</v>
      </c>
      <c r="B164" s="67"/>
      <c r="C164" s="130"/>
      <c r="D164" s="130"/>
      <c r="E164" s="130"/>
      <c r="F164" s="131" t="s">
        <v>114</v>
      </c>
      <c r="G164" s="131"/>
      <c r="H164" s="131"/>
      <c r="I164" s="131"/>
      <c r="J164" s="131"/>
      <c r="K164" s="130"/>
      <c r="L164" s="131" t="s">
        <v>147</v>
      </c>
      <c r="M164" s="131"/>
      <c r="N164" s="131"/>
      <c r="O164" s="131"/>
      <c r="P164" s="131"/>
      <c r="Q164" s="131"/>
      <c r="R164" s="131"/>
      <c r="S164" s="131"/>
      <c r="T164" s="131"/>
      <c r="U164" s="131"/>
      <c r="V164" s="131"/>
      <c r="W164" s="131"/>
      <c r="X164" s="131"/>
      <c r="Y164" s="131"/>
      <c r="Z164" s="131"/>
      <c r="AA164" s="131"/>
      <c r="AB164" s="131"/>
      <c r="AC164" s="131"/>
      <c r="AD164" s="131"/>
      <c r="AE164" s="131"/>
      <c r="AF164" s="131"/>
      <c r="AG164" s="132">
        <f>'01 - Dle sborníku UOŽI_12'!J34</f>
        <v>0</v>
      </c>
      <c r="AH164" s="130"/>
      <c r="AI164" s="130"/>
      <c r="AJ164" s="130"/>
      <c r="AK164" s="130"/>
      <c r="AL164" s="130"/>
      <c r="AM164" s="130"/>
      <c r="AN164" s="132">
        <f>SUM(AG164,AT164)</f>
        <v>0</v>
      </c>
      <c r="AO164" s="130"/>
      <c r="AP164" s="130"/>
      <c r="AQ164" s="133" t="s">
        <v>116</v>
      </c>
      <c r="AR164" s="69"/>
      <c r="AS164" s="134">
        <v>0</v>
      </c>
      <c r="AT164" s="135">
        <f>ROUND(SUM(AV164:AW164),2)</f>
        <v>0</v>
      </c>
      <c r="AU164" s="136">
        <f>'01 - Dle sborníku UOŽI_12'!P124</f>
        <v>0</v>
      </c>
      <c r="AV164" s="135">
        <f>'01 - Dle sborníku UOŽI_12'!J37</f>
        <v>0</v>
      </c>
      <c r="AW164" s="135">
        <f>'01 - Dle sborníku UOŽI_12'!J38</f>
        <v>0</v>
      </c>
      <c r="AX164" s="135">
        <f>'01 - Dle sborníku UOŽI_12'!J39</f>
        <v>0</v>
      </c>
      <c r="AY164" s="135">
        <f>'01 - Dle sborníku UOŽI_12'!J40</f>
        <v>0</v>
      </c>
      <c r="AZ164" s="135">
        <f>'01 - Dle sborníku UOŽI_12'!F37</f>
        <v>0</v>
      </c>
      <c r="BA164" s="135">
        <f>'01 - Dle sborníku UOŽI_12'!F38</f>
        <v>0</v>
      </c>
      <c r="BB164" s="135">
        <f>'01 - Dle sborníku UOŽI_12'!F39</f>
        <v>0</v>
      </c>
      <c r="BC164" s="135">
        <f>'01 - Dle sborníku UOŽI_12'!F40</f>
        <v>0</v>
      </c>
      <c r="BD164" s="137">
        <f>'01 - Dle sborníku UOŽI_12'!F41</f>
        <v>0</v>
      </c>
      <c r="BE164" s="4"/>
      <c r="BT164" s="138" t="s">
        <v>137</v>
      </c>
      <c r="BV164" s="138" t="s">
        <v>75</v>
      </c>
      <c r="BW164" s="138" t="s">
        <v>227</v>
      </c>
      <c r="BX164" s="138" t="s">
        <v>226</v>
      </c>
      <c r="CL164" s="138" t="s">
        <v>1</v>
      </c>
    </row>
    <row r="165" s="4" customFormat="1" ht="23.25" customHeight="1">
      <c r="A165" s="4"/>
      <c r="B165" s="67"/>
      <c r="C165" s="130"/>
      <c r="D165" s="130"/>
      <c r="E165" s="131" t="s">
        <v>144</v>
      </c>
      <c r="F165" s="131"/>
      <c r="G165" s="131"/>
      <c r="H165" s="131"/>
      <c r="I165" s="131"/>
      <c r="J165" s="130"/>
      <c r="K165" s="131" t="s">
        <v>228</v>
      </c>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9">
        <f>ROUND(AG166,2)</f>
        <v>0</v>
      </c>
      <c r="AH165" s="130"/>
      <c r="AI165" s="130"/>
      <c r="AJ165" s="130"/>
      <c r="AK165" s="130"/>
      <c r="AL165" s="130"/>
      <c r="AM165" s="130"/>
      <c r="AN165" s="132">
        <f>SUM(AG165,AT165)</f>
        <v>0</v>
      </c>
      <c r="AO165" s="130"/>
      <c r="AP165" s="130"/>
      <c r="AQ165" s="133" t="s">
        <v>116</v>
      </c>
      <c r="AR165" s="69"/>
      <c r="AS165" s="134">
        <f>ROUND(AS166,2)</f>
        <v>0</v>
      </c>
      <c r="AT165" s="135">
        <f>ROUND(SUM(AV165:AW165),2)</f>
        <v>0</v>
      </c>
      <c r="AU165" s="136">
        <f>ROUND(AU166,5)</f>
        <v>0</v>
      </c>
      <c r="AV165" s="135">
        <f>ROUND(AZ165*L29,2)</f>
        <v>0</v>
      </c>
      <c r="AW165" s="135">
        <f>ROUND(BA165*L30,2)</f>
        <v>0</v>
      </c>
      <c r="AX165" s="135">
        <f>ROUND(BB165*L29,2)</f>
        <v>0</v>
      </c>
      <c r="AY165" s="135">
        <f>ROUND(BC165*L30,2)</f>
        <v>0</v>
      </c>
      <c r="AZ165" s="135">
        <f>ROUND(AZ166,2)</f>
        <v>0</v>
      </c>
      <c r="BA165" s="135">
        <f>ROUND(BA166,2)</f>
        <v>0</v>
      </c>
      <c r="BB165" s="135">
        <f>ROUND(BB166,2)</f>
        <v>0</v>
      </c>
      <c r="BC165" s="135">
        <f>ROUND(BC166,2)</f>
        <v>0</v>
      </c>
      <c r="BD165" s="137">
        <f>ROUND(BD166,2)</f>
        <v>0</v>
      </c>
      <c r="BE165" s="4"/>
      <c r="BS165" s="138" t="s">
        <v>72</v>
      </c>
      <c r="BT165" s="138" t="s">
        <v>83</v>
      </c>
      <c r="BU165" s="138" t="s">
        <v>74</v>
      </c>
      <c r="BV165" s="138" t="s">
        <v>75</v>
      </c>
      <c r="BW165" s="138" t="s">
        <v>229</v>
      </c>
      <c r="BX165" s="138" t="s">
        <v>221</v>
      </c>
      <c r="CL165" s="138" t="s">
        <v>1</v>
      </c>
    </row>
    <row r="166" s="4" customFormat="1" ht="16.5" customHeight="1">
      <c r="A166" s="116" t="s">
        <v>77</v>
      </c>
      <c r="B166" s="67"/>
      <c r="C166" s="130"/>
      <c r="D166" s="130"/>
      <c r="E166" s="130"/>
      <c r="F166" s="131" t="s">
        <v>114</v>
      </c>
      <c r="G166" s="131"/>
      <c r="H166" s="131"/>
      <c r="I166" s="131"/>
      <c r="J166" s="131"/>
      <c r="K166" s="130"/>
      <c r="L166" s="131" t="s">
        <v>147</v>
      </c>
      <c r="M166" s="131"/>
      <c r="N166" s="131"/>
      <c r="O166" s="131"/>
      <c r="P166" s="131"/>
      <c r="Q166" s="131"/>
      <c r="R166" s="131"/>
      <c r="S166" s="131"/>
      <c r="T166" s="131"/>
      <c r="U166" s="131"/>
      <c r="V166" s="131"/>
      <c r="W166" s="131"/>
      <c r="X166" s="131"/>
      <c r="Y166" s="131"/>
      <c r="Z166" s="131"/>
      <c r="AA166" s="131"/>
      <c r="AB166" s="131"/>
      <c r="AC166" s="131"/>
      <c r="AD166" s="131"/>
      <c r="AE166" s="131"/>
      <c r="AF166" s="131"/>
      <c r="AG166" s="132">
        <f>'01 - Dle sborníku UOŽI_13'!J34</f>
        <v>0</v>
      </c>
      <c r="AH166" s="130"/>
      <c r="AI166" s="130"/>
      <c r="AJ166" s="130"/>
      <c r="AK166" s="130"/>
      <c r="AL166" s="130"/>
      <c r="AM166" s="130"/>
      <c r="AN166" s="132">
        <f>SUM(AG166,AT166)</f>
        <v>0</v>
      </c>
      <c r="AO166" s="130"/>
      <c r="AP166" s="130"/>
      <c r="AQ166" s="133" t="s">
        <v>116</v>
      </c>
      <c r="AR166" s="69"/>
      <c r="AS166" s="134">
        <v>0</v>
      </c>
      <c r="AT166" s="135">
        <f>ROUND(SUM(AV166:AW166),2)</f>
        <v>0</v>
      </c>
      <c r="AU166" s="136">
        <f>'01 - Dle sborníku UOŽI_13'!P125</f>
        <v>0</v>
      </c>
      <c r="AV166" s="135">
        <f>'01 - Dle sborníku UOŽI_13'!J37</f>
        <v>0</v>
      </c>
      <c r="AW166" s="135">
        <f>'01 - Dle sborníku UOŽI_13'!J38</f>
        <v>0</v>
      </c>
      <c r="AX166" s="135">
        <f>'01 - Dle sborníku UOŽI_13'!J39</f>
        <v>0</v>
      </c>
      <c r="AY166" s="135">
        <f>'01 - Dle sborníku UOŽI_13'!J40</f>
        <v>0</v>
      </c>
      <c r="AZ166" s="135">
        <f>'01 - Dle sborníku UOŽI_13'!F37</f>
        <v>0</v>
      </c>
      <c r="BA166" s="135">
        <f>'01 - Dle sborníku UOŽI_13'!F38</f>
        <v>0</v>
      </c>
      <c r="BB166" s="135">
        <f>'01 - Dle sborníku UOŽI_13'!F39</f>
        <v>0</v>
      </c>
      <c r="BC166" s="135">
        <f>'01 - Dle sborníku UOŽI_13'!F40</f>
        <v>0</v>
      </c>
      <c r="BD166" s="137">
        <f>'01 - Dle sborníku UOŽI_13'!F41</f>
        <v>0</v>
      </c>
      <c r="BE166" s="4"/>
      <c r="BT166" s="138" t="s">
        <v>137</v>
      </c>
      <c r="BV166" s="138" t="s">
        <v>75</v>
      </c>
      <c r="BW166" s="138" t="s">
        <v>230</v>
      </c>
      <c r="BX166" s="138" t="s">
        <v>229</v>
      </c>
      <c r="CL166" s="138" t="s">
        <v>1</v>
      </c>
    </row>
    <row r="167" s="4" customFormat="1" ht="16.5" customHeight="1">
      <c r="A167" s="4"/>
      <c r="B167" s="67"/>
      <c r="C167" s="130"/>
      <c r="D167" s="130"/>
      <c r="E167" s="131" t="s">
        <v>149</v>
      </c>
      <c r="F167" s="131"/>
      <c r="G167" s="131"/>
      <c r="H167" s="131"/>
      <c r="I167" s="131"/>
      <c r="J167" s="130"/>
      <c r="K167" s="131" t="s">
        <v>231</v>
      </c>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9">
        <f>ROUND(AG168,2)</f>
        <v>0</v>
      </c>
      <c r="AH167" s="130"/>
      <c r="AI167" s="130"/>
      <c r="AJ167" s="130"/>
      <c r="AK167" s="130"/>
      <c r="AL167" s="130"/>
      <c r="AM167" s="130"/>
      <c r="AN167" s="132">
        <f>SUM(AG167,AT167)</f>
        <v>0</v>
      </c>
      <c r="AO167" s="130"/>
      <c r="AP167" s="130"/>
      <c r="AQ167" s="133" t="s">
        <v>116</v>
      </c>
      <c r="AR167" s="69"/>
      <c r="AS167" s="134">
        <f>ROUND(AS168,2)</f>
        <v>0</v>
      </c>
      <c r="AT167" s="135">
        <f>ROUND(SUM(AV167:AW167),2)</f>
        <v>0</v>
      </c>
      <c r="AU167" s="136">
        <f>ROUND(AU168,5)</f>
        <v>0</v>
      </c>
      <c r="AV167" s="135">
        <f>ROUND(AZ167*L29,2)</f>
        <v>0</v>
      </c>
      <c r="AW167" s="135">
        <f>ROUND(BA167*L30,2)</f>
        <v>0</v>
      </c>
      <c r="AX167" s="135">
        <f>ROUND(BB167*L29,2)</f>
        <v>0</v>
      </c>
      <c r="AY167" s="135">
        <f>ROUND(BC167*L30,2)</f>
        <v>0</v>
      </c>
      <c r="AZ167" s="135">
        <f>ROUND(AZ168,2)</f>
        <v>0</v>
      </c>
      <c r="BA167" s="135">
        <f>ROUND(BA168,2)</f>
        <v>0</v>
      </c>
      <c r="BB167" s="135">
        <f>ROUND(BB168,2)</f>
        <v>0</v>
      </c>
      <c r="BC167" s="135">
        <f>ROUND(BC168,2)</f>
        <v>0</v>
      </c>
      <c r="BD167" s="137">
        <f>ROUND(BD168,2)</f>
        <v>0</v>
      </c>
      <c r="BE167" s="4"/>
      <c r="BS167" s="138" t="s">
        <v>72</v>
      </c>
      <c r="BT167" s="138" t="s">
        <v>83</v>
      </c>
      <c r="BU167" s="138" t="s">
        <v>74</v>
      </c>
      <c r="BV167" s="138" t="s">
        <v>75</v>
      </c>
      <c r="BW167" s="138" t="s">
        <v>232</v>
      </c>
      <c r="BX167" s="138" t="s">
        <v>221</v>
      </c>
      <c r="CL167" s="138" t="s">
        <v>1</v>
      </c>
    </row>
    <row r="168" s="4" customFormat="1" ht="16.5" customHeight="1">
      <c r="A168" s="116" t="s">
        <v>77</v>
      </c>
      <c r="B168" s="67"/>
      <c r="C168" s="130"/>
      <c r="D168" s="130"/>
      <c r="E168" s="130"/>
      <c r="F168" s="131" t="s">
        <v>114</v>
      </c>
      <c r="G168" s="131"/>
      <c r="H168" s="131"/>
      <c r="I168" s="131"/>
      <c r="J168" s="131"/>
      <c r="K168" s="130"/>
      <c r="L168" s="131" t="s">
        <v>147</v>
      </c>
      <c r="M168" s="131"/>
      <c r="N168" s="131"/>
      <c r="O168" s="131"/>
      <c r="P168" s="131"/>
      <c r="Q168" s="131"/>
      <c r="R168" s="131"/>
      <c r="S168" s="131"/>
      <c r="T168" s="131"/>
      <c r="U168" s="131"/>
      <c r="V168" s="131"/>
      <c r="W168" s="131"/>
      <c r="X168" s="131"/>
      <c r="Y168" s="131"/>
      <c r="Z168" s="131"/>
      <c r="AA168" s="131"/>
      <c r="AB168" s="131"/>
      <c r="AC168" s="131"/>
      <c r="AD168" s="131"/>
      <c r="AE168" s="131"/>
      <c r="AF168" s="131"/>
      <c r="AG168" s="132">
        <f>'01 - Dle sborníku UOŽI_14'!J34</f>
        <v>0</v>
      </c>
      <c r="AH168" s="130"/>
      <c r="AI168" s="130"/>
      <c r="AJ168" s="130"/>
      <c r="AK168" s="130"/>
      <c r="AL168" s="130"/>
      <c r="AM168" s="130"/>
      <c r="AN168" s="132">
        <f>SUM(AG168,AT168)</f>
        <v>0</v>
      </c>
      <c r="AO168" s="130"/>
      <c r="AP168" s="130"/>
      <c r="AQ168" s="133" t="s">
        <v>116</v>
      </c>
      <c r="AR168" s="69"/>
      <c r="AS168" s="134">
        <v>0</v>
      </c>
      <c r="AT168" s="135">
        <f>ROUND(SUM(AV168:AW168),2)</f>
        <v>0</v>
      </c>
      <c r="AU168" s="136">
        <f>'01 - Dle sborníku UOŽI_14'!P124</f>
        <v>0</v>
      </c>
      <c r="AV168" s="135">
        <f>'01 - Dle sborníku UOŽI_14'!J37</f>
        <v>0</v>
      </c>
      <c r="AW168" s="135">
        <f>'01 - Dle sborníku UOŽI_14'!J38</f>
        <v>0</v>
      </c>
      <c r="AX168" s="135">
        <f>'01 - Dle sborníku UOŽI_14'!J39</f>
        <v>0</v>
      </c>
      <c r="AY168" s="135">
        <f>'01 - Dle sborníku UOŽI_14'!J40</f>
        <v>0</v>
      </c>
      <c r="AZ168" s="135">
        <f>'01 - Dle sborníku UOŽI_14'!F37</f>
        <v>0</v>
      </c>
      <c r="BA168" s="135">
        <f>'01 - Dle sborníku UOŽI_14'!F38</f>
        <v>0</v>
      </c>
      <c r="BB168" s="135">
        <f>'01 - Dle sborníku UOŽI_14'!F39</f>
        <v>0</v>
      </c>
      <c r="BC168" s="135">
        <f>'01 - Dle sborníku UOŽI_14'!F40</f>
        <v>0</v>
      </c>
      <c r="BD168" s="137">
        <f>'01 - Dle sborníku UOŽI_14'!F41</f>
        <v>0</v>
      </c>
      <c r="BE168" s="4"/>
      <c r="BT168" s="138" t="s">
        <v>137</v>
      </c>
      <c r="BV168" s="138" t="s">
        <v>75</v>
      </c>
      <c r="BW168" s="138" t="s">
        <v>233</v>
      </c>
      <c r="BX168" s="138" t="s">
        <v>232</v>
      </c>
      <c r="CL168" s="138" t="s">
        <v>1</v>
      </c>
    </row>
    <row r="169" s="7" customFormat="1" ht="16.5" customHeight="1">
      <c r="A169" s="7"/>
      <c r="B169" s="117"/>
      <c r="C169" s="118"/>
      <c r="D169" s="119" t="s">
        <v>234</v>
      </c>
      <c r="E169" s="119"/>
      <c r="F169" s="119"/>
      <c r="G169" s="119"/>
      <c r="H169" s="119"/>
      <c r="I169" s="120"/>
      <c r="J169" s="119" t="s">
        <v>235</v>
      </c>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29">
        <f>ROUND(AG170,2)</f>
        <v>0</v>
      </c>
      <c r="AH169" s="120"/>
      <c r="AI169" s="120"/>
      <c r="AJ169" s="120"/>
      <c r="AK169" s="120"/>
      <c r="AL169" s="120"/>
      <c r="AM169" s="120"/>
      <c r="AN169" s="121">
        <f>SUM(AG169,AT169)</f>
        <v>0</v>
      </c>
      <c r="AO169" s="120"/>
      <c r="AP169" s="120"/>
      <c r="AQ169" s="122" t="s">
        <v>128</v>
      </c>
      <c r="AR169" s="123"/>
      <c r="AS169" s="124">
        <f>ROUND(AS170,2)</f>
        <v>0</v>
      </c>
      <c r="AT169" s="125">
        <f>ROUND(SUM(AV169:AW169),2)</f>
        <v>0</v>
      </c>
      <c r="AU169" s="126">
        <f>ROUND(AU170,5)</f>
        <v>0</v>
      </c>
      <c r="AV169" s="125">
        <f>ROUND(AZ169*L29,2)</f>
        <v>0</v>
      </c>
      <c r="AW169" s="125">
        <f>ROUND(BA169*L30,2)</f>
        <v>0</v>
      </c>
      <c r="AX169" s="125">
        <f>ROUND(BB169*L29,2)</f>
        <v>0</v>
      </c>
      <c r="AY169" s="125">
        <f>ROUND(BC169*L30,2)</f>
        <v>0</v>
      </c>
      <c r="AZ169" s="125">
        <f>ROUND(AZ170,2)</f>
        <v>0</v>
      </c>
      <c r="BA169" s="125">
        <f>ROUND(BA170,2)</f>
        <v>0</v>
      </c>
      <c r="BB169" s="125">
        <f>ROUND(BB170,2)</f>
        <v>0</v>
      </c>
      <c r="BC169" s="125">
        <f>ROUND(BC170,2)</f>
        <v>0</v>
      </c>
      <c r="BD169" s="127">
        <f>ROUND(BD170,2)</f>
        <v>0</v>
      </c>
      <c r="BE169" s="7"/>
      <c r="BS169" s="128" t="s">
        <v>72</v>
      </c>
      <c r="BT169" s="128" t="s">
        <v>81</v>
      </c>
      <c r="BU169" s="128" t="s">
        <v>74</v>
      </c>
      <c r="BV169" s="128" t="s">
        <v>75</v>
      </c>
      <c r="BW169" s="128" t="s">
        <v>236</v>
      </c>
      <c r="BX169" s="128" t="s">
        <v>5</v>
      </c>
      <c r="CL169" s="128" t="s">
        <v>1</v>
      </c>
      <c r="CM169" s="128" t="s">
        <v>73</v>
      </c>
    </row>
    <row r="170" s="4" customFormat="1" ht="16.5" customHeight="1">
      <c r="A170" s="116" t="s">
        <v>77</v>
      </c>
      <c r="B170" s="67"/>
      <c r="C170" s="130"/>
      <c r="D170" s="130"/>
      <c r="E170" s="131" t="s">
        <v>114</v>
      </c>
      <c r="F170" s="131"/>
      <c r="G170" s="131"/>
      <c r="H170" s="131"/>
      <c r="I170" s="131"/>
      <c r="J170" s="130"/>
      <c r="K170" s="131" t="s">
        <v>237</v>
      </c>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2">
        <f>'01 - VRN'!J32</f>
        <v>0</v>
      </c>
      <c r="AH170" s="130"/>
      <c r="AI170" s="130"/>
      <c r="AJ170" s="130"/>
      <c r="AK170" s="130"/>
      <c r="AL170" s="130"/>
      <c r="AM170" s="130"/>
      <c r="AN170" s="132">
        <f>SUM(AG170,AT170)</f>
        <v>0</v>
      </c>
      <c r="AO170" s="130"/>
      <c r="AP170" s="130"/>
      <c r="AQ170" s="133" t="s">
        <v>116</v>
      </c>
      <c r="AR170" s="69"/>
      <c r="AS170" s="140">
        <v>0</v>
      </c>
      <c r="AT170" s="141">
        <f>ROUND(SUM(AV170:AW170),2)</f>
        <v>0</v>
      </c>
      <c r="AU170" s="142">
        <f>'01 - VRN'!P120</f>
        <v>0</v>
      </c>
      <c r="AV170" s="141">
        <f>'01 - VRN'!J35</f>
        <v>0</v>
      </c>
      <c r="AW170" s="141">
        <f>'01 - VRN'!J36</f>
        <v>0</v>
      </c>
      <c r="AX170" s="141">
        <f>'01 - VRN'!J37</f>
        <v>0</v>
      </c>
      <c r="AY170" s="141">
        <f>'01 - VRN'!J38</f>
        <v>0</v>
      </c>
      <c r="AZ170" s="141">
        <f>'01 - VRN'!F35</f>
        <v>0</v>
      </c>
      <c r="BA170" s="141">
        <f>'01 - VRN'!F36</f>
        <v>0</v>
      </c>
      <c r="BB170" s="141">
        <f>'01 - VRN'!F37</f>
        <v>0</v>
      </c>
      <c r="BC170" s="141">
        <f>'01 - VRN'!F38</f>
        <v>0</v>
      </c>
      <c r="BD170" s="143">
        <f>'01 - VRN'!F39</f>
        <v>0</v>
      </c>
      <c r="BE170" s="4"/>
      <c r="BT170" s="138" t="s">
        <v>83</v>
      </c>
      <c r="BV170" s="138" t="s">
        <v>75</v>
      </c>
      <c r="BW170" s="138" t="s">
        <v>238</v>
      </c>
      <c r="BX170" s="138" t="s">
        <v>236</v>
      </c>
      <c r="CL170" s="138" t="s">
        <v>1</v>
      </c>
    </row>
    <row r="171" s="2" customFormat="1" ht="30" customHeight="1">
      <c r="A171" s="35"/>
      <c r="B171" s="36"/>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41"/>
      <c r="AS171" s="35"/>
      <c r="AT171" s="35"/>
      <c r="AU171" s="35"/>
      <c r="AV171" s="35"/>
      <c r="AW171" s="35"/>
      <c r="AX171" s="35"/>
      <c r="AY171" s="35"/>
      <c r="AZ171" s="35"/>
      <c r="BA171" s="35"/>
      <c r="BB171" s="35"/>
      <c r="BC171" s="35"/>
      <c r="BD171" s="35"/>
      <c r="BE171" s="35"/>
    </row>
    <row r="172" s="2" customFormat="1" ht="6.96" customHeight="1">
      <c r="A172" s="35"/>
      <c r="B172" s="63"/>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41"/>
      <c r="AS172" s="35"/>
      <c r="AT172" s="35"/>
      <c r="AU172" s="35"/>
      <c r="AV172" s="35"/>
      <c r="AW172" s="35"/>
      <c r="AX172" s="35"/>
      <c r="AY172" s="35"/>
      <c r="AZ172" s="35"/>
      <c r="BA172" s="35"/>
      <c r="BB172" s="35"/>
      <c r="BC172" s="35"/>
      <c r="BD172" s="35"/>
      <c r="BE172" s="35"/>
    </row>
  </sheetData>
  <sheetProtection sheet="1" formatColumns="0" formatRows="0" objects="1" scenarios="1" spinCount="100000" saltValue="cl4Kg5iiAzeoIYMhMXrJtol8vIcd2+0ny4Jg/S+Kx6nePGvZrIFpevz0bgfbQqJWriYfpjDAU174zvgXe5KqvQ==" hashValue="u1+vHRytzerBK8H/aSmgsFwXACB6sRGXZkxGjjFBk61mjgJVTjrgdX7t3ELcMj8C864N9eS7xyEST8bHSkyEuQ==" algorithmName="SHA-512" password="CC35"/>
  <mergeCells count="342">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N142:AP142"/>
    <mergeCell ref="AG142:AM142"/>
    <mergeCell ref="AN143:AP143"/>
    <mergeCell ref="AG143:AM143"/>
    <mergeCell ref="AG144:AM144"/>
    <mergeCell ref="AN144:AP144"/>
    <mergeCell ref="AN145:AP145"/>
    <mergeCell ref="AG145:AM145"/>
    <mergeCell ref="AN146:AP146"/>
    <mergeCell ref="AG146:AM146"/>
    <mergeCell ref="AN147:AP147"/>
    <mergeCell ref="AG147:AM147"/>
    <mergeCell ref="AN148:AP148"/>
    <mergeCell ref="AG148:AM148"/>
    <mergeCell ref="AG149:AM149"/>
    <mergeCell ref="AN149:AP149"/>
    <mergeCell ref="AG150:AM150"/>
    <mergeCell ref="AN150:AP150"/>
    <mergeCell ref="AN151:AP151"/>
    <mergeCell ref="AG151:AM151"/>
    <mergeCell ref="AG152:AM152"/>
    <mergeCell ref="AN152:AP152"/>
    <mergeCell ref="AG153:AM153"/>
    <mergeCell ref="AN153:AP153"/>
    <mergeCell ref="AG154:AM154"/>
    <mergeCell ref="AN154:AP154"/>
    <mergeCell ref="AG155:AM155"/>
    <mergeCell ref="AN155:AP155"/>
    <mergeCell ref="AN156:AP156"/>
    <mergeCell ref="AG156:AM156"/>
    <mergeCell ref="AG157:AM157"/>
    <mergeCell ref="AN157:AP157"/>
    <mergeCell ref="AG158:AM158"/>
    <mergeCell ref="AN158:AP158"/>
    <mergeCell ref="AN159:AP159"/>
    <mergeCell ref="AG159:AM159"/>
    <mergeCell ref="AG160:AM160"/>
    <mergeCell ref="AN160:AP160"/>
    <mergeCell ref="AN161:AP161"/>
    <mergeCell ref="AG161:AM161"/>
    <mergeCell ref="AN162:AP162"/>
    <mergeCell ref="AG162:AM162"/>
    <mergeCell ref="AG163:AM163"/>
    <mergeCell ref="AN163:AP163"/>
    <mergeCell ref="AN164:AP164"/>
    <mergeCell ref="AG164:AM164"/>
    <mergeCell ref="AN165:AP165"/>
    <mergeCell ref="AG165:AM165"/>
    <mergeCell ref="AN166:AP166"/>
    <mergeCell ref="AG166:AM166"/>
    <mergeCell ref="AN167:AP167"/>
    <mergeCell ref="AG167:AM167"/>
    <mergeCell ref="AN168:AP168"/>
    <mergeCell ref="AG168:AM168"/>
    <mergeCell ref="AN169:AP169"/>
    <mergeCell ref="AG169:AM169"/>
    <mergeCell ref="AN170:AP170"/>
    <mergeCell ref="AG170:AM170"/>
    <mergeCell ref="L85:AO85"/>
    <mergeCell ref="C92:G92"/>
    <mergeCell ref="I92:AF92"/>
    <mergeCell ref="J95:AF95"/>
    <mergeCell ref="D95:H95"/>
    <mergeCell ref="J96:AF96"/>
    <mergeCell ref="D96:H96"/>
    <mergeCell ref="D97:H97"/>
    <mergeCell ref="J97:AF97"/>
    <mergeCell ref="D98:H98"/>
    <mergeCell ref="J98:AF98"/>
    <mergeCell ref="J99:AF99"/>
    <mergeCell ref="D99:H99"/>
    <mergeCell ref="J100:AF100"/>
    <mergeCell ref="D100:H100"/>
    <mergeCell ref="D101:H101"/>
    <mergeCell ref="J101:AF101"/>
    <mergeCell ref="D102:H102"/>
    <mergeCell ref="J102:AF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D104:H104"/>
    <mergeCell ref="J104:AF104"/>
    <mergeCell ref="D105:H105"/>
    <mergeCell ref="J105:AF105"/>
    <mergeCell ref="E106:I106"/>
    <mergeCell ref="K106:AF106"/>
    <mergeCell ref="K107:AF107"/>
    <mergeCell ref="E107:I107"/>
    <mergeCell ref="D108:H108"/>
    <mergeCell ref="J108:AF108"/>
    <mergeCell ref="D109:H109"/>
    <mergeCell ref="J109:AF109"/>
    <mergeCell ref="J110:AF110"/>
    <mergeCell ref="D110:H110"/>
    <mergeCell ref="J111:AF111"/>
    <mergeCell ref="D111:H111"/>
    <mergeCell ref="E112:I112"/>
    <mergeCell ref="K112:AF112"/>
    <mergeCell ref="F113:J113"/>
    <mergeCell ref="L113:AF113"/>
    <mergeCell ref="L114:AF114"/>
    <mergeCell ref="F114:J114"/>
    <mergeCell ref="K115:AF115"/>
    <mergeCell ref="E115:I115"/>
    <mergeCell ref="L116:AF116"/>
    <mergeCell ref="F116:J116"/>
    <mergeCell ref="K117:AF117"/>
    <mergeCell ref="E117:I117"/>
    <mergeCell ref="L118:AF118"/>
    <mergeCell ref="F118:J118"/>
    <mergeCell ref="E119:I119"/>
    <mergeCell ref="K119:AF119"/>
    <mergeCell ref="F120:J120"/>
    <mergeCell ref="L120:AF120"/>
    <mergeCell ref="E121:I121"/>
    <mergeCell ref="K121:AF121"/>
    <mergeCell ref="F122:J122"/>
    <mergeCell ref="L122:AF122"/>
    <mergeCell ref="D123:H123"/>
    <mergeCell ref="J123:AF123"/>
    <mergeCell ref="K124:AF124"/>
    <mergeCell ref="E124:I124"/>
    <mergeCell ref="L125:AF125"/>
    <mergeCell ref="F125:J125"/>
    <mergeCell ref="F126:J126"/>
    <mergeCell ref="L126:AF126"/>
    <mergeCell ref="E127:I127"/>
    <mergeCell ref="K127:AF127"/>
    <mergeCell ref="F128:J128"/>
    <mergeCell ref="L128:AF128"/>
    <mergeCell ref="E129:I129"/>
    <mergeCell ref="K129:AF129"/>
    <mergeCell ref="F130:J130"/>
    <mergeCell ref="L130:AF130"/>
    <mergeCell ref="K131:AF131"/>
    <mergeCell ref="E131:I131"/>
    <mergeCell ref="F132:J132"/>
    <mergeCell ref="L132:AF132"/>
    <mergeCell ref="E133:I133"/>
    <mergeCell ref="K133:AF133"/>
    <mergeCell ref="F134:J134"/>
    <mergeCell ref="L134:AF134"/>
    <mergeCell ref="E135:I135"/>
    <mergeCell ref="K135:AF135"/>
    <mergeCell ref="L136:AF136"/>
    <mergeCell ref="F136:J136"/>
    <mergeCell ref="E137:I137"/>
    <mergeCell ref="K137:AF137"/>
    <mergeCell ref="L138:AF138"/>
    <mergeCell ref="F138:J138"/>
    <mergeCell ref="D139:H139"/>
    <mergeCell ref="J139:AF139"/>
    <mergeCell ref="K140:AF140"/>
    <mergeCell ref="E140:I140"/>
    <mergeCell ref="L141:AF141"/>
    <mergeCell ref="F141:J141"/>
    <mergeCell ref="L142:AF142"/>
    <mergeCell ref="F142:J142"/>
    <mergeCell ref="K143:AF143"/>
    <mergeCell ref="E143:I143"/>
    <mergeCell ref="L144:AF144"/>
    <mergeCell ref="F144:J144"/>
    <mergeCell ref="K145:AF145"/>
    <mergeCell ref="E145:I145"/>
    <mergeCell ref="L146:AF146"/>
    <mergeCell ref="F146:J146"/>
    <mergeCell ref="K147:AF147"/>
    <mergeCell ref="E147:I147"/>
    <mergeCell ref="F148:J148"/>
    <mergeCell ref="L148:AF148"/>
    <mergeCell ref="E149:I149"/>
    <mergeCell ref="K149:AF149"/>
    <mergeCell ref="F150:J150"/>
    <mergeCell ref="L150:AF150"/>
    <mergeCell ref="D151:H151"/>
    <mergeCell ref="J151:AF151"/>
    <mergeCell ref="E152:I152"/>
    <mergeCell ref="K152:AF152"/>
    <mergeCell ref="F153:J153"/>
    <mergeCell ref="L153:AF153"/>
    <mergeCell ref="F154:J154"/>
    <mergeCell ref="L154:AF154"/>
    <mergeCell ref="E155:I155"/>
    <mergeCell ref="K155:AF155"/>
    <mergeCell ref="L156:AF156"/>
    <mergeCell ref="F156:J156"/>
    <mergeCell ref="E157:I157"/>
    <mergeCell ref="K157:AF157"/>
    <mergeCell ref="F158:J158"/>
    <mergeCell ref="L158:AF158"/>
    <mergeCell ref="J159:AF159"/>
    <mergeCell ref="D159:H159"/>
    <mergeCell ref="K160:AF160"/>
    <mergeCell ref="E160:I160"/>
    <mergeCell ref="L161:AF161"/>
    <mergeCell ref="F161:J161"/>
    <mergeCell ref="L162:AF162"/>
    <mergeCell ref="F162:J162"/>
    <mergeCell ref="E163:I163"/>
    <mergeCell ref="K163:AF163"/>
    <mergeCell ref="F164:J164"/>
    <mergeCell ref="L164:AF164"/>
    <mergeCell ref="E165:I165"/>
    <mergeCell ref="K165:AF165"/>
    <mergeCell ref="F166:J166"/>
    <mergeCell ref="L166:AF166"/>
    <mergeCell ref="E167:I167"/>
    <mergeCell ref="K167:AF167"/>
    <mergeCell ref="F168:J168"/>
    <mergeCell ref="L168:AF168"/>
    <mergeCell ref="D169:H169"/>
    <mergeCell ref="J169:AF169"/>
    <mergeCell ref="E170:I170"/>
    <mergeCell ref="K170:AF170"/>
  </mergeCells>
  <hyperlinks>
    <hyperlink ref="A95" location="'So 01 - Obnova železniční...'!C2" display="/"/>
    <hyperlink ref="A96" location="'So 02 - Obnova železniční...'!C2" display="/"/>
    <hyperlink ref="A97" location="'So 03 - Obnova železniční...'!C2" display="/"/>
    <hyperlink ref="A98" location="'SO 04 - Obnova železniční...'!C2" display="/"/>
    <hyperlink ref="A99" location="'SO 05 - Obnova železniční...'!C2" display="/"/>
    <hyperlink ref="A100" location="'SO 06 - Obnova železniční...'!C2" display="/"/>
    <hyperlink ref="A101" location="'SO 07 - Obnova železniční...'!C2" display="/"/>
    <hyperlink ref="A102" location="'SO 08 - Obnova železniční...'!C2" display="/"/>
    <hyperlink ref="A103" location="'SO 09 - Obnova železniční...'!C2" display="/"/>
    <hyperlink ref="A104" location="'SO 10 - Obnova železniční...'!C2" display="/"/>
    <hyperlink ref="A106" location="'01 - Sborník ÚOŽI'!C2" display="/"/>
    <hyperlink ref="A107" location="'02 - ÚRS '!C2" display="/"/>
    <hyperlink ref="A108" location="'SO 12 - Práce na zařízení...'!C2" display="/"/>
    <hyperlink ref="A109" location="'SO 13 - Materiál objednat...'!C2" display="/"/>
    <hyperlink ref="A110" location="'SO 14 - VON'!C2" display="/"/>
    <hyperlink ref="A113" location="'01 - Dle sborníku ÚOŽI'!C2" display="/"/>
    <hyperlink ref="A114" location="'02 - URS'!C2" display="/"/>
    <hyperlink ref="A116" location="'01 - Dle sborníku ÚOŽI_01'!C2" display="/"/>
    <hyperlink ref="A118" location="'01 - Dle sborníku UOŽI'!C2" display="/"/>
    <hyperlink ref="A120" location="'01 - Dle sborníku UOŽI_01'!C2" display="/"/>
    <hyperlink ref="A122" location="'01 - Dle sborníku'!C2" display="/"/>
    <hyperlink ref="A125" location="'01 - Dle sbornáku UOŽI'!C2" display="/"/>
    <hyperlink ref="A126" location="'02 - Dle sborníku URS'!C2" display="/"/>
    <hyperlink ref="A128" location="'01 - Dle sborníku UOŽI_02'!C2" display="/"/>
    <hyperlink ref="A130" location="'01 - Dle sborníku  UOŽI'!C2" display="/"/>
    <hyperlink ref="A132" location="'01 - Dle sborníku_01'!C2" display="/"/>
    <hyperlink ref="A134" location="'01 - Dle sborníku UOŽI_03'!C2" display="/"/>
    <hyperlink ref="A136" location="'01 - Dle sborníku UOŽI_04'!C2" display="/"/>
    <hyperlink ref="A138" location="'01 - Dle sborníku UOŽI_05'!C2" display="/"/>
    <hyperlink ref="A141" location="'01 - Dle sborníku UOŽI_06'!C2" display="/"/>
    <hyperlink ref="A142" location="'02 - Dle sborníku URS_01'!C2" display="/"/>
    <hyperlink ref="A144" location="'01 - Dle sborníku UOŽI_07'!C2" display="/"/>
    <hyperlink ref="A146" location="'01 - Dle sborníku UOŽI_08'!C2" display="/"/>
    <hyperlink ref="A148" location="'01 - Dle sborníku UOŽI_09'!C2" display="/"/>
    <hyperlink ref="A150" location="'01 - Dle sborníku UOŽI_10'!C2" display="/"/>
    <hyperlink ref="A153" location="'01 - Dle souboru UOŽI'!C2" display="/"/>
    <hyperlink ref="A154" location="'02 - Dle souboru URS'!C2" display="/"/>
    <hyperlink ref="A156" location="'01 - Dle souboru UOŽI_01'!C2" display="/"/>
    <hyperlink ref="A158" location="'01 - Dle souboru UOŽI_02'!C2" display="/"/>
    <hyperlink ref="A161" location="'01 - Dle sborníku UOŽI_11'!C2" display="/"/>
    <hyperlink ref="A162" location="'02 - Dle sborníku URS_02'!C2" display="/"/>
    <hyperlink ref="A164" location="'01 - Dle sborníku UOŽI_12'!C2" display="/"/>
    <hyperlink ref="A166" location="'01 - Dle sborníku UOŽI_13'!C2" display="/"/>
    <hyperlink ref="A168" location="'01 - Dle sborníku UOŽI_14'!C2" display="/"/>
    <hyperlink ref="A170" location="'01 - VRN'!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1494</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ROUND((SUM(BE116:BE298)),  2)</f>
        <v>0</v>
      </c>
      <c r="G33" s="35"/>
      <c r="H33" s="35"/>
      <c r="I33" s="162">
        <v>0.20999999999999999</v>
      </c>
      <c r="J33" s="161">
        <f>ROUND(((SUM(BE116:BE298))*I33),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ROUND((SUM(BF116:BF298)),  2)</f>
        <v>0</v>
      </c>
      <c r="G34" s="35"/>
      <c r="H34" s="35"/>
      <c r="I34" s="162">
        <v>0.12</v>
      </c>
      <c r="J34" s="161">
        <f>ROUND(((SUM(BF116:BF298))*I34),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ROUND((SUM(BG116:BG298)),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ROUND((SUM(BH116:BH298)),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ROUND((SUM(BI116:BI298)),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09 - Obnova železničního svršku žst. Kostěnice km 294,657 - 296,055</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09 - Obnova železničního svršku žst. Kostěnice km 294,657 - 296,055</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SUM(P117:P298)</f>
        <v>0</v>
      </c>
      <c r="Q116" s="101"/>
      <c r="R116" s="205">
        <f>SUM(R117:R298)</f>
        <v>907.51999999999998</v>
      </c>
      <c r="S116" s="101"/>
      <c r="T116" s="206">
        <f>SUM(T117:T298)</f>
        <v>0</v>
      </c>
      <c r="U116" s="35"/>
      <c r="V116" s="35"/>
      <c r="W116" s="35"/>
      <c r="X116" s="35"/>
      <c r="Y116" s="35"/>
      <c r="Z116" s="35"/>
      <c r="AA116" s="35"/>
      <c r="AB116" s="35"/>
      <c r="AC116" s="35"/>
      <c r="AD116" s="35"/>
      <c r="AE116" s="35"/>
      <c r="AT116" s="14" t="s">
        <v>72</v>
      </c>
      <c r="AU116" s="14" t="s">
        <v>246</v>
      </c>
      <c r="BK116" s="207">
        <f>SUM(BK117:BK298)</f>
        <v>0</v>
      </c>
    </row>
    <row r="117" s="2" customFormat="1" ht="49.05" customHeight="1">
      <c r="A117" s="35"/>
      <c r="B117" s="36"/>
      <c r="C117" s="222" t="s">
        <v>81</v>
      </c>
      <c r="D117" s="222" t="s">
        <v>269</v>
      </c>
      <c r="E117" s="223" t="s">
        <v>270</v>
      </c>
      <c r="F117" s="224" t="s">
        <v>271</v>
      </c>
      <c r="G117" s="225" t="s">
        <v>272</v>
      </c>
      <c r="H117" s="226">
        <v>140</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1495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1263</v>
      </c>
      <c r="F119" s="224" t="s">
        <v>1264</v>
      </c>
      <c r="G119" s="225" t="s">
        <v>297</v>
      </c>
      <c r="H119" s="226">
        <v>11</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1496</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101.25" customHeight="1">
      <c r="A121" s="35"/>
      <c r="B121" s="36"/>
      <c r="C121" s="222" t="s">
        <v>137</v>
      </c>
      <c r="D121" s="222" t="s">
        <v>269</v>
      </c>
      <c r="E121" s="223" t="s">
        <v>305</v>
      </c>
      <c r="F121" s="224" t="s">
        <v>306</v>
      </c>
      <c r="G121" s="225" t="s">
        <v>307</v>
      </c>
      <c r="H121" s="226">
        <v>19.800000000000001</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1497</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8" customHeight="1">
      <c r="A123" s="35"/>
      <c r="B123" s="36"/>
      <c r="C123" s="222" t="s">
        <v>274</v>
      </c>
      <c r="D123" s="222" t="s">
        <v>269</v>
      </c>
      <c r="E123" s="223" t="s">
        <v>310</v>
      </c>
      <c r="F123" s="224" t="s">
        <v>311</v>
      </c>
      <c r="G123" s="225" t="s">
        <v>307</v>
      </c>
      <c r="H123" s="226">
        <v>19.800000000000001</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1498</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305</v>
      </c>
      <c r="F125" s="224" t="s">
        <v>306</v>
      </c>
      <c r="G125" s="225" t="s">
        <v>307</v>
      </c>
      <c r="H125" s="226">
        <v>19.800000000000001</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1499</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11.75" customHeight="1">
      <c r="A127" s="35"/>
      <c r="B127" s="36"/>
      <c r="C127" s="222" t="s">
        <v>283</v>
      </c>
      <c r="D127" s="222" t="s">
        <v>269</v>
      </c>
      <c r="E127" s="223" t="s">
        <v>317</v>
      </c>
      <c r="F127" s="224" t="s">
        <v>318</v>
      </c>
      <c r="G127" s="225" t="s">
        <v>307</v>
      </c>
      <c r="H127" s="226">
        <v>19.800000000000001</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1500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0.5" customHeight="1">
      <c r="A129" s="35"/>
      <c r="B129" s="36"/>
      <c r="C129" s="222" t="s">
        <v>294</v>
      </c>
      <c r="D129" s="222" t="s">
        <v>269</v>
      </c>
      <c r="E129" s="223" t="s">
        <v>322</v>
      </c>
      <c r="F129" s="224" t="s">
        <v>323</v>
      </c>
      <c r="G129" s="225" t="s">
        <v>307</v>
      </c>
      <c r="H129" s="226">
        <v>19.800000000000001</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298</v>
      </c>
    </row>
    <row r="130" s="2" customFormat="1">
      <c r="A130" s="35"/>
      <c r="B130" s="36"/>
      <c r="C130" s="37"/>
      <c r="D130" s="235" t="s">
        <v>275</v>
      </c>
      <c r="E130" s="37"/>
      <c r="F130" s="236" t="s">
        <v>1501</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1.75" customHeight="1">
      <c r="A131" s="35"/>
      <c r="B131" s="36"/>
      <c r="C131" s="240" t="s">
        <v>286</v>
      </c>
      <c r="D131" s="240" t="s">
        <v>339</v>
      </c>
      <c r="E131" s="241" t="s">
        <v>340</v>
      </c>
      <c r="F131" s="242" t="s">
        <v>341</v>
      </c>
      <c r="G131" s="243" t="s">
        <v>307</v>
      </c>
      <c r="H131" s="244">
        <v>22</v>
      </c>
      <c r="I131" s="245"/>
      <c r="J131" s="246">
        <f>ROUND(I131*H131,2)</f>
        <v>0</v>
      </c>
      <c r="K131" s="242" t="s">
        <v>273</v>
      </c>
      <c r="L131" s="247"/>
      <c r="M131" s="248" t="s">
        <v>1</v>
      </c>
      <c r="N131" s="249" t="s">
        <v>38</v>
      </c>
      <c r="O131" s="88"/>
      <c r="P131" s="231">
        <f>O131*H131</f>
        <v>0</v>
      </c>
      <c r="Q131" s="231">
        <v>1</v>
      </c>
      <c r="R131" s="231">
        <f>Q131*H131</f>
        <v>22</v>
      </c>
      <c r="S131" s="231">
        <v>0</v>
      </c>
      <c r="T131" s="232">
        <f>S131*H131</f>
        <v>0</v>
      </c>
      <c r="U131" s="35"/>
      <c r="V131" s="35"/>
      <c r="W131" s="35"/>
      <c r="X131" s="35"/>
      <c r="Y131" s="35"/>
      <c r="Z131" s="35"/>
      <c r="AA131" s="35"/>
      <c r="AB131" s="35"/>
      <c r="AC131" s="35"/>
      <c r="AD131" s="35"/>
      <c r="AE131" s="35"/>
      <c r="AR131" s="233" t="s">
        <v>286</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302</v>
      </c>
    </row>
    <row r="132" s="2" customFormat="1">
      <c r="A132" s="35"/>
      <c r="B132" s="36"/>
      <c r="C132" s="37"/>
      <c r="D132" s="235" t="s">
        <v>275</v>
      </c>
      <c r="E132" s="37"/>
      <c r="F132" s="236" t="s">
        <v>1502</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304</v>
      </c>
      <c r="D133" s="222" t="s">
        <v>269</v>
      </c>
      <c r="E133" s="223" t="s">
        <v>305</v>
      </c>
      <c r="F133" s="224" t="s">
        <v>306</v>
      </c>
      <c r="G133" s="225" t="s">
        <v>307</v>
      </c>
      <c r="H133" s="226">
        <v>22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308</v>
      </c>
    </row>
    <row r="134" s="2" customFormat="1">
      <c r="A134" s="35"/>
      <c r="B134" s="36"/>
      <c r="C134" s="37"/>
      <c r="D134" s="235" t="s">
        <v>275</v>
      </c>
      <c r="E134" s="37"/>
      <c r="F134" s="236" t="s">
        <v>1503</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317</v>
      </c>
      <c r="F135" s="224" t="s">
        <v>318</v>
      </c>
      <c r="G135" s="225" t="s">
        <v>307</v>
      </c>
      <c r="H135" s="226">
        <v>88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312</v>
      </c>
    </row>
    <row r="136" s="2" customFormat="1">
      <c r="A136" s="35"/>
      <c r="B136" s="36"/>
      <c r="C136" s="37"/>
      <c r="D136" s="235" t="s">
        <v>275</v>
      </c>
      <c r="E136" s="37"/>
      <c r="F136" s="236" t="s">
        <v>1504</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314</v>
      </c>
      <c r="D137" s="222" t="s">
        <v>269</v>
      </c>
      <c r="E137" s="223" t="s">
        <v>353</v>
      </c>
      <c r="F137" s="224" t="s">
        <v>354</v>
      </c>
      <c r="G137" s="225" t="s">
        <v>272</v>
      </c>
      <c r="H137" s="226">
        <v>12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315</v>
      </c>
    </row>
    <row r="138" s="2" customFormat="1">
      <c r="A138" s="35"/>
      <c r="B138" s="36"/>
      <c r="C138" s="37"/>
      <c r="D138" s="235" t="s">
        <v>275</v>
      </c>
      <c r="E138" s="37"/>
      <c r="F138" s="236" t="s">
        <v>1505</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80.75" customHeight="1">
      <c r="A139" s="35"/>
      <c r="B139" s="36"/>
      <c r="C139" s="222" t="s">
        <v>8</v>
      </c>
      <c r="D139" s="222" t="s">
        <v>269</v>
      </c>
      <c r="E139" s="223" t="s">
        <v>357</v>
      </c>
      <c r="F139" s="224" t="s">
        <v>358</v>
      </c>
      <c r="G139" s="225" t="s">
        <v>272</v>
      </c>
      <c r="H139" s="226">
        <v>10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319</v>
      </c>
    </row>
    <row r="140" s="2" customFormat="1">
      <c r="A140" s="35"/>
      <c r="B140" s="36"/>
      <c r="C140" s="37"/>
      <c r="D140" s="235" t="s">
        <v>275</v>
      </c>
      <c r="E140" s="37"/>
      <c r="F140" s="236" t="s">
        <v>1506</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94.4" customHeight="1">
      <c r="A141" s="35"/>
      <c r="B141" s="36"/>
      <c r="C141" s="222" t="s">
        <v>321</v>
      </c>
      <c r="D141" s="222" t="s">
        <v>269</v>
      </c>
      <c r="E141" s="223" t="s">
        <v>362</v>
      </c>
      <c r="F141" s="224" t="s">
        <v>363</v>
      </c>
      <c r="G141" s="225" t="s">
        <v>272</v>
      </c>
      <c r="H141" s="226">
        <v>27</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324</v>
      </c>
    </row>
    <row r="142" s="2" customFormat="1">
      <c r="A142" s="35"/>
      <c r="B142" s="36"/>
      <c r="C142" s="37"/>
      <c r="D142" s="235" t="s">
        <v>275</v>
      </c>
      <c r="E142" s="37"/>
      <c r="F142" s="236" t="s">
        <v>1279</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94.4" customHeight="1">
      <c r="A143" s="35"/>
      <c r="B143" s="36"/>
      <c r="C143" s="222" t="s">
        <v>298</v>
      </c>
      <c r="D143" s="222" t="s">
        <v>269</v>
      </c>
      <c r="E143" s="223" t="s">
        <v>366</v>
      </c>
      <c r="F143" s="224" t="s">
        <v>367</v>
      </c>
      <c r="G143" s="225" t="s">
        <v>272</v>
      </c>
      <c r="H143" s="226">
        <v>2</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329</v>
      </c>
    </row>
    <row r="144" s="2" customFormat="1">
      <c r="A144" s="35"/>
      <c r="B144" s="36"/>
      <c r="C144" s="37"/>
      <c r="D144" s="235" t="s">
        <v>275</v>
      </c>
      <c r="E144" s="37"/>
      <c r="F144" s="236" t="s">
        <v>1422</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78" customHeight="1">
      <c r="A145" s="35"/>
      <c r="B145" s="36"/>
      <c r="C145" s="222" t="s">
        <v>331</v>
      </c>
      <c r="D145" s="222" t="s">
        <v>269</v>
      </c>
      <c r="E145" s="223" t="s">
        <v>371</v>
      </c>
      <c r="F145" s="224" t="s">
        <v>372</v>
      </c>
      <c r="G145" s="225" t="s">
        <v>272</v>
      </c>
      <c r="H145" s="226">
        <v>100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334</v>
      </c>
    </row>
    <row r="146" s="2" customFormat="1">
      <c r="A146" s="35"/>
      <c r="B146" s="36"/>
      <c r="C146" s="37"/>
      <c r="D146" s="235" t="s">
        <v>275</v>
      </c>
      <c r="E146" s="37"/>
      <c r="F146" s="236" t="s">
        <v>753</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78" customHeight="1">
      <c r="A147" s="35"/>
      <c r="B147" s="36"/>
      <c r="C147" s="222" t="s">
        <v>302</v>
      </c>
      <c r="D147" s="222" t="s">
        <v>269</v>
      </c>
      <c r="E147" s="223" t="s">
        <v>375</v>
      </c>
      <c r="F147" s="224" t="s">
        <v>376</v>
      </c>
      <c r="G147" s="225" t="s">
        <v>272</v>
      </c>
      <c r="H147" s="226">
        <v>100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337</v>
      </c>
    </row>
    <row r="148" s="2" customFormat="1">
      <c r="A148" s="35"/>
      <c r="B148" s="36"/>
      <c r="C148" s="37"/>
      <c r="D148" s="235" t="s">
        <v>275</v>
      </c>
      <c r="E148" s="37"/>
      <c r="F148" s="236" t="s">
        <v>1053</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66.75" customHeight="1">
      <c r="A149" s="35"/>
      <c r="B149" s="36"/>
      <c r="C149" s="222" t="s">
        <v>338</v>
      </c>
      <c r="D149" s="222" t="s">
        <v>269</v>
      </c>
      <c r="E149" s="223" t="s">
        <v>380</v>
      </c>
      <c r="F149" s="224" t="s">
        <v>381</v>
      </c>
      <c r="G149" s="225" t="s">
        <v>272</v>
      </c>
      <c r="H149" s="226">
        <v>5500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342</v>
      </c>
    </row>
    <row r="150" s="2" customFormat="1">
      <c r="A150" s="35"/>
      <c r="B150" s="36"/>
      <c r="C150" s="37"/>
      <c r="D150" s="235" t="s">
        <v>275</v>
      </c>
      <c r="E150" s="37"/>
      <c r="F150" s="236" t="s">
        <v>1424</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66.75" customHeight="1">
      <c r="A151" s="35"/>
      <c r="B151" s="36"/>
      <c r="C151" s="222" t="s">
        <v>308</v>
      </c>
      <c r="D151" s="222" t="s">
        <v>269</v>
      </c>
      <c r="E151" s="223" t="s">
        <v>384</v>
      </c>
      <c r="F151" s="224" t="s">
        <v>385</v>
      </c>
      <c r="G151" s="225" t="s">
        <v>272</v>
      </c>
      <c r="H151" s="226">
        <v>20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346</v>
      </c>
    </row>
    <row r="152" s="2" customFormat="1">
      <c r="A152" s="35"/>
      <c r="B152" s="36"/>
      <c r="C152" s="37"/>
      <c r="D152" s="235" t="s">
        <v>275</v>
      </c>
      <c r="E152" s="37"/>
      <c r="F152" s="236" t="s">
        <v>1425</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73</v>
      </c>
      <c r="D153" s="222" t="s">
        <v>269</v>
      </c>
      <c r="E153" s="223" t="s">
        <v>389</v>
      </c>
      <c r="F153" s="224" t="s">
        <v>390</v>
      </c>
      <c r="G153" s="225" t="s">
        <v>307</v>
      </c>
      <c r="H153" s="226">
        <v>27.027999999999999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349</v>
      </c>
    </row>
    <row r="154" s="2" customFormat="1">
      <c r="A154" s="35"/>
      <c r="B154" s="36"/>
      <c r="C154" s="37"/>
      <c r="D154" s="235" t="s">
        <v>275</v>
      </c>
      <c r="E154" s="37"/>
      <c r="F154" s="236" t="s">
        <v>1507</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14.9" customHeight="1">
      <c r="A155" s="35"/>
      <c r="B155" s="36"/>
      <c r="C155" s="222" t="s">
        <v>348</v>
      </c>
      <c r="D155" s="222" t="s">
        <v>269</v>
      </c>
      <c r="E155" s="223" t="s">
        <v>393</v>
      </c>
      <c r="F155" s="224" t="s">
        <v>394</v>
      </c>
      <c r="G155" s="225" t="s">
        <v>307</v>
      </c>
      <c r="H155" s="226">
        <v>27.027999999999999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351</v>
      </c>
    </row>
    <row r="156" s="2" customFormat="1">
      <c r="A156" s="35"/>
      <c r="B156" s="36"/>
      <c r="C156" s="37"/>
      <c r="D156" s="235" t="s">
        <v>275</v>
      </c>
      <c r="E156" s="37"/>
      <c r="F156" s="236" t="s">
        <v>1508</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73</v>
      </c>
      <c r="D157" s="222" t="s">
        <v>269</v>
      </c>
      <c r="E157" s="223" t="s">
        <v>389</v>
      </c>
      <c r="F157" s="224" t="s">
        <v>390</v>
      </c>
      <c r="G157" s="225" t="s">
        <v>307</v>
      </c>
      <c r="H157" s="226">
        <v>27.027999999999999</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355</v>
      </c>
    </row>
    <row r="158" s="2" customFormat="1">
      <c r="A158" s="35"/>
      <c r="B158" s="36"/>
      <c r="C158" s="37"/>
      <c r="D158" s="235" t="s">
        <v>275</v>
      </c>
      <c r="E158" s="37"/>
      <c r="F158" s="236" t="s">
        <v>1509</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73</v>
      </c>
      <c r="D159" s="222" t="s">
        <v>269</v>
      </c>
      <c r="E159" s="223" t="s">
        <v>393</v>
      </c>
      <c r="F159" s="224" t="s">
        <v>394</v>
      </c>
      <c r="G159" s="225" t="s">
        <v>307</v>
      </c>
      <c r="H159" s="226">
        <v>27.027999999999999</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359</v>
      </c>
    </row>
    <row r="160" s="2" customFormat="1">
      <c r="A160" s="35"/>
      <c r="B160" s="36"/>
      <c r="C160" s="37"/>
      <c r="D160" s="235" t="s">
        <v>275</v>
      </c>
      <c r="E160" s="37"/>
      <c r="F160" s="236" t="s">
        <v>1510</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101.25" customHeight="1">
      <c r="A161" s="35"/>
      <c r="B161" s="36"/>
      <c r="C161" s="222" t="s">
        <v>312</v>
      </c>
      <c r="D161" s="222" t="s">
        <v>269</v>
      </c>
      <c r="E161" s="223" t="s">
        <v>402</v>
      </c>
      <c r="F161" s="224" t="s">
        <v>403</v>
      </c>
      <c r="G161" s="225" t="s">
        <v>279</v>
      </c>
      <c r="H161" s="226">
        <v>149</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364</v>
      </c>
    </row>
    <row r="162" s="2" customFormat="1">
      <c r="A162" s="35"/>
      <c r="B162" s="36"/>
      <c r="C162" s="37"/>
      <c r="D162" s="235" t="s">
        <v>275</v>
      </c>
      <c r="E162" s="37"/>
      <c r="F162" s="236" t="s">
        <v>1511</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01.25" customHeight="1">
      <c r="A163" s="35"/>
      <c r="B163" s="36"/>
      <c r="C163" s="222" t="s">
        <v>7</v>
      </c>
      <c r="D163" s="222" t="s">
        <v>269</v>
      </c>
      <c r="E163" s="223" t="s">
        <v>407</v>
      </c>
      <c r="F163" s="224" t="s">
        <v>408</v>
      </c>
      <c r="G163" s="225" t="s">
        <v>279</v>
      </c>
      <c r="H163" s="226">
        <v>40</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368</v>
      </c>
    </row>
    <row r="164" s="2" customFormat="1">
      <c r="A164" s="35"/>
      <c r="B164" s="36"/>
      <c r="C164" s="37"/>
      <c r="D164" s="235" t="s">
        <v>275</v>
      </c>
      <c r="E164" s="37"/>
      <c r="F164" s="236" t="s">
        <v>1060</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42.2" customHeight="1">
      <c r="A165" s="35"/>
      <c r="B165" s="36"/>
      <c r="C165" s="222" t="s">
        <v>315</v>
      </c>
      <c r="D165" s="222" t="s">
        <v>269</v>
      </c>
      <c r="E165" s="223" t="s">
        <v>411</v>
      </c>
      <c r="F165" s="224" t="s">
        <v>412</v>
      </c>
      <c r="G165" s="225" t="s">
        <v>279</v>
      </c>
      <c r="H165" s="226">
        <v>346.62799999999999</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c r="A166" s="35"/>
      <c r="B166" s="36"/>
      <c r="C166" s="37"/>
      <c r="D166" s="235" t="s">
        <v>275</v>
      </c>
      <c r="E166" s="37"/>
      <c r="F166" s="236" t="s">
        <v>1512</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0.5" customHeight="1">
      <c r="A167" s="35"/>
      <c r="B167" s="36"/>
      <c r="C167" s="222" t="s">
        <v>361</v>
      </c>
      <c r="D167" s="222" t="s">
        <v>269</v>
      </c>
      <c r="E167" s="223" t="s">
        <v>425</v>
      </c>
      <c r="F167" s="224" t="s">
        <v>426</v>
      </c>
      <c r="G167" s="225" t="s">
        <v>307</v>
      </c>
      <c r="H167" s="226">
        <v>10.952</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377</v>
      </c>
    </row>
    <row r="168" s="2" customFormat="1">
      <c r="A168" s="35"/>
      <c r="B168" s="36"/>
      <c r="C168" s="37"/>
      <c r="D168" s="235" t="s">
        <v>275</v>
      </c>
      <c r="E168" s="37"/>
      <c r="F168" s="236" t="s">
        <v>1513</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319</v>
      </c>
      <c r="D169" s="222" t="s">
        <v>269</v>
      </c>
      <c r="E169" s="223" t="s">
        <v>429</v>
      </c>
      <c r="F169" s="224" t="s">
        <v>430</v>
      </c>
      <c r="G169" s="225" t="s">
        <v>279</v>
      </c>
      <c r="H169" s="226">
        <v>74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382</v>
      </c>
    </row>
    <row r="170" s="2" customFormat="1">
      <c r="A170" s="35"/>
      <c r="B170" s="36"/>
      <c r="C170" s="37"/>
      <c r="D170" s="235" t="s">
        <v>275</v>
      </c>
      <c r="E170" s="37"/>
      <c r="F170" s="236" t="s">
        <v>1514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66.75" customHeight="1">
      <c r="A171" s="35"/>
      <c r="B171" s="36"/>
      <c r="C171" s="222" t="s">
        <v>370</v>
      </c>
      <c r="D171" s="222" t="s">
        <v>269</v>
      </c>
      <c r="E171" s="223" t="s">
        <v>434</v>
      </c>
      <c r="F171" s="224" t="s">
        <v>435</v>
      </c>
      <c r="G171" s="225" t="s">
        <v>279</v>
      </c>
      <c r="H171" s="226">
        <v>13.32</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386</v>
      </c>
    </row>
    <row r="172" s="2" customFormat="1">
      <c r="A172" s="35"/>
      <c r="B172" s="36"/>
      <c r="C172" s="37"/>
      <c r="D172" s="235" t="s">
        <v>275</v>
      </c>
      <c r="E172" s="37"/>
      <c r="F172" s="236" t="s">
        <v>1515</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90" customHeight="1">
      <c r="A173" s="35"/>
      <c r="B173" s="36"/>
      <c r="C173" s="222" t="s">
        <v>324</v>
      </c>
      <c r="D173" s="222" t="s">
        <v>269</v>
      </c>
      <c r="E173" s="223" t="s">
        <v>389</v>
      </c>
      <c r="F173" s="224" t="s">
        <v>390</v>
      </c>
      <c r="G173" s="225" t="s">
        <v>307</v>
      </c>
      <c r="H173" s="226">
        <v>45.253999999999998</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391</v>
      </c>
    </row>
    <row r="174" s="2" customFormat="1">
      <c r="A174" s="35"/>
      <c r="B174" s="36"/>
      <c r="C174" s="37"/>
      <c r="D174" s="235" t="s">
        <v>275</v>
      </c>
      <c r="E174" s="37"/>
      <c r="F174" s="236" t="s">
        <v>1516</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14.9" customHeight="1">
      <c r="A175" s="35"/>
      <c r="B175" s="36"/>
      <c r="C175" s="222" t="s">
        <v>379</v>
      </c>
      <c r="D175" s="222" t="s">
        <v>269</v>
      </c>
      <c r="E175" s="223" t="s">
        <v>393</v>
      </c>
      <c r="F175" s="224" t="s">
        <v>394</v>
      </c>
      <c r="G175" s="225" t="s">
        <v>307</v>
      </c>
      <c r="H175" s="226">
        <v>48.005000000000003</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395</v>
      </c>
    </row>
    <row r="176" s="2" customFormat="1">
      <c r="A176" s="35"/>
      <c r="B176" s="36"/>
      <c r="C176" s="37"/>
      <c r="D176" s="235" t="s">
        <v>275</v>
      </c>
      <c r="E176" s="37"/>
      <c r="F176" s="236" t="s">
        <v>1517</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90" customHeight="1">
      <c r="A177" s="35"/>
      <c r="B177" s="36"/>
      <c r="C177" s="222" t="s">
        <v>329</v>
      </c>
      <c r="D177" s="222" t="s">
        <v>269</v>
      </c>
      <c r="E177" s="223" t="s">
        <v>389</v>
      </c>
      <c r="F177" s="224" t="s">
        <v>390</v>
      </c>
      <c r="G177" s="225" t="s">
        <v>307</v>
      </c>
      <c r="H177" s="226">
        <v>45.253999999999998</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398</v>
      </c>
    </row>
    <row r="178" s="2" customFormat="1">
      <c r="A178" s="35"/>
      <c r="B178" s="36"/>
      <c r="C178" s="37"/>
      <c r="D178" s="235" t="s">
        <v>275</v>
      </c>
      <c r="E178" s="37"/>
      <c r="F178" s="236" t="s">
        <v>1518</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114.9" customHeight="1">
      <c r="A179" s="35"/>
      <c r="B179" s="36"/>
      <c r="C179" s="222" t="s">
        <v>388</v>
      </c>
      <c r="D179" s="222" t="s">
        <v>269</v>
      </c>
      <c r="E179" s="223" t="s">
        <v>393</v>
      </c>
      <c r="F179" s="224" t="s">
        <v>394</v>
      </c>
      <c r="G179" s="225" t="s">
        <v>307</v>
      </c>
      <c r="H179" s="226">
        <v>48.005000000000003</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400</v>
      </c>
    </row>
    <row r="180" s="2" customFormat="1">
      <c r="A180" s="35"/>
      <c r="B180" s="36"/>
      <c r="C180" s="37"/>
      <c r="D180" s="235" t="s">
        <v>275</v>
      </c>
      <c r="E180" s="37"/>
      <c r="F180" s="236" t="s">
        <v>1519</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334</v>
      </c>
      <c r="D181" s="222" t="s">
        <v>269</v>
      </c>
      <c r="E181" s="223" t="s">
        <v>448</v>
      </c>
      <c r="F181" s="224" t="s">
        <v>1066</v>
      </c>
      <c r="G181" s="225" t="s">
        <v>279</v>
      </c>
      <c r="H181" s="226">
        <v>1474</v>
      </c>
      <c r="I181" s="227"/>
      <c r="J181" s="228">
        <f>ROUND(I181*H181,2)</f>
        <v>0</v>
      </c>
      <c r="K181" s="224" t="s">
        <v>1</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404</v>
      </c>
    </row>
    <row r="182" s="2" customFormat="1">
      <c r="A182" s="35"/>
      <c r="B182" s="36"/>
      <c r="C182" s="37"/>
      <c r="D182" s="235" t="s">
        <v>275</v>
      </c>
      <c r="E182" s="37"/>
      <c r="F182" s="236" t="s">
        <v>1520</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128.55" customHeight="1">
      <c r="A183" s="35"/>
      <c r="B183" s="36"/>
      <c r="C183" s="222" t="s">
        <v>397</v>
      </c>
      <c r="D183" s="222" t="s">
        <v>269</v>
      </c>
      <c r="E183" s="223" t="s">
        <v>453</v>
      </c>
      <c r="F183" s="224" t="s">
        <v>454</v>
      </c>
      <c r="G183" s="225" t="s">
        <v>279</v>
      </c>
      <c r="H183" s="226">
        <v>433.33999999999998</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409</v>
      </c>
    </row>
    <row r="184" s="2" customFormat="1">
      <c r="A184" s="35"/>
      <c r="B184" s="36"/>
      <c r="C184" s="37"/>
      <c r="D184" s="235" t="s">
        <v>275</v>
      </c>
      <c r="E184" s="37"/>
      <c r="F184" s="236" t="s">
        <v>1521</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28.55" customHeight="1">
      <c r="A185" s="35"/>
      <c r="B185" s="36"/>
      <c r="C185" s="222" t="s">
        <v>337</v>
      </c>
      <c r="D185" s="222" t="s">
        <v>269</v>
      </c>
      <c r="E185" s="223" t="s">
        <v>457</v>
      </c>
      <c r="F185" s="224" t="s">
        <v>458</v>
      </c>
      <c r="G185" s="225" t="s">
        <v>279</v>
      </c>
      <c r="H185" s="226">
        <v>414.19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413</v>
      </c>
    </row>
    <row r="186" s="2" customFormat="1">
      <c r="A186" s="35"/>
      <c r="B186" s="36"/>
      <c r="C186" s="37"/>
      <c r="D186" s="235" t="s">
        <v>275</v>
      </c>
      <c r="E186" s="37"/>
      <c r="F186" s="236" t="s">
        <v>1522</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8.55" customHeight="1">
      <c r="A187" s="35"/>
      <c r="B187" s="36"/>
      <c r="C187" s="222" t="s">
        <v>406</v>
      </c>
      <c r="D187" s="222" t="s">
        <v>269</v>
      </c>
      <c r="E187" s="223" t="s">
        <v>462</v>
      </c>
      <c r="F187" s="224" t="s">
        <v>463</v>
      </c>
      <c r="G187" s="225" t="s">
        <v>279</v>
      </c>
      <c r="H187" s="226">
        <v>1286.24</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418</v>
      </c>
    </row>
    <row r="188" s="2" customFormat="1">
      <c r="A188" s="35"/>
      <c r="B188" s="36"/>
      <c r="C188" s="37"/>
      <c r="D188" s="235" t="s">
        <v>275</v>
      </c>
      <c r="E188" s="37"/>
      <c r="F188" s="236" t="s">
        <v>1523</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14.9" customHeight="1">
      <c r="A189" s="35"/>
      <c r="B189" s="36"/>
      <c r="C189" s="222" t="s">
        <v>342</v>
      </c>
      <c r="D189" s="222" t="s">
        <v>269</v>
      </c>
      <c r="E189" s="223" t="s">
        <v>471</v>
      </c>
      <c r="F189" s="224" t="s">
        <v>472</v>
      </c>
      <c r="G189" s="225" t="s">
        <v>272</v>
      </c>
      <c r="H189" s="226">
        <v>4</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422</v>
      </c>
    </row>
    <row r="190" s="2" customFormat="1">
      <c r="A190" s="35"/>
      <c r="B190" s="36"/>
      <c r="C190" s="37"/>
      <c r="D190" s="235" t="s">
        <v>275</v>
      </c>
      <c r="E190" s="37"/>
      <c r="F190" s="236" t="s">
        <v>1524</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14.9" customHeight="1">
      <c r="A191" s="35"/>
      <c r="B191" s="36"/>
      <c r="C191" s="222" t="s">
        <v>415</v>
      </c>
      <c r="D191" s="222" t="s">
        <v>269</v>
      </c>
      <c r="E191" s="223" t="s">
        <v>475</v>
      </c>
      <c r="F191" s="224" t="s">
        <v>476</v>
      </c>
      <c r="G191" s="225" t="s">
        <v>272</v>
      </c>
      <c r="H191" s="226">
        <v>8</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427</v>
      </c>
    </row>
    <row r="192" s="2" customFormat="1">
      <c r="A192" s="35"/>
      <c r="B192" s="36"/>
      <c r="C192" s="37"/>
      <c r="D192" s="235" t="s">
        <v>275</v>
      </c>
      <c r="E192" s="37"/>
      <c r="F192" s="236" t="s">
        <v>1525</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346</v>
      </c>
      <c r="D193" s="222" t="s">
        <v>269</v>
      </c>
      <c r="E193" s="223" t="s">
        <v>480</v>
      </c>
      <c r="F193" s="224" t="s">
        <v>481</v>
      </c>
      <c r="G193" s="225" t="s">
        <v>272</v>
      </c>
      <c r="H193" s="226">
        <v>7</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431</v>
      </c>
    </row>
    <row r="194" s="2" customFormat="1">
      <c r="A194" s="35"/>
      <c r="B194" s="36"/>
      <c r="C194" s="37"/>
      <c r="D194" s="235" t="s">
        <v>275</v>
      </c>
      <c r="E194" s="37"/>
      <c r="F194" s="236" t="s">
        <v>1526</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424</v>
      </c>
      <c r="D195" s="222" t="s">
        <v>269</v>
      </c>
      <c r="E195" s="223" t="s">
        <v>484</v>
      </c>
      <c r="F195" s="224" t="s">
        <v>485</v>
      </c>
      <c r="G195" s="225" t="s">
        <v>486</v>
      </c>
      <c r="H195" s="226">
        <v>140</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436</v>
      </c>
    </row>
    <row r="196" s="2" customFormat="1">
      <c r="A196" s="35"/>
      <c r="B196" s="36"/>
      <c r="C196" s="37"/>
      <c r="D196" s="235" t="s">
        <v>275</v>
      </c>
      <c r="E196" s="37"/>
      <c r="F196" s="236" t="s">
        <v>1495</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90" customHeight="1">
      <c r="A197" s="35"/>
      <c r="B197" s="36"/>
      <c r="C197" s="222" t="s">
        <v>349</v>
      </c>
      <c r="D197" s="222" t="s">
        <v>269</v>
      </c>
      <c r="E197" s="223" t="s">
        <v>490</v>
      </c>
      <c r="F197" s="224" t="s">
        <v>491</v>
      </c>
      <c r="G197" s="225" t="s">
        <v>486</v>
      </c>
      <c r="H197" s="226">
        <v>34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438</v>
      </c>
    </row>
    <row r="198" s="2" customFormat="1">
      <c r="A198" s="35"/>
      <c r="B198" s="36"/>
      <c r="C198" s="37"/>
      <c r="D198" s="235" t="s">
        <v>275</v>
      </c>
      <c r="E198" s="37"/>
      <c r="F198" s="236" t="s">
        <v>1527</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90" customHeight="1">
      <c r="A199" s="35"/>
      <c r="B199" s="36"/>
      <c r="C199" s="222" t="s">
        <v>433</v>
      </c>
      <c r="D199" s="222" t="s">
        <v>269</v>
      </c>
      <c r="E199" s="223" t="s">
        <v>494</v>
      </c>
      <c r="F199" s="224" t="s">
        <v>495</v>
      </c>
      <c r="G199" s="225" t="s">
        <v>279</v>
      </c>
      <c r="H199" s="226">
        <v>3800</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441</v>
      </c>
    </row>
    <row r="200" s="2" customFormat="1">
      <c r="A200" s="35"/>
      <c r="B200" s="36"/>
      <c r="C200" s="37"/>
      <c r="D200" s="235" t="s">
        <v>275</v>
      </c>
      <c r="E200" s="37"/>
      <c r="F200" s="236" t="s">
        <v>1528</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351</v>
      </c>
      <c r="D201" s="222" t="s">
        <v>269</v>
      </c>
      <c r="E201" s="223" t="s">
        <v>499</v>
      </c>
      <c r="F201" s="224" t="s">
        <v>500</v>
      </c>
      <c r="G201" s="225" t="s">
        <v>279</v>
      </c>
      <c r="H201" s="226">
        <v>3800</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443</v>
      </c>
    </row>
    <row r="202" s="2" customFormat="1">
      <c r="A202" s="35"/>
      <c r="B202" s="36"/>
      <c r="C202" s="37"/>
      <c r="D202" s="235" t="s">
        <v>275</v>
      </c>
      <c r="E202" s="37"/>
      <c r="F202" s="236" t="s">
        <v>1528</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76.35" customHeight="1">
      <c r="A203" s="35"/>
      <c r="B203" s="36"/>
      <c r="C203" s="222" t="s">
        <v>440</v>
      </c>
      <c r="D203" s="222" t="s">
        <v>269</v>
      </c>
      <c r="E203" s="223" t="s">
        <v>502</v>
      </c>
      <c r="F203" s="224" t="s">
        <v>503</v>
      </c>
      <c r="G203" s="225" t="s">
        <v>279</v>
      </c>
      <c r="H203" s="226">
        <v>609.298</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446</v>
      </c>
    </row>
    <row r="204" s="2" customFormat="1">
      <c r="A204" s="35"/>
      <c r="B204" s="36"/>
      <c r="C204" s="37"/>
      <c r="D204" s="235" t="s">
        <v>275</v>
      </c>
      <c r="E204" s="37"/>
      <c r="F204" s="236" t="s">
        <v>1529</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76.35" customHeight="1">
      <c r="A205" s="35"/>
      <c r="B205" s="36"/>
      <c r="C205" s="222" t="s">
        <v>355</v>
      </c>
      <c r="D205" s="222" t="s">
        <v>269</v>
      </c>
      <c r="E205" s="223" t="s">
        <v>507</v>
      </c>
      <c r="F205" s="224" t="s">
        <v>508</v>
      </c>
      <c r="G205" s="225" t="s">
        <v>279</v>
      </c>
      <c r="H205" s="226">
        <v>609.298</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450</v>
      </c>
    </row>
    <row r="206" s="2" customFormat="1">
      <c r="A206" s="35"/>
      <c r="B206" s="36"/>
      <c r="C206" s="37"/>
      <c r="D206" s="235" t="s">
        <v>275</v>
      </c>
      <c r="E206" s="37"/>
      <c r="F206" s="236" t="s">
        <v>1529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24.15" customHeight="1">
      <c r="A207" s="35"/>
      <c r="B207" s="36"/>
      <c r="C207" s="222" t="s">
        <v>445</v>
      </c>
      <c r="D207" s="222" t="s">
        <v>269</v>
      </c>
      <c r="E207" s="223" t="s">
        <v>535</v>
      </c>
      <c r="F207" s="224" t="s">
        <v>536</v>
      </c>
      <c r="G207" s="225" t="s">
        <v>272</v>
      </c>
      <c r="H207" s="226">
        <v>24</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455</v>
      </c>
    </row>
    <row r="208" s="2" customFormat="1">
      <c r="A208" s="35"/>
      <c r="B208" s="36"/>
      <c r="C208" s="37"/>
      <c r="D208" s="235" t="s">
        <v>275</v>
      </c>
      <c r="E208" s="37"/>
      <c r="F208" s="236" t="s">
        <v>1530</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359</v>
      </c>
      <c r="D209" s="222" t="s">
        <v>269</v>
      </c>
      <c r="E209" s="223" t="s">
        <v>539</v>
      </c>
      <c r="F209" s="224" t="s">
        <v>540</v>
      </c>
      <c r="G209" s="225" t="s">
        <v>272</v>
      </c>
      <c r="H209" s="226">
        <v>24</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459</v>
      </c>
    </row>
    <row r="210" s="2" customFormat="1">
      <c r="A210" s="35"/>
      <c r="B210" s="36"/>
      <c r="C210" s="37"/>
      <c r="D210" s="235" t="s">
        <v>275</v>
      </c>
      <c r="E210" s="37"/>
      <c r="F210" s="236" t="s">
        <v>1530</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9.05" customHeight="1">
      <c r="A211" s="35"/>
      <c r="B211" s="36"/>
      <c r="C211" s="222" t="s">
        <v>452</v>
      </c>
      <c r="D211" s="222" t="s">
        <v>269</v>
      </c>
      <c r="E211" s="223" t="s">
        <v>542</v>
      </c>
      <c r="F211" s="224" t="s">
        <v>543</v>
      </c>
      <c r="G211" s="225" t="s">
        <v>272</v>
      </c>
      <c r="H211" s="226">
        <v>60</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464</v>
      </c>
    </row>
    <row r="212" s="2" customFormat="1">
      <c r="A212" s="35"/>
      <c r="B212" s="36"/>
      <c r="C212" s="37"/>
      <c r="D212" s="235" t="s">
        <v>275</v>
      </c>
      <c r="E212" s="37"/>
      <c r="F212" s="236" t="s">
        <v>1531</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364</v>
      </c>
      <c r="D213" s="222" t="s">
        <v>269</v>
      </c>
      <c r="E213" s="223" t="s">
        <v>547</v>
      </c>
      <c r="F213" s="224" t="s">
        <v>548</v>
      </c>
      <c r="G213" s="225" t="s">
        <v>272</v>
      </c>
      <c r="H213" s="226">
        <v>42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468</v>
      </c>
    </row>
    <row r="214" s="2" customFormat="1">
      <c r="A214" s="35"/>
      <c r="B214" s="36"/>
      <c r="C214" s="37"/>
      <c r="D214" s="235" t="s">
        <v>275</v>
      </c>
      <c r="E214" s="37"/>
      <c r="F214" s="236" t="s">
        <v>1532</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55.5" customHeight="1">
      <c r="A215" s="35"/>
      <c r="B215" s="36"/>
      <c r="C215" s="222" t="s">
        <v>461</v>
      </c>
      <c r="D215" s="222" t="s">
        <v>269</v>
      </c>
      <c r="E215" s="223" t="s">
        <v>551</v>
      </c>
      <c r="F215" s="224" t="s">
        <v>552</v>
      </c>
      <c r="G215" s="225" t="s">
        <v>272</v>
      </c>
      <c r="H215" s="226">
        <v>15</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473</v>
      </c>
    </row>
    <row r="216" s="2" customFormat="1">
      <c r="A216" s="35"/>
      <c r="B216" s="36"/>
      <c r="C216" s="37"/>
      <c r="D216" s="235" t="s">
        <v>275</v>
      </c>
      <c r="E216" s="37"/>
      <c r="F216" s="236" t="s">
        <v>554</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24.15" customHeight="1">
      <c r="A217" s="35"/>
      <c r="B217" s="36"/>
      <c r="C217" s="222" t="s">
        <v>368</v>
      </c>
      <c r="D217" s="222" t="s">
        <v>269</v>
      </c>
      <c r="E217" s="223" t="s">
        <v>556</v>
      </c>
      <c r="F217" s="224" t="s">
        <v>557</v>
      </c>
      <c r="G217" s="225" t="s">
        <v>272</v>
      </c>
      <c r="H217" s="226">
        <v>15</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477</v>
      </c>
    </row>
    <row r="218" s="2" customFormat="1">
      <c r="A218" s="35"/>
      <c r="B218" s="36"/>
      <c r="C218" s="37"/>
      <c r="D218" s="235" t="s">
        <v>275</v>
      </c>
      <c r="E218" s="37"/>
      <c r="F218" s="236" t="s">
        <v>554</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470</v>
      </c>
      <c r="D219" s="222" t="s">
        <v>269</v>
      </c>
      <c r="E219" s="223" t="s">
        <v>519</v>
      </c>
      <c r="F219" s="224" t="s">
        <v>520</v>
      </c>
      <c r="G219" s="225" t="s">
        <v>272</v>
      </c>
      <c r="H219" s="226">
        <v>96</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482</v>
      </c>
    </row>
    <row r="220" s="2" customFormat="1">
      <c r="A220" s="35"/>
      <c r="B220" s="36"/>
      <c r="C220" s="37"/>
      <c r="D220" s="235" t="s">
        <v>275</v>
      </c>
      <c r="E220" s="37"/>
      <c r="F220" s="236" t="s">
        <v>1078</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373</v>
      </c>
      <c r="D221" s="222" t="s">
        <v>269</v>
      </c>
      <c r="E221" s="223" t="s">
        <v>524</v>
      </c>
      <c r="F221" s="224" t="s">
        <v>525</v>
      </c>
      <c r="G221" s="225" t="s">
        <v>272</v>
      </c>
      <c r="H221" s="226">
        <v>96</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487</v>
      </c>
    </row>
    <row r="222" s="2" customFormat="1">
      <c r="A222" s="35"/>
      <c r="B222" s="36"/>
      <c r="C222" s="37"/>
      <c r="D222" s="235" t="s">
        <v>275</v>
      </c>
      <c r="E222" s="37"/>
      <c r="F222" s="236" t="s">
        <v>1078</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479</v>
      </c>
      <c r="D223" s="222" t="s">
        <v>269</v>
      </c>
      <c r="E223" s="223" t="s">
        <v>510</v>
      </c>
      <c r="F223" s="224" t="s">
        <v>511</v>
      </c>
      <c r="G223" s="225" t="s">
        <v>512</v>
      </c>
      <c r="H223" s="226">
        <v>10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492</v>
      </c>
    </row>
    <row r="224" s="2" customFormat="1">
      <c r="A224" s="35"/>
      <c r="B224" s="36"/>
      <c r="C224" s="37"/>
      <c r="D224" s="235" t="s">
        <v>275</v>
      </c>
      <c r="E224" s="37"/>
      <c r="F224" s="236" t="s">
        <v>986</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377</v>
      </c>
      <c r="D225" s="222" t="s">
        <v>269</v>
      </c>
      <c r="E225" s="223" t="s">
        <v>516</v>
      </c>
      <c r="F225" s="224" t="s">
        <v>517</v>
      </c>
      <c r="G225" s="225" t="s">
        <v>512</v>
      </c>
      <c r="H225" s="226">
        <v>10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496</v>
      </c>
    </row>
    <row r="226" s="2" customFormat="1">
      <c r="A226" s="35"/>
      <c r="B226" s="36"/>
      <c r="C226" s="37"/>
      <c r="D226" s="235" t="s">
        <v>275</v>
      </c>
      <c r="E226" s="37"/>
      <c r="F226" s="236" t="s">
        <v>986</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37.8" customHeight="1">
      <c r="A227" s="35"/>
      <c r="B227" s="36"/>
      <c r="C227" s="222" t="s">
        <v>489</v>
      </c>
      <c r="D227" s="222" t="s">
        <v>269</v>
      </c>
      <c r="E227" s="223" t="s">
        <v>527</v>
      </c>
      <c r="F227" s="224" t="s">
        <v>528</v>
      </c>
      <c r="G227" s="225" t="s">
        <v>272</v>
      </c>
      <c r="H227" s="226">
        <v>80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501</v>
      </c>
    </row>
    <row r="228" s="2" customFormat="1">
      <c r="A228" s="35"/>
      <c r="B228" s="36"/>
      <c r="C228" s="37"/>
      <c r="D228" s="235" t="s">
        <v>275</v>
      </c>
      <c r="E228" s="37"/>
      <c r="F228" s="236" t="s">
        <v>1533</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55.5" customHeight="1">
      <c r="A229" s="35"/>
      <c r="B229" s="36"/>
      <c r="C229" s="222" t="s">
        <v>382</v>
      </c>
      <c r="D229" s="222" t="s">
        <v>269</v>
      </c>
      <c r="E229" s="223" t="s">
        <v>532</v>
      </c>
      <c r="F229" s="224" t="s">
        <v>533</v>
      </c>
      <c r="G229" s="225" t="s">
        <v>272</v>
      </c>
      <c r="H229" s="226">
        <v>80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504</v>
      </c>
    </row>
    <row r="230" s="2" customFormat="1">
      <c r="A230" s="35"/>
      <c r="B230" s="36"/>
      <c r="C230" s="37"/>
      <c r="D230" s="235" t="s">
        <v>275</v>
      </c>
      <c r="E230" s="37"/>
      <c r="F230" s="236" t="s">
        <v>1533</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37.8" customHeight="1">
      <c r="A231" s="35"/>
      <c r="B231" s="36"/>
      <c r="C231" s="222" t="s">
        <v>498</v>
      </c>
      <c r="D231" s="222" t="s">
        <v>269</v>
      </c>
      <c r="E231" s="223" t="s">
        <v>559</v>
      </c>
      <c r="F231" s="224" t="s">
        <v>560</v>
      </c>
      <c r="G231" s="225" t="s">
        <v>272</v>
      </c>
      <c r="H231" s="226">
        <v>176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509</v>
      </c>
    </row>
    <row r="232" s="2" customFormat="1">
      <c r="A232" s="35"/>
      <c r="B232" s="36"/>
      <c r="C232" s="37"/>
      <c r="D232" s="235" t="s">
        <v>275</v>
      </c>
      <c r="E232" s="37"/>
      <c r="F232" s="236" t="s">
        <v>1534</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180.75" customHeight="1">
      <c r="A233" s="35"/>
      <c r="B233" s="36"/>
      <c r="C233" s="222" t="s">
        <v>386</v>
      </c>
      <c r="D233" s="222" t="s">
        <v>269</v>
      </c>
      <c r="E233" s="223" t="s">
        <v>564</v>
      </c>
      <c r="F233" s="224" t="s">
        <v>565</v>
      </c>
      <c r="G233" s="225" t="s">
        <v>289</v>
      </c>
      <c r="H233" s="226">
        <v>1.474</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513</v>
      </c>
    </row>
    <row r="234" s="2" customFormat="1">
      <c r="A234" s="35"/>
      <c r="B234" s="36"/>
      <c r="C234" s="37"/>
      <c r="D234" s="235" t="s">
        <v>275</v>
      </c>
      <c r="E234" s="37"/>
      <c r="F234" s="236" t="s">
        <v>1535</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180.75" customHeight="1">
      <c r="A235" s="35"/>
      <c r="B235" s="36"/>
      <c r="C235" s="222" t="s">
        <v>506</v>
      </c>
      <c r="D235" s="222" t="s">
        <v>269</v>
      </c>
      <c r="E235" s="223" t="s">
        <v>568</v>
      </c>
      <c r="F235" s="224" t="s">
        <v>569</v>
      </c>
      <c r="G235" s="225" t="s">
        <v>279</v>
      </c>
      <c r="H235" s="226">
        <v>1645.0999999999999</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518</v>
      </c>
    </row>
    <row r="236" s="2" customFormat="1">
      <c r="A236" s="35"/>
      <c r="B236" s="36"/>
      <c r="C236" s="37"/>
      <c r="D236" s="235" t="s">
        <v>275</v>
      </c>
      <c r="E236" s="37"/>
      <c r="F236" s="236" t="s">
        <v>1536</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55.5" customHeight="1">
      <c r="A237" s="35"/>
      <c r="B237" s="36"/>
      <c r="C237" s="222" t="s">
        <v>391</v>
      </c>
      <c r="D237" s="222" t="s">
        <v>269</v>
      </c>
      <c r="E237" s="223" t="s">
        <v>573</v>
      </c>
      <c r="F237" s="224" t="s">
        <v>574</v>
      </c>
      <c r="G237" s="225" t="s">
        <v>289</v>
      </c>
      <c r="H237" s="226">
        <v>1.474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521</v>
      </c>
    </row>
    <row r="238" s="2" customFormat="1">
      <c r="A238" s="35"/>
      <c r="B238" s="36"/>
      <c r="C238" s="37"/>
      <c r="D238" s="235" t="s">
        <v>275</v>
      </c>
      <c r="E238" s="37"/>
      <c r="F238" s="236" t="s">
        <v>1535</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55.5" customHeight="1">
      <c r="A239" s="35"/>
      <c r="B239" s="36"/>
      <c r="C239" s="222" t="s">
        <v>515</v>
      </c>
      <c r="D239" s="222" t="s">
        <v>269</v>
      </c>
      <c r="E239" s="223" t="s">
        <v>576</v>
      </c>
      <c r="F239" s="224" t="s">
        <v>577</v>
      </c>
      <c r="G239" s="225" t="s">
        <v>279</v>
      </c>
      <c r="H239" s="226">
        <v>1645.0999999999999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526</v>
      </c>
    </row>
    <row r="240" s="2" customFormat="1">
      <c r="A240" s="35"/>
      <c r="B240" s="36"/>
      <c r="C240" s="37"/>
      <c r="D240" s="235" t="s">
        <v>275</v>
      </c>
      <c r="E240" s="37"/>
      <c r="F240" s="236" t="s">
        <v>1536</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28.55" customHeight="1">
      <c r="A241" s="35"/>
      <c r="B241" s="36"/>
      <c r="C241" s="222" t="s">
        <v>395</v>
      </c>
      <c r="D241" s="222" t="s">
        <v>269</v>
      </c>
      <c r="E241" s="223" t="s">
        <v>580</v>
      </c>
      <c r="F241" s="224" t="s">
        <v>581</v>
      </c>
      <c r="G241" s="225" t="s">
        <v>289</v>
      </c>
      <c r="H241" s="226">
        <v>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529</v>
      </c>
    </row>
    <row r="242" s="2" customFormat="1">
      <c r="A242" s="35"/>
      <c r="B242" s="36"/>
      <c r="C242" s="37"/>
      <c r="D242" s="235" t="s">
        <v>275</v>
      </c>
      <c r="E242" s="37"/>
      <c r="F242" s="236" t="s">
        <v>1537</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42.2" customHeight="1">
      <c r="A243" s="35"/>
      <c r="B243" s="36"/>
      <c r="C243" s="222" t="s">
        <v>523</v>
      </c>
      <c r="D243" s="222" t="s">
        <v>269</v>
      </c>
      <c r="E243" s="223" t="s">
        <v>584</v>
      </c>
      <c r="F243" s="224" t="s">
        <v>585</v>
      </c>
      <c r="G243" s="225" t="s">
        <v>279</v>
      </c>
      <c r="H243" s="226">
        <v>1000</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534</v>
      </c>
    </row>
    <row r="244" s="2" customFormat="1">
      <c r="A244" s="35"/>
      <c r="B244" s="36"/>
      <c r="C244" s="37"/>
      <c r="D244" s="235" t="s">
        <v>275</v>
      </c>
      <c r="E244" s="37"/>
      <c r="F244" s="236" t="s">
        <v>1083</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398</v>
      </c>
      <c r="D245" s="222" t="s">
        <v>269</v>
      </c>
      <c r="E245" s="223" t="s">
        <v>573</v>
      </c>
      <c r="F245" s="224" t="s">
        <v>574</v>
      </c>
      <c r="G245" s="225" t="s">
        <v>289</v>
      </c>
      <c r="H245" s="226">
        <v>1</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537</v>
      </c>
    </row>
    <row r="246" s="2" customFormat="1">
      <c r="A246" s="35"/>
      <c r="B246" s="36"/>
      <c r="C246" s="37"/>
      <c r="D246" s="235" t="s">
        <v>275</v>
      </c>
      <c r="E246" s="37"/>
      <c r="F246" s="236" t="s">
        <v>1538</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531</v>
      </c>
      <c r="D247" s="222" t="s">
        <v>269</v>
      </c>
      <c r="E247" s="223" t="s">
        <v>576</v>
      </c>
      <c r="F247" s="224" t="s">
        <v>577</v>
      </c>
      <c r="G247" s="225" t="s">
        <v>279</v>
      </c>
      <c r="H247" s="226">
        <v>1000</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541</v>
      </c>
    </row>
    <row r="248" s="2" customFormat="1">
      <c r="A248" s="35"/>
      <c r="B248" s="36"/>
      <c r="C248" s="37"/>
      <c r="D248" s="235" t="s">
        <v>275</v>
      </c>
      <c r="E248" s="37"/>
      <c r="F248" s="236" t="s">
        <v>1085</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76.35" customHeight="1">
      <c r="A249" s="35"/>
      <c r="B249" s="36"/>
      <c r="C249" s="222" t="s">
        <v>400</v>
      </c>
      <c r="D249" s="222" t="s">
        <v>269</v>
      </c>
      <c r="E249" s="223" t="s">
        <v>594</v>
      </c>
      <c r="F249" s="224" t="s">
        <v>595</v>
      </c>
      <c r="G249" s="225" t="s">
        <v>297</v>
      </c>
      <c r="H249" s="226">
        <v>204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544</v>
      </c>
    </row>
    <row r="250" s="2" customFormat="1">
      <c r="A250" s="35"/>
      <c r="B250" s="36"/>
      <c r="C250" s="37"/>
      <c r="D250" s="235" t="s">
        <v>275</v>
      </c>
      <c r="E250" s="37"/>
      <c r="F250" s="236" t="s">
        <v>1539</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76.35" customHeight="1">
      <c r="A251" s="35"/>
      <c r="B251" s="36"/>
      <c r="C251" s="222" t="s">
        <v>538</v>
      </c>
      <c r="D251" s="222" t="s">
        <v>269</v>
      </c>
      <c r="E251" s="223" t="s">
        <v>598</v>
      </c>
      <c r="F251" s="224" t="s">
        <v>599</v>
      </c>
      <c r="G251" s="225" t="s">
        <v>297</v>
      </c>
      <c r="H251" s="226">
        <v>237</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549</v>
      </c>
    </row>
    <row r="252" s="2" customFormat="1">
      <c r="A252" s="35"/>
      <c r="B252" s="36"/>
      <c r="C252" s="37"/>
      <c r="D252" s="235" t="s">
        <v>275</v>
      </c>
      <c r="E252" s="37"/>
      <c r="F252" s="236" t="s">
        <v>1540</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21.75" customHeight="1">
      <c r="A253" s="35"/>
      <c r="B253" s="36"/>
      <c r="C253" s="240" t="s">
        <v>404</v>
      </c>
      <c r="D253" s="240" t="s">
        <v>339</v>
      </c>
      <c r="E253" s="241" t="s">
        <v>340</v>
      </c>
      <c r="F253" s="242" t="s">
        <v>341</v>
      </c>
      <c r="G253" s="243" t="s">
        <v>307</v>
      </c>
      <c r="H253" s="244">
        <v>882</v>
      </c>
      <c r="I253" s="245"/>
      <c r="J253" s="246">
        <f>ROUND(I253*H253,2)</f>
        <v>0</v>
      </c>
      <c r="K253" s="242" t="s">
        <v>273</v>
      </c>
      <c r="L253" s="247"/>
      <c r="M253" s="248" t="s">
        <v>1</v>
      </c>
      <c r="N253" s="249" t="s">
        <v>38</v>
      </c>
      <c r="O253" s="88"/>
      <c r="P253" s="231">
        <f>O253*H253</f>
        <v>0</v>
      </c>
      <c r="Q253" s="231">
        <v>1</v>
      </c>
      <c r="R253" s="231">
        <f>Q253*H253</f>
        <v>882</v>
      </c>
      <c r="S253" s="231">
        <v>0</v>
      </c>
      <c r="T253" s="232">
        <f>S253*H253</f>
        <v>0</v>
      </c>
      <c r="U253" s="35"/>
      <c r="V253" s="35"/>
      <c r="W253" s="35"/>
      <c r="X253" s="35"/>
      <c r="Y253" s="35"/>
      <c r="Z253" s="35"/>
      <c r="AA253" s="35"/>
      <c r="AB253" s="35"/>
      <c r="AC253" s="35"/>
      <c r="AD253" s="35"/>
      <c r="AE253" s="35"/>
      <c r="AR253" s="233" t="s">
        <v>286</v>
      </c>
      <c r="AT253" s="233" t="s">
        <v>339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553</v>
      </c>
    </row>
    <row r="254" s="2" customFormat="1">
      <c r="A254" s="35"/>
      <c r="B254" s="36"/>
      <c r="C254" s="37"/>
      <c r="D254" s="235" t="s">
        <v>275</v>
      </c>
      <c r="E254" s="37"/>
      <c r="F254" s="236" t="s">
        <v>1541</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101.25" customHeight="1">
      <c r="A255" s="35"/>
      <c r="B255" s="36"/>
      <c r="C255" s="222" t="s">
        <v>546</v>
      </c>
      <c r="D255" s="222" t="s">
        <v>269</v>
      </c>
      <c r="E255" s="223" t="s">
        <v>305</v>
      </c>
      <c r="F255" s="224" t="s">
        <v>306</v>
      </c>
      <c r="G255" s="225" t="s">
        <v>307</v>
      </c>
      <c r="H255" s="226">
        <v>882</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558</v>
      </c>
    </row>
    <row r="256" s="2" customFormat="1">
      <c r="A256" s="35"/>
      <c r="B256" s="36"/>
      <c r="C256" s="37"/>
      <c r="D256" s="235" t="s">
        <v>275</v>
      </c>
      <c r="E256" s="37"/>
      <c r="F256" s="236" t="s">
        <v>1542</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111.75" customHeight="1">
      <c r="A257" s="35"/>
      <c r="B257" s="36"/>
      <c r="C257" s="222" t="s">
        <v>409</v>
      </c>
      <c r="D257" s="222" t="s">
        <v>269</v>
      </c>
      <c r="E257" s="223" t="s">
        <v>317</v>
      </c>
      <c r="F257" s="224" t="s">
        <v>318</v>
      </c>
      <c r="G257" s="225" t="s">
        <v>307</v>
      </c>
      <c r="H257" s="226">
        <v>3528</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561</v>
      </c>
    </row>
    <row r="258" s="2" customFormat="1">
      <c r="A258" s="35"/>
      <c r="B258" s="36"/>
      <c r="C258" s="37"/>
      <c r="D258" s="235" t="s">
        <v>275</v>
      </c>
      <c r="E258" s="37"/>
      <c r="F258" s="236" t="s">
        <v>1543</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55.5" customHeight="1">
      <c r="A259" s="35"/>
      <c r="B259" s="36"/>
      <c r="C259" s="222" t="s">
        <v>555</v>
      </c>
      <c r="D259" s="222" t="s">
        <v>269</v>
      </c>
      <c r="E259" s="223" t="s">
        <v>610</v>
      </c>
      <c r="F259" s="224" t="s">
        <v>611</v>
      </c>
      <c r="G259" s="225" t="s">
        <v>279</v>
      </c>
      <c r="H259" s="226">
        <v>5.4000000000000004</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566</v>
      </c>
    </row>
    <row r="260" s="2" customFormat="1">
      <c r="A260" s="35"/>
      <c r="B260" s="36"/>
      <c r="C260" s="37"/>
      <c r="D260" s="235" t="s">
        <v>275</v>
      </c>
      <c r="E260" s="37"/>
      <c r="F260" s="236" t="s">
        <v>1466</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66.75" customHeight="1">
      <c r="A261" s="35"/>
      <c r="B261" s="36"/>
      <c r="C261" s="222" t="s">
        <v>413</v>
      </c>
      <c r="D261" s="222" t="s">
        <v>269</v>
      </c>
      <c r="E261" s="223" t="s">
        <v>615</v>
      </c>
      <c r="F261" s="224" t="s">
        <v>616</v>
      </c>
      <c r="G261" s="225" t="s">
        <v>279</v>
      </c>
      <c r="H261" s="226">
        <v>5.4000000000000004</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570</v>
      </c>
    </row>
    <row r="262" s="2" customFormat="1">
      <c r="A262" s="35"/>
      <c r="B262" s="36"/>
      <c r="C262" s="37"/>
      <c r="D262" s="235" t="s">
        <v>275</v>
      </c>
      <c r="E262" s="37"/>
      <c r="F262" s="236" t="s">
        <v>1466</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49.05" customHeight="1">
      <c r="A263" s="35"/>
      <c r="B263" s="36"/>
      <c r="C263" s="222" t="s">
        <v>563</v>
      </c>
      <c r="D263" s="222" t="s">
        <v>269</v>
      </c>
      <c r="E263" s="223" t="s">
        <v>633</v>
      </c>
      <c r="F263" s="224" t="s">
        <v>634</v>
      </c>
      <c r="G263" s="225" t="s">
        <v>272</v>
      </c>
      <c r="H263" s="226">
        <v>32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575</v>
      </c>
    </row>
    <row r="264" s="2" customFormat="1" ht="90" customHeight="1">
      <c r="A264" s="35"/>
      <c r="B264" s="36"/>
      <c r="C264" s="222" t="s">
        <v>418</v>
      </c>
      <c r="D264" s="222" t="s">
        <v>269</v>
      </c>
      <c r="E264" s="223" t="s">
        <v>637</v>
      </c>
      <c r="F264" s="224" t="s">
        <v>638</v>
      </c>
      <c r="G264" s="225" t="s">
        <v>272</v>
      </c>
      <c r="H264" s="226">
        <v>32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578</v>
      </c>
    </row>
    <row r="265" s="2" customFormat="1" ht="24.15" customHeight="1">
      <c r="A265" s="35"/>
      <c r="B265" s="36"/>
      <c r="C265" s="240" t="s">
        <v>572</v>
      </c>
      <c r="D265" s="240" t="s">
        <v>339</v>
      </c>
      <c r="E265" s="241" t="s">
        <v>644</v>
      </c>
      <c r="F265" s="242" t="s">
        <v>645</v>
      </c>
      <c r="G265" s="243" t="s">
        <v>272</v>
      </c>
      <c r="H265" s="244">
        <v>4</v>
      </c>
      <c r="I265" s="245"/>
      <c r="J265" s="246">
        <f>ROUND(I265*H265,2)</f>
        <v>0</v>
      </c>
      <c r="K265" s="242" t="s">
        <v>273</v>
      </c>
      <c r="L265" s="247"/>
      <c r="M265" s="248" t="s">
        <v>1</v>
      </c>
      <c r="N265" s="249" t="s">
        <v>38</v>
      </c>
      <c r="O265" s="88"/>
      <c r="P265" s="231">
        <f>O265*H265</f>
        <v>0</v>
      </c>
      <c r="Q265" s="231">
        <v>0.23999999999999999</v>
      </c>
      <c r="R265" s="231">
        <f>Q265*H265</f>
        <v>0.95999999999999996</v>
      </c>
      <c r="S265" s="231">
        <v>0</v>
      </c>
      <c r="T265" s="232">
        <f>S265*H265</f>
        <v>0</v>
      </c>
      <c r="U265" s="35"/>
      <c r="V265" s="35"/>
      <c r="W265" s="35"/>
      <c r="X265" s="35"/>
      <c r="Y265" s="35"/>
      <c r="Z265" s="35"/>
      <c r="AA265" s="35"/>
      <c r="AB265" s="35"/>
      <c r="AC265" s="35"/>
      <c r="AD265" s="35"/>
      <c r="AE265" s="35"/>
      <c r="AR265" s="233" t="s">
        <v>286</v>
      </c>
      <c r="AT265" s="233" t="s">
        <v>339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582</v>
      </c>
    </row>
    <row r="266" s="2" customFormat="1" ht="24.15" customHeight="1">
      <c r="A266" s="35"/>
      <c r="B266" s="36"/>
      <c r="C266" s="240" t="s">
        <v>422</v>
      </c>
      <c r="D266" s="240" t="s">
        <v>339</v>
      </c>
      <c r="E266" s="241" t="s">
        <v>647</v>
      </c>
      <c r="F266" s="242" t="s">
        <v>648</v>
      </c>
      <c r="G266" s="243" t="s">
        <v>272</v>
      </c>
      <c r="H266" s="244">
        <v>8</v>
      </c>
      <c r="I266" s="245"/>
      <c r="J266" s="246">
        <f>ROUND(I266*H266,2)</f>
        <v>0</v>
      </c>
      <c r="K266" s="242" t="s">
        <v>273</v>
      </c>
      <c r="L266" s="247"/>
      <c r="M266" s="248" t="s">
        <v>1</v>
      </c>
      <c r="N266" s="249" t="s">
        <v>38</v>
      </c>
      <c r="O266" s="88"/>
      <c r="P266" s="231">
        <f>O266*H266</f>
        <v>0</v>
      </c>
      <c r="Q266" s="231">
        <v>0.32000000000000001</v>
      </c>
      <c r="R266" s="231">
        <f>Q266*H266</f>
        <v>2.5600000000000001</v>
      </c>
      <c r="S266" s="231">
        <v>0</v>
      </c>
      <c r="T266" s="232">
        <f>S266*H266</f>
        <v>0</v>
      </c>
      <c r="U266" s="35"/>
      <c r="V266" s="35"/>
      <c r="W266" s="35"/>
      <c r="X266" s="35"/>
      <c r="Y266" s="35"/>
      <c r="Z266" s="35"/>
      <c r="AA266" s="35"/>
      <c r="AB266" s="35"/>
      <c r="AC266" s="35"/>
      <c r="AD266" s="35"/>
      <c r="AE266" s="35"/>
      <c r="AR266" s="233" t="s">
        <v>286</v>
      </c>
      <c r="AT266" s="233" t="s">
        <v>339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586</v>
      </c>
    </row>
    <row r="267" s="2" customFormat="1" ht="76.35" customHeight="1">
      <c r="A267" s="35"/>
      <c r="B267" s="36"/>
      <c r="C267" s="222" t="s">
        <v>579</v>
      </c>
      <c r="D267" s="222" t="s">
        <v>269</v>
      </c>
      <c r="E267" s="223" t="s">
        <v>651</v>
      </c>
      <c r="F267" s="224" t="s">
        <v>652</v>
      </c>
      <c r="G267" s="225" t="s">
        <v>653</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589</v>
      </c>
    </row>
    <row r="268" s="2" customFormat="1" ht="24.15" customHeight="1">
      <c r="A268" s="35"/>
      <c r="B268" s="36"/>
      <c r="C268" s="222" t="s">
        <v>427</v>
      </c>
      <c r="D268" s="222" t="s">
        <v>269</v>
      </c>
      <c r="E268" s="223" t="s">
        <v>655</v>
      </c>
      <c r="F268" s="224" t="s">
        <v>656</v>
      </c>
      <c r="G268" s="225" t="s">
        <v>653</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591</v>
      </c>
    </row>
    <row r="269" s="2" customFormat="1" ht="16.5" customHeight="1">
      <c r="A269" s="35"/>
      <c r="B269" s="36"/>
      <c r="C269" s="222" t="s">
        <v>588</v>
      </c>
      <c r="D269" s="222" t="s">
        <v>269</v>
      </c>
      <c r="E269" s="223" t="s">
        <v>659</v>
      </c>
      <c r="F269" s="224" t="s">
        <v>660</v>
      </c>
      <c r="G269" s="225" t="s">
        <v>653</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596</v>
      </c>
    </row>
    <row r="270" s="2" customFormat="1" ht="16.5" customHeight="1">
      <c r="A270" s="35"/>
      <c r="B270" s="36"/>
      <c r="C270" s="222" t="s">
        <v>431</v>
      </c>
      <c r="D270" s="222" t="s">
        <v>269</v>
      </c>
      <c r="E270" s="223" t="s">
        <v>662</v>
      </c>
      <c r="F270" s="224" t="s">
        <v>663</v>
      </c>
      <c r="G270" s="225" t="s">
        <v>653</v>
      </c>
      <c r="H270" s="226">
        <v>12</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600</v>
      </c>
    </row>
    <row r="271" s="2" customFormat="1" ht="16.5" customHeight="1">
      <c r="A271" s="35"/>
      <c r="B271" s="36"/>
      <c r="C271" s="222" t="s">
        <v>593</v>
      </c>
      <c r="D271" s="222" t="s">
        <v>269</v>
      </c>
      <c r="E271" s="223" t="s">
        <v>666</v>
      </c>
      <c r="F271" s="224" t="s">
        <v>667</v>
      </c>
      <c r="G271" s="225" t="s">
        <v>653</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603</v>
      </c>
    </row>
    <row r="272" s="2" customFormat="1" ht="16.5" customHeight="1">
      <c r="A272" s="35"/>
      <c r="B272" s="36"/>
      <c r="C272" s="222" t="s">
        <v>436</v>
      </c>
      <c r="D272" s="222" t="s">
        <v>269</v>
      </c>
      <c r="E272" s="223" t="s">
        <v>669</v>
      </c>
      <c r="F272" s="224" t="s">
        <v>670</v>
      </c>
      <c r="G272" s="225" t="s">
        <v>653</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605</v>
      </c>
    </row>
    <row r="273" s="2" customFormat="1" ht="21.75" customHeight="1">
      <c r="A273" s="35"/>
      <c r="B273" s="36"/>
      <c r="C273" s="222" t="s">
        <v>602</v>
      </c>
      <c r="D273" s="222" t="s">
        <v>269</v>
      </c>
      <c r="E273" s="223" t="s">
        <v>673</v>
      </c>
      <c r="F273" s="224" t="s">
        <v>674</v>
      </c>
      <c r="G273" s="225" t="s">
        <v>653</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608</v>
      </c>
    </row>
    <row r="274" s="2" customFormat="1" ht="21.75" customHeight="1">
      <c r="A274" s="35"/>
      <c r="B274" s="36"/>
      <c r="C274" s="222" t="s">
        <v>438</v>
      </c>
      <c r="D274" s="222" t="s">
        <v>269</v>
      </c>
      <c r="E274" s="223" t="s">
        <v>676</v>
      </c>
      <c r="F274" s="224" t="s">
        <v>677</v>
      </c>
      <c r="G274" s="225" t="s">
        <v>653</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612</v>
      </c>
    </row>
    <row r="275" s="2" customFormat="1" ht="16.5" customHeight="1">
      <c r="A275" s="35"/>
      <c r="B275" s="36"/>
      <c r="C275" s="222" t="s">
        <v>607</v>
      </c>
      <c r="D275" s="222" t="s">
        <v>269</v>
      </c>
      <c r="E275" s="223" t="s">
        <v>680</v>
      </c>
      <c r="F275" s="224" t="s">
        <v>681</v>
      </c>
      <c r="G275" s="225" t="s">
        <v>272</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617</v>
      </c>
    </row>
    <row r="276" s="2" customFormat="1" ht="16.5" customHeight="1">
      <c r="A276" s="35"/>
      <c r="B276" s="36"/>
      <c r="C276" s="222" t="s">
        <v>441</v>
      </c>
      <c r="D276" s="222" t="s">
        <v>269</v>
      </c>
      <c r="E276" s="223" t="s">
        <v>683</v>
      </c>
      <c r="F276" s="224" t="s">
        <v>684</v>
      </c>
      <c r="G276" s="225" t="s">
        <v>272</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620</v>
      </c>
    </row>
    <row r="277" s="2" customFormat="1" ht="90" customHeight="1">
      <c r="A277" s="35"/>
      <c r="B277" s="36"/>
      <c r="C277" s="222" t="s">
        <v>614</v>
      </c>
      <c r="D277" s="222" t="s">
        <v>269</v>
      </c>
      <c r="E277" s="223" t="s">
        <v>687</v>
      </c>
      <c r="F277" s="224" t="s">
        <v>688</v>
      </c>
      <c r="G277" s="225" t="s">
        <v>272</v>
      </c>
      <c r="H277" s="226">
        <v>32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625</v>
      </c>
    </row>
    <row r="278" s="2" customFormat="1" ht="134.25" customHeight="1">
      <c r="A278" s="35"/>
      <c r="B278" s="36"/>
      <c r="C278" s="222" t="s">
        <v>443</v>
      </c>
      <c r="D278" s="222" t="s">
        <v>269</v>
      </c>
      <c r="E278" s="223" t="s">
        <v>694</v>
      </c>
      <c r="F278" s="224" t="s">
        <v>695</v>
      </c>
      <c r="G278" s="225" t="s">
        <v>272</v>
      </c>
      <c r="H278" s="226">
        <v>4</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628</v>
      </c>
    </row>
    <row r="279" s="2" customFormat="1" ht="134.25" customHeight="1">
      <c r="A279" s="35"/>
      <c r="B279" s="36"/>
      <c r="C279" s="222" t="s">
        <v>622</v>
      </c>
      <c r="D279" s="222" t="s">
        <v>269</v>
      </c>
      <c r="E279" s="223" t="s">
        <v>697</v>
      </c>
      <c r="F279" s="224" t="s">
        <v>698</v>
      </c>
      <c r="G279" s="225" t="s">
        <v>272</v>
      </c>
      <c r="H279" s="226">
        <v>8</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631</v>
      </c>
    </row>
    <row r="280" s="2" customFormat="1" ht="62.7" customHeight="1">
      <c r="A280" s="35"/>
      <c r="B280" s="36"/>
      <c r="C280" s="222" t="s">
        <v>446</v>
      </c>
      <c r="D280" s="222" t="s">
        <v>269</v>
      </c>
      <c r="E280" s="223" t="s">
        <v>704</v>
      </c>
      <c r="F280" s="224" t="s">
        <v>705</v>
      </c>
      <c r="G280" s="225" t="s">
        <v>272</v>
      </c>
      <c r="H280" s="226">
        <v>4</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635</v>
      </c>
    </row>
    <row r="281" s="2" customFormat="1" ht="62.7" customHeight="1">
      <c r="A281" s="35"/>
      <c r="B281" s="36"/>
      <c r="C281" s="222" t="s">
        <v>630</v>
      </c>
      <c r="D281" s="222" t="s">
        <v>269</v>
      </c>
      <c r="E281" s="223" t="s">
        <v>708</v>
      </c>
      <c r="F281" s="224" t="s">
        <v>709</v>
      </c>
      <c r="G281" s="225" t="s">
        <v>272</v>
      </c>
      <c r="H281" s="226">
        <v>8</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639</v>
      </c>
    </row>
    <row r="282" s="2" customFormat="1" ht="16.5" customHeight="1">
      <c r="A282" s="35"/>
      <c r="B282" s="36"/>
      <c r="C282" s="222" t="s">
        <v>450</v>
      </c>
      <c r="D282" s="222" t="s">
        <v>269</v>
      </c>
      <c r="E282" s="223" t="s">
        <v>711</v>
      </c>
      <c r="F282" s="224" t="s">
        <v>712</v>
      </c>
      <c r="G282" s="225" t="s">
        <v>272</v>
      </c>
      <c r="H282" s="226">
        <v>4</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642</v>
      </c>
    </row>
    <row r="283" s="2" customFormat="1">
      <c r="A283" s="35"/>
      <c r="B283" s="36"/>
      <c r="C283" s="37"/>
      <c r="D283" s="235" t="s">
        <v>275</v>
      </c>
      <c r="E283" s="37"/>
      <c r="F283" s="236" t="s">
        <v>714</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73</v>
      </c>
    </row>
    <row r="284" s="2" customFormat="1" ht="62.7" customHeight="1">
      <c r="A284" s="35"/>
      <c r="B284" s="36"/>
      <c r="C284" s="222" t="s">
        <v>636</v>
      </c>
      <c r="D284" s="222" t="s">
        <v>269</v>
      </c>
      <c r="E284" s="223" t="s">
        <v>716</v>
      </c>
      <c r="F284" s="224" t="s">
        <v>717</v>
      </c>
      <c r="G284" s="225" t="s">
        <v>272</v>
      </c>
      <c r="H284" s="226">
        <v>4</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646</v>
      </c>
    </row>
    <row r="285" s="2" customFormat="1">
      <c r="A285" s="35"/>
      <c r="B285" s="36"/>
      <c r="C285" s="37"/>
      <c r="D285" s="235" t="s">
        <v>275</v>
      </c>
      <c r="E285" s="37"/>
      <c r="F285" s="236" t="s">
        <v>714</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73</v>
      </c>
    </row>
    <row r="286" s="2" customFormat="1" ht="16.5" customHeight="1">
      <c r="A286" s="35"/>
      <c r="B286" s="36"/>
      <c r="C286" s="222" t="s">
        <v>455</v>
      </c>
      <c r="D286" s="222" t="s">
        <v>269</v>
      </c>
      <c r="E286" s="223" t="s">
        <v>719</v>
      </c>
      <c r="F286" s="224" t="s">
        <v>720</v>
      </c>
      <c r="G286" s="225" t="s">
        <v>272</v>
      </c>
      <c r="H286" s="226">
        <v>12</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649</v>
      </c>
    </row>
    <row r="287" s="2" customFormat="1">
      <c r="A287" s="35"/>
      <c r="B287" s="36"/>
      <c r="C287" s="37"/>
      <c r="D287" s="235" t="s">
        <v>275</v>
      </c>
      <c r="E287" s="37"/>
      <c r="F287" s="236" t="s">
        <v>1101</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73</v>
      </c>
    </row>
    <row r="288" s="2" customFormat="1" ht="66.75" customHeight="1">
      <c r="A288" s="35"/>
      <c r="B288" s="36"/>
      <c r="C288" s="222" t="s">
        <v>643</v>
      </c>
      <c r="D288" s="222" t="s">
        <v>269</v>
      </c>
      <c r="E288" s="223" t="s">
        <v>724</v>
      </c>
      <c r="F288" s="224" t="s">
        <v>725</v>
      </c>
      <c r="G288" s="225" t="s">
        <v>272</v>
      </c>
      <c r="H288" s="226">
        <v>12</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654</v>
      </c>
    </row>
    <row r="289" s="2" customFormat="1">
      <c r="A289" s="35"/>
      <c r="B289" s="36"/>
      <c r="C289" s="37"/>
      <c r="D289" s="235" t="s">
        <v>275</v>
      </c>
      <c r="E289" s="37"/>
      <c r="F289" s="236" t="s">
        <v>1101</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49.05" customHeight="1">
      <c r="A290" s="35"/>
      <c r="B290" s="36"/>
      <c r="C290" s="222" t="s">
        <v>459</v>
      </c>
      <c r="D290" s="222" t="s">
        <v>269</v>
      </c>
      <c r="E290" s="223" t="s">
        <v>728</v>
      </c>
      <c r="F290" s="224" t="s">
        <v>729</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657</v>
      </c>
    </row>
    <row r="291" s="2" customFormat="1">
      <c r="A291" s="35"/>
      <c r="B291" s="36"/>
      <c r="C291" s="37"/>
      <c r="D291" s="235" t="s">
        <v>275</v>
      </c>
      <c r="E291" s="37"/>
      <c r="F291" s="236" t="s">
        <v>714</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62.7" customHeight="1">
      <c r="A292" s="35"/>
      <c r="B292" s="36"/>
      <c r="C292" s="222" t="s">
        <v>650</v>
      </c>
      <c r="D292" s="222" t="s">
        <v>269</v>
      </c>
      <c r="E292" s="223" t="s">
        <v>732</v>
      </c>
      <c r="F292" s="224" t="s">
        <v>733</v>
      </c>
      <c r="G292" s="225" t="s">
        <v>272</v>
      </c>
      <c r="H292" s="226">
        <v>4</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661</v>
      </c>
    </row>
    <row r="293" s="2" customFormat="1">
      <c r="A293" s="35"/>
      <c r="B293" s="36"/>
      <c r="C293" s="37"/>
      <c r="D293" s="235" t="s">
        <v>275</v>
      </c>
      <c r="E293" s="37"/>
      <c r="F293" s="236" t="s">
        <v>714</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16.5" customHeight="1">
      <c r="A294" s="35"/>
      <c r="B294" s="36"/>
      <c r="C294" s="222" t="s">
        <v>464</v>
      </c>
      <c r="D294" s="222" t="s">
        <v>269</v>
      </c>
      <c r="E294" s="223" t="s">
        <v>772</v>
      </c>
      <c r="F294" s="224" t="s">
        <v>908</v>
      </c>
      <c r="G294" s="225" t="s">
        <v>905</v>
      </c>
      <c r="H294" s="226">
        <v>1</v>
      </c>
      <c r="I294" s="227"/>
      <c r="J294" s="228">
        <f>ROUND(I294*H294,2)</f>
        <v>0</v>
      </c>
      <c r="K294" s="224" t="s">
        <v>1</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664</v>
      </c>
    </row>
    <row r="295" s="2" customFormat="1" ht="90" customHeight="1">
      <c r="A295" s="35"/>
      <c r="B295" s="36"/>
      <c r="C295" s="222" t="s">
        <v>658</v>
      </c>
      <c r="D295" s="222" t="s">
        <v>269</v>
      </c>
      <c r="E295" s="223" t="s">
        <v>911</v>
      </c>
      <c r="F295" s="224" t="s">
        <v>912</v>
      </c>
      <c r="G295" s="225" t="s">
        <v>272</v>
      </c>
      <c r="H295" s="226">
        <v>8</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73</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668</v>
      </c>
    </row>
    <row r="296" s="2" customFormat="1">
      <c r="A296" s="35"/>
      <c r="B296" s="36"/>
      <c r="C296" s="37"/>
      <c r="D296" s="235" t="s">
        <v>275</v>
      </c>
      <c r="E296" s="37"/>
      <c r="F296" s="236" t="s">
        <v>914</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73</v>
      </c>
    </row>
    <row r="297" s="2" customFormat="1" ht="90" customHeight="1">
      <c r="A297" s="35"/>
      <c r="B297" s="36"/>
      <c r="C297" s="222" t="s">
        <v>468</v>
      </c>
      <c r="D297" s="222" t="s">
        <v>269</v>
      </c>
      <c r="E297" s="223" t="s">
        <v>915</v>
      </c>
      <c r="F297" s="224" t="s">
        <v>916</v>
      </c>
      <c r="G297" s="225" t="s">
        <v>272</v>
      </c>
      <c r="H297" s="226">
        <v>6</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73</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671</v>
      </c>
    </row>
    <row r="298" s="2" customFormat="1">
      <c r="A298" s="35"/>
      <c r="B298" s="36"/>
      <c r="C298" s="37"/>
      <c r="D298" s="235" t="s">
        <v>275</v>
      </c>
      <c r="E298" s="37"/>
      <c r="F298" s="236" t="s">
        <v>918</v>
      </c>
      <c r="G298" s="37"/>
      <c r="H298" s="37"/>
      <c r="I298" s="237"/>
      <c r="J298" s="37"/>
      <c r="K298" s="37"/>
      <c r="L298" s="41"/>
      <c r="M298" s="254"/>
      <c r="N298" s="255"/>
      <c r="O298" s="256"/>
      <c r="P298" s="256"/>
      <c r="Q298" s="256"/>
      <c r="R298" s="256"/>
      <c r="S298" s="256"/>
      <c r="T298" s="257"/>
      <c r="U298" s="35"/>
      <c r="V298" s="35"/>
      <c r="W298" s="35"/>
      <c r="X298" s="35"/>
      <c r="Y298" s="35"/>
      <c r="Z298" s="35"/>
      <c r="AA298" s="35"/>
      <c r="AB298" s="35"/>
      <c r="AC298" s="35"/>
      <c r="AD298" s="35"/>
      <c r="AE298" s="35"/>
      <c r="AT298" s="14" t="s">
        <v>275</v>
      </c>
      <c r="AU298" s="14" t="s">
        <v>73</v>
      </c>
    </row>
    <row r="299" s="2" customFormat="1" ht="6.96" customHeight="1">
      <c r="A299" s="35"/>
      <c r="B299" s="63"/>
      <c r="C299" s="64"/>
      <c r="D299" s="64"/>
      <c r="E299" s="64"/>
      <c r="F299" s="64"/>
      <c r="G299" s="64"/>
      <c r="H299" s="64"/>
      <c r="I299" s="64"/>
      <c r="J299" s="64"/>
      <c r="K299" s="64"/>
      <c r="L299" s="41"/>
      <c r="M299" s="35"/>
      <c r="O299" s="35"/>
      <c r="P299" s="35"/>
      <c r="Q299" s="35"/>
      <c r="R299" s="35"/>
      <c r="S299" s="35"/>
      <c r="T299" s="35"/>
      <c r="U299" s="35"/>
      <c r="V299" s="35"/>
      <c r="W299" s="35"/>
      <c r="X299" s="35"/>
      <c r="Y299" s="35"/>
      <c r="Z299" s="35"/>
      <c r="AA299" s="35"/>
      <c r="AB299" s="35"/>
      <c r="AC299" s="35"/>
      <c r="AD299" s="35"/>
      <c r="AE299" s="35"/>
    </row>
  </sheetData>
  <sheetProtection sheet="1" autoFilter="0" formatColumns="0" formatRows="0" objects="1" scenarios="1" spinCount="100000" saltValue="+Umn8kFSZKQnMn+3n3FNEqBtmgVpobMoGdPeQ3Fmukqmjlcsg4oBS6wDtu9Z87icVsnlD0lri77S1Z64k43rVg==" hashValue="ZIFo6Bbl34bwqCrEaA/VjSdvtMVuCrrnPm25V+2aPkfjRpZZi7mxXyDEgZz8VGWsaS0qb62sPWGAh9vCPxvP+g==" algorithmName="SHA-512" password="CC35"/>
  <autoFilter ref="C115:K298"/>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1544</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ROUND((SUM(BE119:BE316)),  2)</f>
        <v>0</v>
      </c>
      <c r="G33" s="35"/>
      <c r="H33" s="35"/>
      <c r="I33" s="162">
        <v>0.20999999999999999</v>
      </c>
      <c r="J33" s="161">
        <f>ROUND(((SUM(BE119:BE316))*I33),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ROUND((SUM(BF119:BF316)),  2)</f>
        <v>0</v>
      </c>
      <c r="G34" s="35"/>
      <c r="H34" s="35"/>
      <c r="I34" s="162">
        <v>0.12</v>
      </c>
      <c r="J34" s="161">
        <f>ROUND(((SUM(BF119:BF316))*I34),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ROUND((SUM(BG119:BG316)),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ROUND((SUM(BH119:BH316)),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ROUND((SUM(BI119:BI316)),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10 - Obnova železničního svršku Kostěnice - –Pardubice km 296,055 - 304,494</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1545</v>
      </c>
      <c r="E99" s="189"/>
      <c r="F99" s="189"/>
      <c r="G99" s="189"/>
      <c r="H99" s="189"/>
      <c r="I99" s="189"/>
      <c r="J99" s="190">
        <f>J238</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SO 10 - Obnova železničního svršku Kostěnice - –Pardubice km 296,055 - 304,494</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P120+P121+P238</f>
        <v>0</v>
      </c>
      <c r="Q119" s="101"/>
      <c r="R119" s="205">
        <f>R120+R121+R238</f>
        <v>6213.6567999999997</v>
      </c>
      <c r="S119" s="101"/>
      <c r="T119" s="206">
        <f>T120+T121+T238</f>
        <v>0</v>
      </c>
      <c r="U119" s="35"/>
      <c r="V119" s="35"/>
      <c r="W119" s="35"/>
      <c r="X119" s="35"/>
      <c r="Y119" s="35"/>
      <c r="Z119" s="35"/>
      <c r="AA119" s="35"/>
      <c r="AB119" s="35"/>
      <c r="AC119" s="35"/>
      <c r="AD119" s="35"/>
      <c r="AE119" s="35"/>
      <c r="AT119" s="14" t="s">
        <v>72</v>
      </c>
      <c r="AU119" s="14" t="s">
        <v>246</v>
      </c>
      <c r="BK119" s="207">
        <f>BK120+BK121+BK238</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SUM(P122:P237)</f>
        <v>0</v>
      </c>
      <c r="Q121" s="216"/>
      <c r="R121" s="217">
        <f>SUM(R122:R237)</f>
        <v>6020</v>
      </c>
      <c r="S121" s="216"/>
      <c r="T121" s="218">
        <f>SUM(T122:T237)</f>
        <v>0</v>
      </c>
      <c r="U121" s="12"/>
      <c r="V121" s="12"/>
      <c r="W121" s="12"/>
      <c r="X121" s="12"/>
      <c r="Y121" s="12"/>
      <c r="Z121" s="12"/>
      <c r="AA121" s="12"/>
      <c r="AB121" s="12"/>
      <c r="AC121" s="12"/>
      <c r="AD121" s="12"/>
      <c r="AE121" s="12"/>
      <c r="AR121" s="219" t="s">
        <v>81</v>
      </c>
      <c r="AT121" s="220" t="s">
        <v>72</v>
      </c>
      <c r="AU121" s="220" t="s">
        <v>73</v>
      </c>
      <c r="AY121" s="219" t="s">
        <v>266</v>
      </c>
      <c r="BK121" s="221">
        <f>SUM(BK122:BK237)</f>
        <v>0</v>
      </c>
    </row>
    <row r="122" s="2" customFormat="1" ht="49.05" customHeight="1">
      <c r="A122" s="35"/>
      <c r="B122" s="36"/>
      <c r="C122" s="222" t="s">
        <v>81</v>
      </c>
      <c r="D122" s="222" t="s">
        <v>269</v>
      </c>
      <c r="E122" s="223" t="s">
        <v>270</v>
      </c>
      <c r="F122" s="224" t="s">
        <v>271</v>
      </c>
      <c r="G122" s="225" t="s">
        <v>272</v>
      </c>
      <c r="H122" s="226">
        <v>84</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1546</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234.75" customHeight="1">
      <c r="A124" s="35"/>
      <c r="B124" s="36"/>
      <c r="C124" s="222" t="s">
        <v>81</v>
      </c>
      <c r="D124" s="222" t="s">
        <v>269</v>
      </c>
      <c r="E124" s="223" t="s">
        <v>923</v>
      </c>
      <c r="F124" s="224" t="s">
        <v>924</v>
      </c>
      <c r="G124" s="225" t="s">
        <v>289</v>
      </c>
      <c r="H124" s="226">
        <v>1.2</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1547</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76.35" customHeight="1">
      <c r="A126" s="35"/>
      <c r="B126" s="36"/>
      <c r="C126" s="222" t="s">
        <v>83</v>
      </c>
      <c r="D126" s="222" t="s">
        <v>269</v>
      </c>
      <c r="E126" s="223" t="s">
        <v>926</v>
      </c>
      <c r="F126" s="224" t="s">
        <v>927</v>
      </c>
      <c r="G126" s="225" t="s">
        <v>297</v>
      </c>
      <c r="H126" s="226">
        <v>705.60000000000002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1548</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305</v>
      </c>
      <c r="F128" s="224" t="s">
        <v>306</v>
      </c>
      <c r="G128" s="225" t="s">
        <v>307</v>
      </c>
      <c r="H128" s="226">
        <v>544.32000000000005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1549</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310</v>
      </c>
      <c r="F130" s="224" t="s">
        <v>311</v>
      </c>
      <c r="G130" s="225" t="s">
        <v>307</v>
      </c>
      <c r="H130" s="226">
        <v>544.32000000000005</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1550</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305</v>
      </c>
      <c r="F132" s="224" t="s">
        <v>306</v>
      </c>
      <c r="G132" s="225" t="s">
        <v>307</v>
      </c>
      <c r="H132" s="226">
        <v>544.32000000000005</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1551</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317</v>
      </c>
      <c r="F134" s="224" t="s">
        <v>318</v>
      </c>
      <c r="G134" s="225" t="s">
        <v>307</v>
      </c>
      <c r="H134" s="226">
        <v>544.32000000000005</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298</v>
      </c>
    </row>
    <row r="135" s="2" customFormat="1">
      <c r="A135" s="35"/>
      <c r="B135" s="36"/>
      <c r="C135" s="37"/>
      <c r="D135" s="235" t="s">
        <v>275</v>
      </c>
      <c r="E135" s="37"/>
      <c r="F135" s="236" t="s">
        <v>1552</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294</v>
      </c>
      <c r="D136" s="222" t="s">
        <v>269</v>
      </c>
      <c r="E136" s="223" t="s">
        <v>322</v>
      </c>
      <c r="F136" s="224" t="s">
        <v>323</v>
      </c>
      <c r="G136" s="225" t="s">
        <v>307</v>
      </c>
      <c r="H136" s="226">
        <v>544.32000000000005</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302</v>
      </c>
    </row>
    <row r="137" s="2" customFormat="1">
      <c r="A137" s="35"/>
      <c r="B137" s="36"/>
      <c r="C137" s="37"/>
      <c r="D137" s="235" t="s">
        <v>275</v>
      </c>
      <c r="E137" s="37"/>
      <c r="F137" s="236" t="s">
        <v>1553</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76.35" customHeight="1">
      <c r="A138" s="35"/>
      <c r="B138" s="36"/>
      <c r="C138" s="222" t="s">
        <v>286</v>
      </c>
      <c r="D138" s="222" t="s">
        <v>269</v>
      </c>
      <c r="E138" s="223" t="s">
        <v>594</v>
      </c>
      <c r="F138" s="224" t="s">
        <v>595</v>
      </c>
      <c r="G138" s="225" t="s">
        <v>297</v>
      </c>
      <c r="H138" s="226">
        <v>1008</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308</v>
      </c>
    </row>
    <row r="139" s="2" customFormat="1">
      <c r="A139" s="35"/>
      <c r="B139" s="36"/>
      <c r="C139" s="37"/>
      <c r="D139" s="235" t="s">
        <v>275</v>
      </c>
      <c r="E139" s="37"/>
      <c r="F139" s="236" t="s">
        <v>1554</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21.75" customHeight="1">
      <c r="A140" s="35"/>
      <c r="B140" s="36"/>
      <c r="C140" s="240" t="s">
        <v>304</v>
      </c>
      <c r="D140" s="240" t="s">
        <v>339</v>
      </c>
      <c r="E140" s="241" t="s">
        <v>340</v>
      </c>
      <c r="F140" s="242" t="s">
        <v>341</v>
      </c>
      <c r="G140" s="243" t="s">
        <v>307</v>
      </c>
      <c r="H140" s="244">
        <v>2016</v>
      </c>
      <c r="I140" s="245"/>
      <c r="J140" s="246">
        <f>ROUND(I140*H140,2)</f>
        <v>0</v>
      </c>
      <c r="K140" s="242" t="s">
        <v>273</v>
      </c>
      <c r="L140" s="247"/>
      <c r="M140" s="248" t="s">
        <v>1</v>
      </c>
      <c r="N140" s="249" t="s">
        <v>38</v>
      </c>
      <c r="O140" s="88"/>
      <c r="P140" s="231">
        <f>O140*H140</f>
        <v>0</v>
      </c>
      <c r="Q140" s="231">
        <v>1</v>
      </c>
      <c r="R140" s="231">
        <f>Q140*H140</f>
        <v>2016</v>
      </c>
      <c r="S140" s="231">
        <v>0</v>
      </c>
      <c r="T140" s="232">
        <f>S140*H140</f>
        <v>0</v>
      </c>
      <c r="U140" s="35"/>
      <c r="V140" s="35"/>
      <c r="W140" s="35"/>
      <c r="X140" s="35"/>
      <c r="Y140" s="35"/>
      <c r="Z140" s="35"/>
      <c r="AA140" s="35"/>
      <c r="AB140" s="35"/>
      <c r="AC140" s="35"/>
      <c r="AD140" s="35"/>
      <c r="AE140" s="35"/>
      <c r="AR140" s="233" t="s">
        <v>286</v>
      </c>
      <c r="AT140" s="233" t="s">
        <v>339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312</v>
      </c>
    </row>
    <row r="141" s="2" customFormat="1">
      <c r="A141" s="35"/>
      <c r="B141" s="36"/>
      <c r="C141" s="37"/>
      <c r="D141" s="235" t="s">
        <v>275</v>
      </c>
      <c r="E141" s="37"/>
      <c r="F141" s="236" t="s">
        <v>1555</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1.25" customHeight="1">
      <c r="A142" s="35"/>
      <c r="B142" s="36"/>
      <c r="C142" s="222" t="s">
        <v>290</v>
      </c>
      <c r="D142" s="222" t="s">
        <v>269</v>
      </c>
      <c r="E142" s="223" t="s">
        <v>305</v>
      </c>
      <c r="F142" s="224" t="s">
        <v>306</v>
      </c>
      <c r="G142" s="225" t="s">
        <v>307</v>
      </c>
      <c r="H142" s="226">
        <v>2016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315</v>
      </c>
    </row>
    <row r="143" s="2" customFormat="1">
      <c r="A143" s="35"/>
      <c r="B143" s="36"/>
      <c r="C143" s="37"/>
      <c r="D143" s="235" t="s">
        <v>275</v>
      </c>
      <c r="E143" s="37"/>
      <c r="F143" s="236" t="s">
        <v>1556</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11.75" customHeight="1">
      <c r="A144" s="35"/>
      <c r="B144" s="36"/>
      <c r="C144" s="222" t="s">
        <v>314</v>
      </c>
      <c r="D144" s="222" t="s">
        <v>269</v>
      </c>
      <c r="E144" s="223" t="s">
        <v>317</v>
      </c>
      <c r="F144" s="224" t="s">
        <v>318</v>
      </c>
      <c r="G144" s="225" t="s">
        <v>307</v>
      </c>
      <c r="H144" s="226">
        <v>8064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319</v>
      </c>
    </row>
    <row r="145" s="2" customFormat="1">
      <c r="A145" s="35"/>
      <c r="B145" s="36"/>
      <c r="C145" s="37"/>
      <c r="D145" s="235" t="s">
        <v>275</v>
      </c>
      <c r="E145" s="37"/>
      <c r="F145" s="236" t="s">
        <v>1557</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80.75" customHeight="1">
      <c r="A146" s="35"/>
      <c r="B146" s="36"/>
      <c r="C146" s="222" t="s">
        <v>8</v>
      </c>
      <c r="D146" s="222" t="s">
        <v>269</v>
      </c>
      <c r="E146" s="223" t="s">
        <v>564</v>
      </c>
      <c r="F146" s="224" t="s">
        <v>565</v>
      </c>
      <c r="G146" s="225" t="s">
        <v>289</v>
      </c>
      <c r="H146" s="226">
        <v>15.23</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324</v>
      </c>
    </row>
    <row r="147" s="2" customFormat="1">
      <c r="A147" s="35"/>
      <c r="B147" s="36"/>
      <c r="C147" s="37"/>
      <c r="D147" s="235" t="s">
        <v>275</v>
      </c>
      <c r="E147" s="37"/>
      <c r="F147" s="236" t="s">
        <v>1558</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55.5" customHeight="1">
      <c r="A148" s="35"/>
      <c r="B148" s="36"/>
      <c r="C148" s="222" t="s">
        <v>321</v>
      </c>
      <c r="D148" s="222" t="s">
        <v>269</v>
      </c>
      <c r="E148" s="223" t="s">
        <v>573</v>
      </c>
      <c r="F148" s="224" t="s">
        <v>574</v>
      </c>
      <c r="G148" s="225" t="s">
        <v>289</v>
      </c>
      <c r="H148" s="226">
        <v>15.23</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329</v>
      </c>
    </row>
    <row r="149" s="2" customFormat="1">
      <c r="A149" s="35"/>
      <c r="B149" s="36"/>
      <c r="C149" s="37"/>
      <c r="D149" s="235" t="s">
        <v>275</v>
      </c>
      <c r="E149" s="37"/>
      <c r="F149" s="236" t="s">
        <v>1559</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298</v>
      </c>
      <c r="D150" s="222" t="s">
        <v>269</v>
      </c>
      <c r="E150" s="223" t="s">
        <v>952</v>
      </c>
      <c r="F150" s="224" t="s">
        <v>953</v>
      </c>
      <c r="G150" s="225" t="s">
        <v>289</v>
      </c>
      <c r="H150" s="226">
        <v>1.2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334</v>
      </c>
    </row>
    <row r="151" s="2" customFormat="1">
      <c r="A151" s="35"/>
      <c r="B151" s="36"/>
      <c r="C151" s="37"/>
      <c r="D151" s="235" t="s">
        <v>275</v>
      </c>
      <c r="E151" s="37"/>
      <c r="F151" s="236" t="s">
        <v>1560</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128.55" customHeight="1">
      <c r="A152" s="35"/>
      <c r="B152" s="36"/>
      <c r="C152" s="222" t="s">
        <v>298</v>
      </c>
      <c r="D152" s="222" t="s">
        <v>269</v>
      </c>
      <c r="E152" s="223" t="s">
        <v>580</v>
      </c>
      <c r="F152" s="224" t="s">
        <v>581</v>
      </c>
      <c r="G152" s="225" t="s">
        <v>289</v>
      </c>
      <c r="H152" s="226">
        <v>3.2000000000000002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337</v>
      </c>
    </row>
    <row r="153" s="2" customFormat="1">
      <c r="A153" s="35"/>
      <c r="B153" s="36"/>
      <c r="C153" s="37"/>
      <c r="D153" s="235" t="s">
        <v>275</v>
      </c>
      <c r="E153" s="37"/>
      <c r="F153" s="236" t="s">
        <v>1561</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331</v>
      </c>
      <c r="D154" s="222" t="s">
        <v>269</v>
      </c>
      <c r="E154" s="223" t="s">
        <v>573</v>
      </c>
      <c r="F154" s="224" t="s">
        <v>574</v>
      </c>
      <c r="G154" s="225" t="s">
        <v>289</v>
      </c>
      <c r="H154" s="226">
        <v>3.2000000000000002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342</v>
      </c>
    </row>
    <row r="155" s="2" customFormat="1">
      <c r="A155" s="35"/>
      <c r="B155" s="36"/>
      <c r="C155" s="37"/>
      <c r="D155" s="235" t="s">
        <v>275</v>
      </c>
      <c r="E155" s="37"/>
      <c r="F155" s="236" t="s">
        <v>1562</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76.35" customHeight="1">
      <c r="A156" s="35"/>
      <c r="B156" s="36"/>
      <c r="C156" s="222" t="s">
        <v>302</v>
      </c>
      <c r="D156" s="222" t="s">
        <v>269</v>
      </c>
      <c r="E156" s="223" t="s">
        <v>594</v>
      </c>
      <c r="F156" s="224" t="s">
        <v>595</v>
      </c>
      <c r="G156" s="225" t="s">
        <v>297</v>
      </c>
      <c r="H156" s="226">
        <v>2002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346</v>
      </c>
    </row>
    <row r="157" s="2" customFormat="1">
      <c r="A157" s="35"/>
      <c r="B157" s="36"/>
      <c r="C157" s="37"/>
      <c r="D157" s="235" t="s">
        <v>275</v>
      </c>
      <c r="E157" s="37"/>
      <c r="F157" s="236" t="s">
        <v>1563</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21.75" customHeight="1">
      <c r="A158" s="35"/>
      <c r="B158" s="36"/>
      <c r="C158" s="240" t="s">
        <v>338</v>
      </c>
      <c r="D158" s="240" t="s">
        <v>339</v>
      </c>
      <c r="E158" s="241" t="s">
        <v>340</v>
      </c>
      <c r="F158" s="242" t="s">
        <v>341</v>
      </c>
      <c r="G158" s="243" t="s">
        <v>307</v>
      </c>
      <c r="H158" s="244">
        <v>4004</v>
      </c>
      <c r="I158" s="245"/>
      <c r="J158" s="246">
        <f>ROUND(I158*H158,2)</f>
        <v>0</v>
      </c>
      <c r="K158" s="242" t="s">
        <v>273</v>
      </c>
      <c r="L158" s="247"/>
      <c r="M158" s="248" t="s">
        <v>1</v>
      </c>
      <c r="N158" s="249" t="s">
        <v>38</v>
      </c>
      <c r="O158" s="88"/>
      <c r="P158" s="231">
        <f>O158*H158</f>
        <v>0</v>
      </c>
      <c r="Q158" s="231">
        <v>1</v>
      </c>
      <c r="R158" s="231">
        <f>Q158*H158</f>
        <v>4004</v>
      </c>
      <c r="S158" s="231">
        <v>0</v>
      </c>
      <c r="T158" s="232">
        <f>S158*H158</f>
        <v>0</v>
      </c>
      <c r="U158" s="35"/>
      <c r="V158" s="35"/>
      <c r="W158" s="35"/>
      <c r="X158" s="35"/>
      <c r="Y158" s="35"/>
      <c r="Z158" s="35"/>
      <c r="AA158" s="35"/>
      <c r="AB158" s="35"/>
      <c r="AC158" s="35"/>
      <c r="AD158" s="35"/>
      <c r="AE158" s="35"/>
      <c r="AR158" s="233" t="s">
        <v>286</v>
      </c>
      <c r="AT158" s="233" t="s">
        <v>339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349</v>
      </c>
    </row>
    <row r="159" s="2" customFormat="1">
      <c r="A159" s="35"/>
      <c r="B159" s="36"/>
      <c r="C159" s="37"/>
      <c r="D159" s="235" t="s">
        <v>275</v>
      </c>
      <c r="E159" s="37"/>
      <c r="F159" s="236" t="s">
        <v>1564</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01.25" customHeight="1">
      <c r="A160" s="35"/>
      <c r="B160" s="36"/>
      <c r="C160" s="222" t="s">
        <v>308</v>
      </c>
      <c r="D160" s="222" t="s">
        <v>269</v>
      </c>
      <c r="E160" s="223" t="s">
        <v>305</v>
      </c>
      <c r="F160" s="224" t="s">
        <v>306</v>
      </c>
      <c r="G160" s="225" t="s">
        <v>307</v>
      </c>
      <c r="H160" s="226">
        <v>4004</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351</v>
      </c>
    </row>
    <row r="161" s="2" customFormat="1">
      <c r="A161" s="35"/>
      <c r="B161" s="36"/>
      <c r="C161" s="37"/>
      <c r="D161" s="235" t="s">
        <v>275</v>
      </c>
      <c r="E161" s="37"/>
      <c r="F161" s="236" t="s">
        <v>1565</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11.75" customHeight="1">
      <c r="A162" s="35"/>
      <c r="B162" s="36"/>
      <c r="C162" s="222" t="s">
        <v>348</v>
      </c>
      <c r="D162" s="222" t="s">
        <v>269</v>
      </c>
      <c r="E162" s="223" t="s">
        <v>317</v>
      </c>
      <c r="F162" s="224" t="s">
        <v>318</v>
      </c>
      <c r="G162" s="225" t="s">
        <v>307</v>
      </c>
      <c r="H162" s="226">
        <v>16016</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355</v>
      </c>
    </row>
    <row r="163" s="2" customFormat="1">
      <c r="A163" s="35"/>
      <c r="B163" s="36"/>
      <c r="C163" s="37"/>
      <c r="D163" s="235" t="s">
        <v>275</v>
      </c>
      <c r="E163" s="37"/>
      <c r="F163" s="236" t="s">
        <v>1566</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37.8" customHeight="1">
      <c r="A164" s="35"/>
      <c r="B164" s="36"/>
      <c r="C164" s="222" t="s">
        <v>312</v>
      </c>
      <c r="D164" s="222" t="s">
        <v>269</v>
      </c>
      <c r="E164" s="223" t="s">
        <v>448</v>
      </c>
      <c r="F164" s="224" t="s">
        <v>1182</v>
      </c>
      <c r="G164" s="225" t="s">
        <v>279</v>
      </c>
      <c r="H164" s="226">
        <v>16430</v>
      </c>
      <c r="I164" s="227"/>
      <c r="J164" s="228">
        <f>ROUND(I164*H164,2)</f>
        <v>0</v>
      </c>
      <c r="K164" s="224" t="s">
        <v>1</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359</v>
      </c>
    </row>
    <row r="165" s="2" customFormat="1">
      <c r="A165" s="35"/>
      <c r="B165" s="36"/>
      <c r="C165" s="37"/>
      <c r="D165" s="235" t="s">
        <v>275</v>
      </c>
      <c r="E165" s="37"/>
      <c r="F165" s="236" t="s">
        <v>1567</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1.25" customHeight="1">
      <c r="A166" s="35"/>
      <c r="B166" s="36"/>
      <c r="C166" s="222" t="s">
        <v>7</v>
      </c>
      <c r="D166" s="222" t="s">
        <v>269</v>
      </c>
      <c r="E166" s="223" t="s">
        <v>402</v>
      </c>
      <c r="F166" s="224" t="s">
        <v>403</v>
      </c>
      <c r="G166" s="225" t="s">
        <v>279</v>
      </c>
      <c r="H166" s="226">
        <v>20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364</v>
      </c>
    </row>
    <row r="167" s="2" customFormat="1">
      <c r="A167" s="35"/>
      <c r="B167" s="36"/>
      <c r="C167" s="37"/>
      <c r="D167" s="235" t="s">
        <v>275</v>
      </c>
      <c r="E167" s="37"/>
      <c r="F167" s="236" t="s">
        <v>1568</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01.25" customHeight="1">
      <c r="A168" s="35"/>
      <c r="B168" s="36"/>
      <c r="C168" s="222" t="s">
        <v>315</v>
      </c>
      <c r="D168" s="222" t="s">
        <v>269</v>
      </c>
      <c r="E168" s="223" t="s">
        <v>407</v>
      </c>
      <c r="F168" s="224" t="s">
        <v>408</v>
      </c>
      <c r="G168" s="225" t="s">
        <v>279</v>
      </c>
      <c r="H168" s="226">
        <v>450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368</v>
      </c>
    </row>
    <row r="169" s="2" customFormat="1">
      <c r="A169" s="35"/>
      <c r="B169" s="36"/>
      <c r="C169" s="37"/>
      <c r="D169" s="235" t="s">
        <v>275</v>
      </c>
      <c r="E169" s="37"/>
      <c r="F169" s="236" t="s">
        <v>1569</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180.75" customHeight="1">
      <c r="A170" s="35"/>
      <c r="B170" s="36"/>
      <c r="C170" s="222" t="s">
        <v>361</v>
      </c>
      <c r="D170" s="222" t="s">
        <v>269</v>
      </c>
      <c r="E170" s="223" t="s">
        <v>353</v>
      </c>
      <c r="F170" s="224" t="s">
        <v>354</v>
      </c>
      <c r="G170" s="225" t="s">
        <v>272</v>
      </c>
      <c r="H170" s="226">
        <v>6</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373</v>
      </c>
    </row>
    <row r="171" s="2" customFormat="1">
      <c r="A171" s="35"/>
      <c r="B171" s="36"/>
      <c r="C171" s="37"/>
      <c r="D171" s="235" t="s">
        <v>275</v>
      </c>
      <c r="E171" s="37"/>
      <c r="F171" s="236" t="s">
        <v>1570</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78" customHeight="1">
      <c r="A172" s="35"/>
      <c r="B172" s="36"/>
      <c r="C172" s="222" t="s">
        <v>319</v>
      </c>
      <c r="D172" s="222" t="s">
        <v>269</v>
      </c>
      <c r="E172" s="223" t="s">
        <v>371</v>
      </c>
      <c r="F172" s="224" t="s">
        <v>372</v>
      </c>
      <c r="G172" s="225" t="s">
        <v>272</v>
      </c>
      <c r="H172" s="226">
        <v>2000</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377</v>
      </c>
    </row>
    <row r="173" s="2" customFormat="1">
      <c r="A173" s="35"/>
      <c r="B173" s="36"/>
      <c r="C173" s="37"/>
      <c r="D173" s="235" t="s">
        <v>275</v>
      </c>
      <c r="E173" s="37"/>
      <c r="F173" s="236" t="s">
        <v>968</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66.75" customHeight="1">
      <c r="A174" s="35"/>
      <c r="B174" s="36"/>
      <c r="C174" s="222" t="s">
        <v>370</v>
      </c>
      <c r="D174" s="222" t="s">
        <v>269</v>
      </c>
      <c r="E174" s="223" t="s">
        <v>380</v>
      </c>
      <c r="F174" s="224" t="s">
        <v>381</v>
      </c>
      <c r="G174" s="225" t="s">
        <v>272</v>
      </c>
      <c r="H174" s="226">
        <v>2000</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382</v>
      </c>
    </row>
    <row r="175" s="2" customFormat="1">
      <c r="A175" s="35"/>
      <c r="B175" s="36"/>
      <c r="C175" s="37"/>
      <c r="D175" s="235" t="s">
        <v>275</v>
      </c>
      <c r="E175" s="37"/>
      <c r="F175" s="236" t="s">
        <v>968</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66.75" customHeight="1">
      <c r="A176" s="35"/>
      <c r="B176" s="36"/>
      <c r="C176" s="222" t="s">
        <v>324</v>
      </c>
      <c r="D176" s="222" t="s">
        <v>269</v>
      </c>
      <c r="E176" s="223" t="s">
        <v>969</v>
      </c>
      <c r="F176" s="224" t="s">
        <v>970</v>
      </c>
      <c r="G176" s="225" t="s">
        <v>272</v>
      </c>
      <c r="H176" s="226">
        <v>2000</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386</v>
      </c>
    </row>
    <row r="177" s="2" customFormat="1">
      <c r="A177" s="35"/>
      <c r="B177" s="36"/>
      <c r="C177" s="37"/>
      <c r="D177" s="235" t="s">
        <v>275</v>
      </c>
      <c r="E177" s="37"/>
      <c r="F177" s="236" t="s">
        <v>968</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90" customHeight="1">
      <c r="A178" s="35"/>
      <c r="B178" s="36"/>
      <c r="C178" s="222" t="s">
        <v>379</v>
      </c>
      <c r="D178" s="222" t="s">
        <v>269</v>
      </c>
      <c r="E178" s="223" t="s">
        <v>389</v>
      </c>
      <c r="F178" s="224" t="s">
        <v>390</v>
      </c>
      <c r="G178" s="225" t="s">
        <v>307</v>
      </c>
      <c r="H178" s="226">
        <v>32.862000000000002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391</v>
      </c>
    </row>
    <row r="179" s="2" customFormat="1">
      <c r="A179" s="35"/>
      <c r="B179" s="36"/>
      <c r="C179" s="37"/>
      <c r="D179" s="235" t="s">
        <v>275</v>
      </c>
      <c r="E179" s="37"/>
      <c r="F179" s="236" t="s">
        <v>1571</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329</v>
      </c>
      <c r="D180" s="222" t="s">
        <v>269</v>
      </c>
      <c r="E180" s="223" t="s">
        <v>393</v>
      </c>
      <c r="F180" s="224" t="s">
        <v>394</v>
      </c>
      <c r="G180" s="225" t="s">
        <v>307</v>
      </c>
      <c r="H180" s="226">
        <v>32.862000000000002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395</v>
      </c>
    </row>
    <row r="181" s="2" customFormat="1">
      <c r="A181" s="35"/>
      <c r="B181" s="36"/>
      <c r="C181" s="37"/>
      <c r="D181" s="235" t="s">
        <v>275</v>
      </c>
      <c r="E181" s="37"/>
      <c r="F181" s="236" t="s">
        <v>1572</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388</v>
      </c>
      <c r="D182" s="222" t="s">
        <v>269</v>
      </c>
      <c r="E182" s="223" t="s">
        <v>389</v>
      </c>
      <c r="F182" s="224" t="s">
        <v>390</v>
      </c>
      <c r="G182" s="225" t="s">
        <v>307</v>
      </c>
      <c r="H182" s="226">
        <v>32.862000000000002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398</v>
      </c>
    </row>
    <row r="183" s="2" customFormat="1">
      <c r="A183" s="35"/>
      <c r="B183" s="36"/>
      <c r="C183" s="37"/>
      <c r="D183" s="235" t="s">
        <v>275</v>
      </c>
      <c r="E183" s="37"/>
      <c r="F183" s="236" t="s">
        <v>1573</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4.9" customHeight="1">
      <c r="A184" s="35"/>
      <c r="B184" s="36"/>
      <c r="C184" s="222" t="s">
        <v>334</v>
      </c>
      <c r="D184" s="222" t="s">
        <v>269</v>
      </c>
      <c r="E184" s="223" t="s">
        <v>393</v>
      </c>
      <c r="F184" s="224" t="s">
        <v>394</v>
      </c>
      <c r="G184" s="225" t="s">
        <v>307</v>
      </c>
      <c r="H184" s="226">
        <v>32.862000000000002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400</v>
      </c>
    </row>
    <row r="185" s="2" customFormat="1">
      <c r="A185" s="35"/>
      <c r="B185" s="36"/>
      <c r="C185" s="37"/>
      <c r="D185" s="235" t="s">
        <v>275</v>
      </c>
      <c r="E185" s="37"/>
      <c r="F185" s="236" t="s">
        <v>1574</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14.9" customHeight="1">
      <c r="A186" s="35"/>
      <c r="B186" s="36"/>
      <c r="C186" s="222" t="s">
        <v>397</v>
      </c>
      <c r="D186" s="222" t="s">
        <v>269</v>
      </c>
      <c r="E186" s="223" t="s">
        <v>484</v>
      </c>
      <c r="F186" s="224" t="s">
        <v>485</v>
      </c>
      <c r="G186" s="225" t="s">
        <v>486</v>
      </c>
      <c r="H186" s="226">
        <v>86</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404</v>
      </c>
    </row>
    <row r="187" s="2" customFormat="1">
      <c r="A187" s="35"/>
      <c r="B187" s="36"/>
      <c r="C187" s="37"/>
      <c r="D187" s="235" t="s">
        <v>275</v>
      </c>
      <c r="E187" s="37"/>
      <c r="F187" s="236" t="s">
        <v>1575</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90" customHeight="1">
      <c r="A188" s="35"/>
      <c r="B188" s="36"/>
      <c r="C188" s="222" t="s">
        <v>337</v>
      </c>
      <c r="D188" s="222" t="s">
        <v>269</v>
      </c>
      <c r="E188" s="223" t="s">
        <v>490</v>
      </c>
      <c r="F188" s="224" t="s">
        <v>491</v>
      </c>
      <c r="G188" s="225" t="s">
        <v>486</v>
      </c>
      <c r="H188" s="226">
        <v>22</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409</v>
      </c>
    </row>
    <row r="189" s="2" customFormat="1">
      <c r="A189" s="35"/>
      <c r="B189" s="36"/>
      <c r="C189" s="37"/>
      <c r="D189" s="235" t="s">
        <v>275</v>
      </c>
      <c r="E189" s="37"/>
      <c r="F189" s="236" t="s">
        <v>1576</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90" customHeight="1">
      <c r="A190" s="35"/>
      <c r="B190" s="36"/>
      <c r="C190" s="222" t="s">
        <v>406</v>
      </c>
      <c r="D190" s="222" t="s">
        <v>269</v>
      </c>
      <c r="E190" s="223" t="s">
        <v>494</v>
      </c>
      <c r="F190" s="224" t="s">
        <v>495</v>
      </c>
      <c r="G190" s="225" t="s">
        <v>279</v>
      </c>
      <c r="H190" s="226">
        <v>9200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413</v>
      </c>
    </row>
    <row r="191" s="2" customFormat="1">
      <c r="A191" s="35"/>
      <c r="B191" s="36"/>
      <c r="C191" s="37"/>
      <c r="D191" s="235" t="s">
        <v>275</v>
      </c>
      <c r="E191" s="37"/>
      <c r="F191" s="236" t="s">
        <v>1577</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90" customHeight="1">
      <c r="A192" s="35"/>
      <c r="B192" s="36"/>
      <c r="C192" s="222" t="s">
        <v>342</v>
      </c>
      <c r="D192" s="222" t="s">
        <v>269</v>
      </c>
      <c r="E192" s="223" t="s">
        <v>499</v>
      </c>
      <c r="F192" s="224" t="s">
        <v>500</v>
      </c>
      <c r="G192" s="225" t="s">
        <v>279</v>
      </c>
      <c r="H192" s="226">
        <v>9200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418</v>
      </c>
    </row>
    <row r="193" s="2" customFormat="1">
      <c r="A193" s="35"/>
      <c r="B193" s="36"/>
      <c r="C193" s="37"/>
      <c r="D193" s="235" t="s">
        <v>275</v>
      </c>
      <c r="E193" s="37"/>
      <c r="F193" s="236" t="s">
        <v>1577</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415</v>
      </c>
      <c r="D194" s="222" t="s">
        <v>269</v>
      </c>
      <c r="E194" s="223" t="s">
        <v>551</v>
      </c>
      <c r="F194" s="224" t="s">
        <v>552</v>
      </c>
      <c r="G194" s="225" t="s">
        <v>272</v>
      </c>
      <c r="H194" s="226">
        <v>234</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422</v>
      </c>
    </row>
    <row r="195" s="2" customFormat="1">
      <c r="A195" s="35"/>
      <c r="B195" s="36"/>
      <c r="C195" s="37"/>
      <c r="D195" s="235" t="s">
        <v>275</v>
      </c>
      <c r="E195" s="37"/>
      <c r="F195" s="236" t="s">
        <v>1578</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24.15" customHeight="1">
      <c r="A196" s="35"/>
      <c r="B196" s="36"/>
      <c r="C196" s="222" t="s">
        <v>346</v>
      </c>
      <c r="D196" s="222" t="s">
        <v>269</v>
      </c>
      <c r="E196" s="223" t="s">
        <v>556</v>
      </c>
      <c r="F196" s="224" t="s">
        <v>557</v>
      </c>
      <c r="G196" s="225" t="s">
        <v>272</v>
      </c>
      <c r="H196" s="226">
        <v>234</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427</v>
      </c>
    </row>
    <row r="197" s="2" customFormat="1">
      <c r="A197" s="35"/>
      <c r="B197" s="36"/>
      <c r="C197" s="37"/>
      <c r="D197" s="235" t="s">
        <v>275</v>
      </c>
      <c r="E197" s="37"/>
      <c r="F197" s="236" t="s">
        <v>1579</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6.5" customHeight="1">
      <c r="A198" s="35"/>
      <c r="B198" s="36"/>
      <c r="C198" s="222" t="s">
        <v>424</v>
      </c>
      <c r="D198" s="222" t="s">
        <v>269</v>
      </c>
      <c r="E198" s="223" t="s">
        <v>711</v>
      </c>
      <c r="F198" s="224" t="s">
        <v>712</v>
      </c>
      <c r="G198" s="225" t="s">
        <v>272</v>
      </c>
      <c r="H198" s="226">
        <v>12</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431</v>
      </c>
    </row>
    <row r="199" s="2" customFormat="1">
      <c r="A199" s="35"/>
      <c r="B199" s="36"/>
      <c r="C199" s="37"/>
      <c r="D199" s="235" t="s">
        <v>275</v>
      </c>
      <c r="E199" s="37"/>
      <c r="F199" s="236" t="s">
        <v>1323</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62.7" customHeight="1">
      <c r="A200" s="35"/>
      <c r="B200" s="36"/>
      <c r="C200" s="222" t="s">
        <v>349</v>
      </c>
      <c r="D200" s="222" t="s">
        <v>269</v>
      </c>
      <c r="E200" s="223" t="s">
        <v>716</v>
      </c>
      <c r="F200" s="224" t="s">
        <v>717</v>
      </c>
      <c r="G200" s="225" t="s">
        <v>272</v>
      </c>
      <c r="H200" s="226">
        <v>12</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436</v>
      </c>
    </row>
    <row r="201" s="2" customFormat="1">
      <c r="A201" s="35"/>
      <c r="B201" s="36"/>
      <c r="C201" s="37"/>
      <c r="D201" s="235" t="s">
        <v>275</v>
      </c>
      <c r="E201" s="37"/>
      <c r="F201" s="236" t="s">
        <v>1323</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6.5" customHeight="1">
      <c r="A202" s="35"/>
      <c r="B202" s="36"/>
      <c r="C202" s="222" t="s">
        <v>433</v>
      </c>
      <c r="D202" s="222" t="s">
        <v>269</v>
      </c>
      <c r="E202" s="223" t="s">
        <v>719</v>
      </c>
      <c r="F202" s="224" t="s">
        <v>720</v>
      </c>
      <c r="G202" s="225" t="s">
        <v>272</v>
      </c>
      <c r="H202" s="226">
        <v>52</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438</v>
      </c>
    </row>
    <row r="203" s="2" customFormat="1">
      <c r="A203" s="35"/>
      <c r="B203" s="36"/>
      <c r="C203" s="37"/>
      <c r="D203" s="235" t="s">
        <v>275</v>
      </c>
      <c r="E203" s="37"/>
      <c r="F203" s="236" t="s">
        <v>1580</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351</v>
      </c>
      <c r="D204" s="222" t="s">
        <v>269</v>
      </c>
      <c r="E204" s="223" t="s">
        <v>724</v>
      </c>
      <c r="F204" s="224" t="s">
        <v>725</v>
      </c>
      <c r="G204" s="225" t="s">
        <v>272</v>
      </c>
      <c r="H204" s="226">
        <v>52</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441</v>
      </c>
    </row>
    <row r="205" s="2" customFormat="1">
      <c r="A205" s="35"/>
      <c r="B205" s="36"/>
      <c r="C205" s="37"/>
      <c r="D205" s="235" t="s">
        <v>275</v>
      </c>
      <c r="E205" s="37"/>
      <c r="F205" s="236" t="s">
        <v>1580</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49.05" customHeight="1">
      <c r="A206" s="35"/>
      <c r="B206" s="36"/>
      <c r="C206" s="222" t="s">
        <v>440</v>
      </c>
      <c r="D206" s="222" t="s">
        <v>269</v>
      </c>
      <c r="E206" s="223" t="s">
        <v>728</v>
      </c>
      <c r="F206" s="224" t="s">
        <v>729</v>
      </c>
      <c r="G206" s="225" t="s">
        <v>272</v>
      </c>
      <c r="H206" s="226">
        <v>4</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443</v>
      </c>
    </row>
    <row r="207" s="2" customFormat="1">
      <c r="A207" s="35"/>
      <c r="B207" s="36"/>
      <c r="C207" s="37"/>
      <c r="D207" s="235" t="s">
        <v>275</v>
      </c>
      <c r="E207" s="37"/>
      <c r="F207" s="236" t="s">
        <v>714</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62.7" customHeight="1">
      <c r="A208" s="35"/>
      <c r="B208" s="36"/>
      <c r="C208" s="222" t="s">
        <v>355</v>
      </c>
      <c r="D208" s="222" t="s">
        <v>269</v>
      </c>
      <c r="E208" s="223" t="s">
        <v>732</v>
      </c>
      <c r="F208" s="224" t="s">
        <v>733</v>
      </c>
      <c r="G208" s="225" t="s">
        <v>272</v>
      </c>
      <c r="H208" s="226">
        <v>4</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446</v>
      </c>
    </row>
    <row r="209" s="2" customFormat="1">
      <c r="A209" s="35"/>
      <c r="B209" s="36"/>
      <c r="C209" s="37"/>
      <c r="D209" s="235" t="s">
        <v>275</v>
      </c>
      <c r="E209" s="37"/>
      <c r="F209" s="236" t="s">
        <v>714</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24.15" customHeight="1">
      <c r="A210" s="35"/>
      <c r="B210" s="36"/>
      <c r="C210" s="222" t="s">
        <v>445</v>
      </c>
      <c r="D210" s="222" t="s">
        <v>269</v>
      </c>
      <c r="E210" s="223" t="s">
        <v>535</v>
      </c>
      <c r="F210" s="224" t="s">
        <v>536</v>
      </c>
      <c r="G210" s="225" t="s">
        <v>272</v>
      </c>
      <c r="H210" s="226">
        <v>8</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450</v>
      </c>
    </row>
    <row r="211" s="2" customFormat="1">
      <c r="A211" s="35"/>
      <c r="B211" s="36"/>
      <c r="C211" s="37"/>
      <c r="D211" s="235" t="s">
        <v>275</v>
      </c>
      <c r="E211" s="37"/>
      <c r="F211" s="236" t="s">
        <v>984</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6.35" customHeight="1">
      <c r="A212" s="35"/>
      <c r="B212" s="36"/>
      <c r="C212" s="222" t="s">
        <v>359</v>
      </c>
      <c r="D212" s="222" t="s">
        <v>269</v>
      </c>
      <c r="E212" s="223" t="s">
        <v>539</v>
      </c>
      <c r="F212" s="224" t="s">
        <v>540</v>
      </c>
      <c r="G212" s="225" t="s">
        <v>272</v>
      </c>
      <c r="H212" s="226">
        <v>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455</v>
      </c>
    </row>
    <row r="213" s="2" customFormat="1">
      <c r="A213" s="35"/>
      <c r="B213" s="36"/>
      <c r="C213" s="37"/>
      <c r="D213" s="235" t="s">
        <v>275</v>
      </c>
      <c r="E213" s="37"/>
      <c r="F213" s="236" t="s">
        <v>984</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49.05" customHeight="1">
      <c r="A214" s="35"/>
      <c r="B214" s="36"/>
      <c r="C214" s="222" t="s">
        <v>452</v>
      </c>
      <c r="D214" s="222" t="s">
        <v>269</v>
      </c>
      <c r="E214" s="223" t="s">
        <v>542</v>
      </c>
      <c r="F214" s="224" t="s">
        <v>543</v>
      </c>
      <c r="G214" s="225" t="s">
        <v>272</v>
      </c>
      <c r="H214" s="226">
        <v>4</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459</v>
      </c>
    </row>
    <row r="215" s="2" customFormat="1">
      <c r="A215" s="35"/>
      <c r="B215" s="36"/>
      <c r="C215" s="37"/>
      <c r="D215" s="235" t="s">
        <v>275</v>
      </c>
      <c r="E215" s="37"/>
      <c r="F215" s="236" t="s">
        <v>856</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49.05" customHeight="1">
      <c r="A216" s="35"/>
      <c r="B216" s="36"/>
      <c r="C216" s="222" t="s">
        <v>364</v>
      </c>
      <c r="D216" s="222" t="s">
        <v>269</v>
      </c>
      <c r="E216" s="223" t="s">
        <v>547</v>
      </c>
      <c r="F216" s="224" t="s">
        <v>548</v>
      </c>
      <c r="G216" s="225" t="s">
        <v>272</v>
      </c>
      <c r="H216" s="226">
        <v>4</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464</v>
      </c>
    </row>
    <row r="217" s="2" customFormat="1">
      <c r="A217" s="35"/>
      <c r="B217" s="36"/>
      <c r="C217" s="37"/>
      <c r="D217" s="235" t="s">
        <v>275</v>
      </c>
      <c r="E217" s="37"/>
      <c r="F217" s="236" t="s">
        <v>856</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37.8" customHeight="1">
      <c r="A218" s="35"/>
      <c r="B218" s="36"/>
      <c r="C218" s="222" t="s">
        <v>461</v>
      </c>
      <c r="D218" s="222" t="s">
        <v>269</v>
      </c>
      <c r="E218" s="223" t="s">
        <v>559</v>
      </c>
      <c r="F218" s="224" t="s">
        <v>560</v>
      </c>
      <c r="G218" s="225" t="s">
        <v>272</v>
      </c>
      <c r="H218" s="226">
        <v>148</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468</v>
      </c>
    </row>
    <row r="219" s="2" customFormat="1">
      <c r="A219" s="35"/>
      <c r="B219" s="36"/>
      <c r="C219" s="37"/>
      <c r="D219" s="235" t="s">
        <v>275</v>
      </c>
      <c r="E219" s="37"/>
      <c r="F219" s="236" t="s">
        <v>1581</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6.5" customHeight="1">
      <c r="A220" s="35"/>
      <c r="B220" s="36"/>
      <c r="C220" s="222" t="s">
        <v>368</v>
      </c>
      <c r="D220" s="222" t="s">
        <v>269</v>
      </c>
      <c r="E220" s="223" t="s">
        <v>1206</v>
      </c>
      <c r="F220" s="224" t="s">
        <v>1207</v>
      </c>
      <c r="G220" s="225" t="s">
        <v>272</v>
      </c>
      <c r="H220" s="226">
        <v>14</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473</v>
      </c>
    </row>
    <row r="221" s="2" customFormat="1">
      <c r="A221" s="35"/>
      <c r="B221" s="36"/>
      <c r="C221" s="37"/>
      <c r="D221" s="235" t="s">
        <v>275</v>
      </c>
      <c r="E221" s="37"/>
      <c r="F221" s="236" t="s">
        <v>727</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24.15" customHeight="1">
      <c r="A222" s="35"/>
      <c r="B222" s="36"/>
      <c r="C222" s="222" t="s">
        <v>470</v>
      </c>
      <c r="D222" s="222" t="s">
        <v>269</v>
      </c>
      <c r="E222" s="223" t="s">
        <v>1209</v>
      </c>
      <c r="F222" s="224" t="s">
        <v>1210</v>
      </c>
      <c r="G222" s="225" t="s">
        <v>272</v>
      </c>
      <c r="H222" s="226">
        <v>14</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477</v>
      </c>
    </row>
    <row r="223" s="2" customFormat="1">
      <c r="A223" s="35"/>
      <c r="B223" s="36"/>
      <c r="C223" s="37"/>
      <c r="D223" s="235" t="s">
        <v>275</v>
      </c>
      <c r="E223" s="37"/>
      <c r="F223" s="236" t="s">
        <v>727</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21.75" customHeight="1">
      <c r="A224" s="35"/>
      <c r="B224" s="36"/>
      <c r="C224" s="222" t="s">
        <v>373</v>
      </c>
      <c r="D224" s="222" t="s">
        <v>269</v>
      </c>
      <c r="E224" s="223" t="s">
        <v>1199</v>
      </c>
      <c r="F224" s="224" t="s">
        <v>1200</v>
      </c>
      <c r="G224" s="225" t="s">
        <v>272</v>
      </c>
      <c r="H224" s="226">
        <v>4</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482</v>
      </c>
    </row>
    <row r="225" s="2" customFormat="1">
      <c r="A225" s="35"/>
      <c r="B225" s="36"/>
      <c r="C225" s="37"/>
      <c r="D225" s="235" t="s">
        <v>275</v>
      </c>
      <c r="E225" s="37"/>
      <c r="F225" s="236" t="s">
        <v>714</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37.8" customHeight="1">
      <c r="A226" s="35"/>
      <c r="B226" s="36"/>
      <c r="C226" s="222" t="s">
        <v>479</v>
      </c>
      <c r="D226" s="222" t="s">
        <v>269</v>
      </c>
      <c r="E226" s="223" t="s">
        <v>1202</v>
      </c>
      <c r="F226" s="224" t="s">
        <v>1203</v>
      </c>
      <c r="G226" s="225" t="s">
        <v>272</v>
      </c>
      <c r="H226" s="226">
        <v>4</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487</v>
      </c>
    </row>
    <row r="227" s="2" customFormat="1">
      <c r="A227" s="35"/>
      <c r="B227" s="36"/>
      <c r="C227" s="37"/>
      <c r="D227" s="235" t="s">
        <v>275</v>
      </c>
      <c r="E227" s="37"/>
      <c r="F227" s="236" t="s">
        <v>714</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01.25" customHeight="1">
      <c r="A228" s="35"/>
      <c r="B228" s="36"/>
      <c r="C228" s="222" t="s">
        <v>377</v>
      </c>
      <c r="D228" s="222" t="s">
        <v>269</v>
      </c>
      <c r="E228" s="223" t="s">
        <v>1582</v>
      </c>
      <c r="F228" s="224" t="s">
        <v>1583</v>
      </c>
      <c r="G228" s="225" t="s">
        <v>272</v>
      </c>
      <c r="H228" s="226">
        <v>1</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492</v>
      </c>
    </row>
    <row r="229" s="2" customFormat="1">
      <c r="A229" s="35"/>
      <c r="B229" s="36"/>
      <c r="C229" s="37"/>
      <c r="D229" s="235" t="s">
        <v>275</v>
      </c>
      <c r="E229" s="37"/>
      <c r="F229" s="236" t="s">
        <v>1584</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78" customHeight="1">
      <c r="A230" s="35"/>
      <c r="B230" s="36"/>
      <c r="C230" s="222" t="s">
        <v>489</v>
      </c>
      <c r="D230" s="222" t="s">
        <v>269</v>
      </c>
      <c r="E230" s="223" t="s">
        <v>988</v>
      </c>
      <c r="F230" s="224" t="s">
        <v>989</v>
      </c>
      <c r="G230" s="225" t="s">
        <v>297</v>
      </c>
      <c r="H230" s="226">
        <v>2000</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496</v>
      </c>
    </row>
    <row r="231" s="2" customFormat="1">
      <c r="A231" s="35"/>
      <c r="B231" s="36"/>
      <c r="C231" s="37"/>
      <c r="D231" s="235" t="s">
        <v>275</v>
      </c>
      <c r="E231" s="37"/>
      <c r="F231" s="236" t="s">
        <v>1585</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78" customHeight="1">
      <c r="A232" s="35"/>
      <c r="B232" s="36"/>
      <c r="C232" s="222" t="s">
        <v>382</v>
      </c>
      <c r="D232" s="222" t="s">
        <v>269</v>
      </c>
      <c r="E232" s="223" t="s">
        <v>991</v>
      </c>
      <c r="F232" s="224" t="s">
        <v>992</v>
      </c>
      <c r="G232" s="225" t="s">
        <v>297</v>
      </c>
      <c r="H232" s="226">
        <v>2000</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501</v>
      </c>
    </row>
    <row r="233" s="2" customFormat="1">
      <c r="A233" s="35"/>
      <c r="B233" s="36"/>
      <c r="C233" s="37"/>
      <c r="D233" s="235" t="s">
        <v>275</v>
      </c>
      <c r="E233" s="37"/>
      <c r="F233" s="236" t="s">
        <v>1585</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01.25" customHeight="1">
      <c r="A234" s="35"/>
      <c r="B234" s="36"/>
      <c r="C234" s="222" t="s">
        <v>498</v>
      </c>
      <c r="D234" s="222" t="s">
        <v>269</v>
      </c>
      <c r="E234" s="223" t="s">
        <v>305</v>
      </c>
      <c r="F234" s="224" t="s">
        <v>306</v>
      </c>
      <c r="G234" s="225" t="s">
        <v>307</v>
      </c>
      <c r="H234" s="226">
        <v>6000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504</v>
      </c>
    </row>
    <row r="235" s="2" customFormat="1">
      <c r="A235" s="35"/>
      <c r="B235" s="36"/>
      <c r="C235" s="37"/>
      <c r="D235" s="235" t="s">
        <v>275</v>
      </c>
      <c r="E235" s="37"/>
      <c r="F235" s="236" t="s">
        <v>1586</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55.5" customHeight="1">
      <c r="A236" s="35"/>
      <c r="B236" s="36"/>
      <c r="C236" s="222" t="s">
        <v>386</v>
      </c>
      <c r="D236" s="222" t="s">
        <v>269</v>
      </c>
      <c r="E236" s="223" t="s">
        <v>995</v>
      </c>
      <c r="F236" s="224" t="s">
        <v>996</v>
      </c>
      <c r="G236" s="225" t="s">
        <v>328</v>
      </c>
      <c r="H236" s="226">
        <v>4000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509</v>
      </c>
    </row>
    <row r="237" s="2" customFormat="1">
      <c r="A237" s="35"/>
      <c r="B237" s="36"/>
      <c r="C237" s="37"/>
      <c r="D237" s="235" t="s">
        <v>275</v>
      </c>
      <c r="E237" s="37"/>
      <c r="F237" s="236" t="s">
        <v>1587</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12" customFormat="1" ht="25.92" customHeight="1">
      <c r="A238" s="12"/>
      <c r="B238" s="208"/>
      <c r="C238" s="209"/>
      <c r="D238" s="210" t="s">
        <v>72</v>
      </c>
      <c r="E238" s="211" t="s">
        <v>735</v>
      </c>
      <c r="F238" s="211" t="s">
        <v>1588</v>
      </c>
      <c r="G238" s="209"/>
      <c r="H238" s="209"/>
      <c r="I238" s="212"/>
      <c r="J238" s="213">
        <f>BK238</f>
        <v>0</v>
      </c>
      <c r="K238" s="209"/>
      <c r="L238" s="214"/>
      <c r="M238" s="215"/>
      <c r="N238" s="216"/>
      <c r="O238" s="216"/>
      <c r="P238" s="217">
        <f>SUM(P239:P316)</f>
        <v>0</v>
      </c>
      <c r="Q238" s="216"/>
      <c r="R238" s="217">
        <f>SUM(R239:R316)</f>
        <v>193.6568</v>
      </c>
      <c r="S238" s="216"/>
      <c r="T238" s="218">
        <f>SUM(T239:T316)</f>
        <v>0</v>
      </c>
      <c r="U238" s="12"/>
      <c r="V238" s="12"/>
      <c r="W238" s="12"/>
      <c r="X238" s="12"/>
      <c r="Y238" s="12"/>
      <c r="Z238" s="12"/>
      <c r="AA238" s="12"/>
      <c r="AB238" s="12"/>
      <c r="AC238" s="12"/>
      <c r="AD238" s="12"/>
      <c r="AE238" s="12"/>
      <c r="AR238" s="219" t="s">
        <v>81</v>
      </c>
      <c r="AT238" s="220" t="s">
        <v>72</v>
      </c>
      <c r="AU238" s="220" t="s">
        <v>73</v>
      </c>
      <c r="AY238" s="219" t="s">
        <v>266</v>
      </c>
      <c r="BK238" s="221">
        <f>SUM(BK239:BK316)</f>
        <v>0</v>
      </c>
    </row>
    <row r="239" s="2" customFormat="1" ht="55.5" customHeight="1">
      <c r="A239" s="35"/>
      <c r="B239" s="36"/>
      <c r="C239" s="222" t="s">
        <v>506</v>
      </c>
      <c r="D239" s="222" t="s">
        <v>269</v>
      </c>
      <c r="E239" s="223" t="s">
        <v>1096</v>
      </c>
      <c r="F239" s="224" t="s">
        <v>1097</v>
      </c>
      <c r="G239" s="225" t="s">
        <v>279</v>
      </c>
      <c r="H239" s="226">
        <v>48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513</v>
      </c>
    </row>
    <row r="240" s="2" customFormat="1">
      <c r="A240" s="35"/>
      <c r="B240" s="36"/>
      <c r="C240" s="37"/>
      <c r="D240" s="235" t="s">
        <v>275</v>
      </c>
      <c r="E240" s="37"/>
      <c r="F240" s="236" t="s">
        <v>1589</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37.8" customHeight="1">
      <c r="A241" s="35"/>
      <c r="B241" s="36"/>
      <c r="C241" s="222" t="s">
        <v>391</v>
      </c>
      <c r="D241" s="222" t="s">
        <v>269</v>
      </c>
      <c r="E241" s="223" t="s">
        <v>796</v>
      </c>
      <c r="F241" s="224" t="s">
        <v>797</v>
      </c>
      <c r="G241" s="225" t="s">
        <v>279</v>
      </c>
      <c r="H241" s="226">
        <v>24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518</v>
      </c>
    </row>
    <row r="242" s="2" customFormat="1">
      <c r="A242" s="35"/>
      <c r="B242" s="36"/>
      <c r="C242" s="37"/>
      <c r="D242" s="235" t="s">
        <v>275</v>
      </c>
      <c r="E242" s="37"/>
      <c r="F242" s="236" t="s">
        <v>1590</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515</v>
      </c>
      <c r="D243" s="222" t="s">
        <v>269</v>
      </c>
      <c r="E243" s="223" t="s">
        <v>801</v>
      </c>
      <c r="F243" s="224" t="s">
        <v>802</v>
      </c>
      <c r="G243" s="225" t="s">
        <v>328</v>
      </c>
      <c r="H243" s="226">
        <v>168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521</v>
      </c>
    </row>
    <row r="244" s="2" customFormat="1">
      <c r="A244" s="35"/>
      <c r="B244" s="36"/>
      <c r="C244" s="37"/>
      <c r="D244" s="235" t="s">
        <v>275</v>
      </c>
      <c r="E244" s="37"/>
      <c r="F244" s="236" t="s">
        <v>1591</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101.25" customHeight="1">
      <c r="A245" s="35"/>
      <c r="B245" s="36"/>
      <c r="C245" s="222" t="s">
        <v>395</v>
      </c>
      <c r="D245" s="222" t="s">
        <v>269</v>
      </c>
      <c r="E245" s="223" t="s">
        <v>305</v>
      </c>
      <c r="F245" s="224" t="s">
        <v>306</v>
      </c>
      <c r="G245" s="225" t="s">
        <v>307</v>
      </c>
      <c r="H245" s="226">
        <v>80.120000000000005</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526</v>
      </c>
    </row>
    <row r="246" s="2" customFormat="1">
      <c r="A246" s="35"/>
      <c r="B246" s="36"/>
      <c r="C246" s="37"/>
      <c r="D246" s="235" t="s">
        <v>275</v>
      </c>
      <c r="E246" s="37"/>
      <c r="F246" s="236" t="s">
        <v>1592</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1.75" customHeight="1">
      <c r="A247" s="35"/>
      <c r="B247" s="36"/>
      <c r="C247" s="222" t="s">
        <v>523</v>
      </c>
      <c r="D247" s="222" t="s">
        <v>269</v>
      </c>
      <c r="E247" s="223" t="s">
        <v>317</v>
      </c>
      <c r="F247" s="224" t="s">
        <v>318</v>
      </c>
      <c r="G247" s="225" t="s">
        <v>307</v>
      </c>
      <c r="H247" s="226">
        <v>160.24000000000001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1593</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100.5" customHeight="1">
      <c r="A249" s="35"/>
      <c r="B249" s="36"/>
      <c r="C249" s="222" t="s">
        <v>398</v>
      </c>
      <c r="D249" s="222" t="s">
        <v>269</v>
      </c>
      <c r="E249" s="223" t="s">
        <v>808</v>
      </c>
      <c r="F249" s="224" t="s">
        <v>809</v>
      </c>
      <c r="G249" s="225" t="s">
        <v>307</v>
      </c>
      <c r="H249" s="226">
        <v>80.120000000000005</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534</v>
      </c>
    </row>
    <row r="250" s="2" customFormat="1">
      <c r="A250" s="35"/>
      <c r="B250" s="36"/>
      <c r="C250" s="37"/>
      <c r="D250" s="235" t="s">
        <v>275</v>
      </c>
      <c r="E250" s="37"/>
      <c r="F250" s="236" t="s">
        <v>1594</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531</v>
      </c>
      <c r="D251" s="222" t="s">
        <v>269</v>
      </c>
      <c r="E251" s="223" t="s">
        <v>270</v>
      </c>
      <c r="F251" s="224" t="s">
        <v>271</v>
      </c>
      <c r="G251" s="225" t="s">
        <v>272</v>
      </c>
      <c r="H251" s="226">
        <v>12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1595</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400</v>
      </c>
      <c r="D253" s="222" t="s">
        <v>269</v>
      </c>
      <c r="E253" s="223" t="s">
        <v>287</v>
      </c>
      <c r="F253" s="224" t="s">
        <v>288</v>
      </c>
      <c r="G253" s="225" t="s">
        <v>289</v>
      </c>
      <c r="H253" s="226">
        <v>0.059999999999999998</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1596</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34.75" customHeight="1">
      <c r="A255" s="35"/>
      <c r="B255" s="36"/>
      <c r="C255" s="222" t="s">
        <v>538</v>
      </c>
      <c r="D255" s="222" t="s">
        <v>269</v>
      </c>
      <c r="E255" s="223" t="s">
        <v>292</v>
      </c>
      <c r="F255" s="224" t="s">
        <v>293</v>
      </c>
      <c r="G255" s="225" t="s">
        <v>289</v>
      </c>
      <c r="H255" s="226">
        <v>0.040000000000000001</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544</v>
      </c>
    </row>
    <row r="256" s="2" customFormat="1">
      <c r="A256" s="35"/>
      <c r="B256" s="36"/>
      <c r="C256" s="37"/>
      <c r="D256" s="235" t="s">
        <v>275</v>
      </c>
      <c r="E256" s="37"/>
      <c r="F256" s="236" t="s">
        <v>1006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78" customHeight="1">
      <c r="A257" s="35"/>
      <c r="B257" s="36"/>
      <c r="C257" s="222" t="s">
        <v>404</v>
      </c>
      <c r="D257" s="222" t="s">
        <v>269</v>
      </c>
      <c r="E257" s="223" t="s">
        <v>991</v>
      </c>
      <c r="F257" s="224" t="s">
        <v>992</v>
      </c>
      <c r="G257" s="225" t="s">
        <v>297</v>
      </c>
      <c r="H257" s="226">
        <v>25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1597</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01.25" customHeight="1">
      <c r="A259" s="35"/>
      <c r="B259" s="36"/>
      <c r="C259" s="222" t="s">
        <v>546</v>
      </c>
      <c r="D259" s="222" t="s">
        <v>269</v>
      </c>
      <c r="E259" s="223" t="s">
        <v>305</v>
      </c>
      <c r="F259" s="224" t="s">
        <v>306</v>
      </c>
      <c r="G259" s="225" t="s">
        <v>307</v>
      </c>
      <c r="H259" s="226">
        <v>195.90000000000001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553</v>
      </c>
    </row>
    <row r="260" s="2" customFormat="1">
      <c r="A260" s="35"/>
      <c r="B260" s="36"/>
      <c r="C260" s="37"/>
      <c r="D260" s="235" t="s">
        <v>275</v>
      </c>
      <c r="E260" s="37"/>
      <c r="F260" s="236" t="s">
        <v>1598</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11.75" customHeight="1">
      <c r="A261" s="35"/>
      <c r="B261" s="36"/>
      <c r="C261" s="222" t="s">
        <v>409</v>
      </c>
      <c r="D261" s="222" t="s">
        <v>269</v>
      </c>
      <c r="E261" s="223" t="s">
        <v>317</v>
      </c>
      <c r="F261" s="224" t="s">
        <v>318</v>
      </c>
      <c r="G261" s="225" t="s">
        <v>307</v>
      </c>
      <c r="H261" s="226">
        <v>195.90000000000001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1599</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100.5" customHeight="1">
      <c r="A263" s="35"/>
      <c r="B263" s="36"/>
      <c r="C263" s="222" t="s">
        <v>555</v>
      </c>
      <c r="D263" s="222" t="s">
        <v>269</v>
      </c>
      <c r="E263" s="223" t="s">
        <v>322</v>
      </c>
      <c r="F263" s="224" t="s">
        <v>323</v>
      </c>
      <c r="G263" s="225" t="s">
        <v>307</v>
      </c>
      <c r="H263" s="226">
        <v>195.90000000000001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561</v>
      </c>
    </row>
    <row r="264" s="2" customFormat="1">
      <c r="A264" s="35"/>
      <c r="B264" s="36"/>
      <c r="C264" s="37"/>
      <c r="D264" s="235" t="s">
        <v>275</v>
      </c>
      <c r="E264" s="37"/>
      <c r="F264" s="236" t="s">
        <v>1600</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76.35" customHeight="1">
      <c r="A265" s="35"/>
      <c r="B265" s="36"/>
      <c r="C265" s="222" t="s">
        <v>413</v>
      </c>
      <c r="D265" s="222" t="s">
        <v>269</v>
      </c>
      <c r="E265" s="223" t="s">
        <v>335</v>
      </c>
      <c r="F265" s="224" t="s">
        <v>336</v>
      </c>
      <c r="G265" s="225" t="s">
        <v>289</v>
      </c>
      <c r="H265" s="226">
        <v>0.059999999999999998</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1596</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24.15" customHeight="1">
      <c r="A267" s="35"/>
      <c r="B267" s="36"/>
      <c r="C267" s="240" t="s">
        <v>563</v>
      </c>
      <c r="D267" s="240" t="s">
        <v>339</v>
      </c>
      <c r="E267" s="241" t="s">
        <v>838</v>
      </c>
      <c r="F267" s="242" t="s">
        <v>839</v>
      </c>
      <c r="G267" s="243" t="s">
        <v>272</v>
      </c>
      <c r="H267" s="244">
        <v>160</v>
      </c>
      <c r="I267" s="245"/>
      <c r="J267" s="246">
        <f>ROUND(I267*H267,2)</f>
        <v>0</v>
      </c>
      <c r="K267" s="242" t="s">
        <v>273</v>
      </c>
      <c r="L267" s="247"/>
      <c r="M267" s="248" t="s">
        <v>1</v>
      </c>
      <c r="N267" s="249" t="s">
        <v>38</v>
      </c>
      <c r="O267" s="88"/>
      <c r="P267" s="231">
        <f>O267*H267</f>
        <v>0</v>
      </c>
      <c r="Q267" s="231">
        <v>0.0010499999999999999</v>
      </c>
      <c r="R267" s="231">
        <f>Q267*H267</f>
        <v>0.16799999999999998</v>
      </c>
      <c r="S267" s="231">
        <v>0</v>
      </c>
      <c r="T267" s="232">
        <f>S267*H267</f>
        <v>0</v>
      </c>
      <c r="U267" s="35"/>
      <c r="V267" s="35"/>
      <c r="W267" s="35"/>
      <c r="X267" s="35"/>
      <c r="Y267" s="35"/>
      <c r="Z267" s="35"/>
      <c r="AA267" s="35"/>
      <c r="AB267" s="35"/>
      <c r="AC267" s="35"/>
      <c r="AD267" s="35"/>
      <c r="AE267" s="35"/>
      <c r="AR267" s="233" t="s">
        <v>286</v>
      </c>
      <c r="AT267" s="233" t="s">
        <v>339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1601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21.75" customHeight="1">
      <c r="A269" s="35"/>
      <c r="B269" s="36"/>
      <c r="C269" s="240" t="s">
        <v>418</v>
      </c>
      <c r="D269" s="240" t="s">
        <v>339</v>
      </c>
      <c r="E269" s="241" t="s">
        <v>340</v>
      </c>
      <c r="F269" s="242" t="s">
        <v>341</v>
      </c>
      <c r="G269" s="243" t="s">
        <v>307</v>
      </c>
      <c r="H269" s="244">
        <v>176</v>
      </c>
      <c r="I269" s="245"/>
      <c r="J269" s="246">
        <f>ROUND(I269*H269,2)</f>
        <v>0</v>
      </c>
      <c r="K269" s="242" t="s">
        <v>273</v>
      </c>
      <c r="L269" s="247"/>
      <c r="M269" s="248" t="s">
        <v>1</v>
      </c>
      <c r="N269" s="249" t="s">
        <v>38</v>
      </c>
      <c r="O269" s="88"/>
      <c r="P269" s="231">
        <f>O269*H269</f>
        <v>0</v>
      </c>
      <c r="Q269" s="231">
        <v>1</v>
      </c>
      <c r="R269" s="231">
        <f>Q269*H269</f>
        <v>176</v>
      </c>
      <c r="S269" s="231">
        <v>0</v>
      </c>
      <c r="T269" s="232">
        <f>S269*H269</f>
        <v>0</v>
      </c>
      <c r="U269" s="35"/>
      <c r="V269" s="35"/>
      <c r="W269" s="35"/>
      <c r="X269" s="35"/>
      <c r="Y269" s="35"/>
      <c r="Z269" s="35"/>
      <c r="AA269" s="35"/>
      <c r="AB269" s="35"/>
      <c r="AC269" s="35"/>
      <c r="AD269" s="35"/>
      <c r="AE269" s="35"/>
      <c r="AR269" s="233" t="s">
        <v>286</v>
      </c>
      <c r="AT269" s="233" t="s">
        <v>339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575</v>
      </c>
    </row>
    <row r="270" s="2" customFormat="1">
      <c r="A270" s="35"/>
      <c r="B270" s="36"/>
      <c r="C270" s="37"/>
      <c r="D270" s="235" t="s">
        <v>275</v>
      </c>
      <c r="E270" s="37"/>
      <c r="F270" s="236" t="s">
        <v>1011</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101.25" customHeight="1">
      <c r="A271" s="35"/>
      <c r="B271" s="36"/>
      <c r="C271" s="222" t="s">
        <v>572</v>
      </c>
      <c r="D271" s="222" t="s">
        <v>269</v>
      </c>
      <c r="E271" s="223" t="s">
        <v>305</v>
      </c>
      <c r="F271" s="224" t="s">
        <v>306</v>
      </c>
      <c r="G271" s="225" t="s">
        <v>307</v>
      </c>
      <c r="H271" s="226">
        <v>176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578</v>
      </c>
    </row>
    <row r="272" s="2" customFormat="1">
      <c r="A272" s="35"/>
      <c r="B272" s="36"/>
      <c r="C272" s="37"/>
      <c r="D272" s="235" t="s">
        <v>275</v>
      </c>
      <c r="E272" s="37"/>
      <c r="F272" s="236" t="s">
        <v>1602</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111.75" customHeight="1">
      <c r="A273" s="35"/>
      <c r="B273" s="36"/>
      <c r="C273" s="222" t="s">
        <v>422</v>
      </c>
      <c r="D273" s="222" t="s">
        <v>269</v>
      </c>
      <c r="E273" s="223" t="s">
        <v>317</v>
      </c>
      <c r="F273" s="224" t="s">
        <v>318</v>
      </c>
      <c r="G273" s="225" t="s">
        <v>307</v>
      </c>
      <c r="H273" s="226">
        <v>704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582</v>
      </c>
    </row>
    <row r="274" s="2" customFormat="1">
      <c r="A274" s="35"/>
      <c r="B274" s="36"/>
      <c r="C274" s="37"/>
      <c r="D274" s="235" t="s">
        <v>275</v>
      </c>
      <c r="E274" s="37"/>
      <c r="F274" s="236" t="s">
        <v>1603</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114.9" customHeight="1">
      <c r="A275" s="35"/>
      <c r="B275" s="36"/>
      <c r="C275" s="222" t="s">
        <v>579</v>
      </c>
      <c r="D275" s="222" t="s">
        <v>269</v>
      </c>
      <c r="E275" s="223" t="s">
        <v>484</v>
      </c>
      <c r="F275" s="224" t="s">
        <v>485</v>
      </c>
      <c r="G275" s="225" t="s">
        <v>486</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586</v>
      </c>
    </row>
    <row r="276" s="2" customFormat="1">
      <c r="A276" s="35"/>
      <c r="B276" s="36"/>
      <c r="C276" s="37"/>
      <c r="D276" s="235" t="s">
        <v>275</v>
      </c>
      <c r="E276" s="37"/>
      <c r="F276" s="236" t="s">
        <v>1077</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90" customHeight="1">
      <c r="A277" s="35"/>
      <c r="B277" s="36"/>
      <c r="C277" s="222" t="s">
        <v>427</v>
      </c>
      <c r="D277" s="222" t="s">
        <v>269</v>
      </c>
      <c r="E277" s="223" t="s">
        <v>490</v>
      </c>
      <c r="F277" s="224" t="s">
        <v>491</v>
      </c>
      <c r="G277" s="225" t="s">
        <v>486</v>
      </c>
      <c r="H277" s="226">
        <v>4</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589</v>
      </c>
    </row>
    <row r="278" s="2" customFormat="1">
      <c r="A278" s="35"/>
      <c r="B278" s="36"/>
      <c r="C278" s="37"/>
      <c r="D278" s="235" t="s">
        <v>275</v>
      </c>
      <c r="E278" s="37"/>
      <c r="F278" s="236" t="s">
        <v>1014</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90" customHeight="1">
      <c r="A279" s="35"/>
      <c r="B279" s="36"/>
      <c r="C279" s="222" t="s">
        <v>588</v>
      </c>
      <c r="D279" s="222" t="s">
        <v>269</v>
      </c>
      <c r="E279" s="223" t="s">
        <v>494</v>
      </c>
      <c r="F279" s="224" t="s">
        <v>495</v>
      </c>
      <c r="G279" s="225" t="s">
        <v>279</v>
      </c>
      <c r="H279" s="226">
        <v>520</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591</v>
      </c>
    </row>
    <row r="280" s="2" customFormat="1">
      <c r="A280" s="35"/>
      <c r="B280" s="36"/>
      <c r="C280" s="37"/>
      <c r="D280" s="235" t="s">
        <v>275</v>
      </c>
      <c r="E280" s="37"/>
      <c r="F280" s="236" t="s">
        <v>1015</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90" customHeight="1">
      <c r="A281" s="35"/>
      <c r="B281" s="36"/>
      <c r="C281" s="222" t="s">
        <v>431</v>
      </c>
      <c r="D281" s="222" t="s">
        <v>269</v>
      </c>
      <c r="E281" s="223" t="s">
        <v>499</v>
      </c>
      <c r="F281" s="224" t="s">
        <v>500</v>
      </c>
      <c r="G281" s="225" t="s">
        <v>279</v>
      </c>
      <c r="H281" s="226">
        <v>520</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596</v>
      </c>
    </row>
    <row r="282" s="2" customFormat="1">
      <c r="A282" s="35"/>
      <c r="B282" s="36"/>
      <c r="C282" s="37"/>
      <c r="D282" s="235" t="s">
        <v>275</v>
      </c>
      <c r="E282" s="37"/>
      <c r="F282" s="236" t="s">
        <v>1015</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66.75" customHeight="1">
      <c r="A283" s="35"/>
      <c r="B283" s="36"/>
      <c r="C283" s="222" t="s">
        <v>593</v>
      </c>
      <c r="D283" s="222" t="s">
        <v>269</v>
      </c>
      <c r="E283" s="223" t="s">
        <v>1016</v>
      </c>
      <c r="F283" s="224" t="s">
        <v>1017</v>
      </c>
      <c r="G283" s="225" t="s">
        <v>279</v>
      </c>
      <c r="H283" s="226">
        <v>48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600</v>
      </c>
    </row>
    <row r="284" s="2" customFormat="1">
      <c r="A284" s="35"/>
      <c r="B284" s="36"/>
      <c r="C284" s="37"/>
      <c r="D284" s="235" t="s">
        <v>275</v>
      </c>
      <c r="E284" s="37"/>
      <c r="F284" s="236" t="s">
        <v>1589</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436</v>
      </c>
      <c r="D285" s="240" t="s">
        <v>339</v>
      </c>
      <c r="E285" s="241" t="s">
        <v>1018</v>
      </c>
      <c r="F285" s="242" t="s">
        <v>1019</v>
      </c>
      <c r="G285" s="243" t="s">
        <v>279</v>
      </c>
      <c r="H285" s="244">
        <v>48</v>
      </c>
      <c r="I285" s="245"/>
      <c r="J285" s="246">
        <f>ROUND(I285*H285,2)</f>
        <v>0</v>
      </c>
      <c r="K285" s="242" t="s">
        <v>273</v>
      </c>
      <c r="L285" s="247"/>
      <c r="M285" s="248" t="s">
        <v>1</v>
      </c>
      <c r="N285" s="249"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286</v>
      </c>
      <c r="AT285" s="233" t="s">
        <v>339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603</v>
      </c>
    </row>
    <row r="286" s="2" customFormat="1">
      <c r="A286" s="35"/>
      <c r="B286" s="36"/>
      <c r="C286" s="37"/>
      <c r="D286" s="235" t="s">
        <v>275</v>
      </c>
      <c r="E286" s="37"/>
      <c r="F286" s="236" t="s">
        <v>1604</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114.9" customHeight="1">
      <c r="A287" s="35"/>
      <c r="B287" s="36"/>
      <c r="C287" s="222" t="s">
        <v>602</v>
      </c>
      <c r="D287" s="222" t="s">
        <v>269</v>
      </c>
      <c r="E287" s="223" t="s">
        <v>393</v>
      </c>
      <c r="F287" s="224" t="s">
        <v>394</v>
      </c>
      <c r="G287" s="225" t="s">
        <v>307</v>
      </c>
      <c r="H287" s="226">
        <v>43.200000000000003</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605</v>
      </c>
    </row>
    <row r="288" s="2" customFormat="1">
      <c r="A288" s="35"/>
      <c r="B288" s="36"/>
      <c r="C288" s="37"/>
      <c r="D288" s="235" t="s">
        <v>275</v>
      </c>
      <c r="E288" s="37"/>
      <c r="F288" s="236" t="s">
        <v>1605</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23" customHeight="1">
      <c r="A289" s="35"/>
      <c r="B289" s="36"/>
      <c r="C289" s="222" t="s">
        <v>438</v>
      </c>
      <c r="D289" s="222" t="s">
        <v>269</v>
      </c>
      <c r="E289" s="223" t="s">
        <v>1022</v>
      </c>
      <c r="F289" s="224" t="s">
        <v>1023</v>
      </c>
      <c r="G289" s="225" t="s">
        <v>307</v>
      </c>
      <c r="H289" s="226">
        <v>1900.8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608</v>
      </c>
    </row>
    <row r="290" s="2" customFormat="1">
      <c r="A290" s="35"/>
      <c r="B290" s="36"/>
      <c r="C290" s="37"/>
      <c r="D290" s="235" t="s">
        <v>275</v>
      </c>
      <c r="E290" s="37"/>
      <c r="F290" s="236" t="s">
        <v>1606</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21.75" customHeight="1">
      <c r="A291" s="35"/>
      <c r="B291" s="36"/>
      <c r="C291" s="240" t="s">
        <v>607</v>
      </c>
      <c r="D291" s="240" t="s">
        <v>339</v>
      </c>
      <c r="E291" s="241" t="s">
        <v>1025</v>
      </c>
      <c r="F291" s="242" t="s">
        <v>1026</v>
      </c>
      <c r="G291" s="243" t="s">
        <v>297</v>
      </c>
      <c r="H291" s="244">
        <v>7.2000000000000002</v>
      </c>
      <c r="I291" s="245"/>
      <c r="J291" s="246">
        <f>ROUND(I291*H291,2)</f>
        <v>0</v>
      </c>
      <c r="K291" s="242" t="s">
        <v>273</v>
      </c>
      <c r="L291" s="247"/>
      <c r="M291" s="248" t="s">
        <v>1</v>
      </c>
      <c r="N291" s="249" t="s">
        <v>38</v>
      </c>
      <c r="O291" s="88"/>
      <c r="P291" s="231">
        <f>O291*H291</f>
        <v>0</v>
      </c>
      <c r="Q291" s="231">
        <v>2.4289999999999998</v>
      </c>
      <c r="R291" s="231">
        <f>Q291*H291</f>
        <v>17.488799999999998</v>
      </c>
      <c r="S291" s="231">
        <v>0</v>
      </c>
      <c r="T291" s="232">
        <f>S291*H291</f>
        <v>0</v>
      </c>
      <c r="U291" s="35"/>
      <c r="V291" s="35"/>
      <c r="W291" s="35"/>
      <c r="X291" s="35"/>
      <c r="Y291" s="35"/>
      <c r="Z291" s="35"/>
      <c r="AA291" s="35"/>
      <c r="AB291" s="35"/>
      <c r="AC291" s="35"/>
      <c r="AD291" s="35"/>
      <c r="AE291" s="35"/>
      <c r="AR291" s="233" t="s">
        <v>286</v>
      </c>
      <c r="AT291" s="233" t="s">
        <v>339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612</v>
      </c>
    </row>
    <row r="292" s="2" customFormat="1">
      <c r="A292" s="35"/>
      <c r="B292" s="36"/>
      <c r="C292" s="37"/>
      <c r="D292" s="235" t="s">
        <v>275</v>
      </c>
      <c r="E292" s="37"/>
      <c r="F292" s="236" t="s">
        <v>1607</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441</v>
      </c>
      <c r="D293" s="222" t="s">
        <v>269</v>
      </c>
      <c r="E293" s="223" t="s">
        <v>305</v>
      </c>
      <c r="F293" s="224" t="s">
        <v>306</v>
      </c>
      <c r="G293" s="225" t="s">
        <v>307</v>
      </c>
      <c r="H293" s="226">
        <v>15.84</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617</v>
      </c>
    </row>
    <row r="294" s="2" customFormat="1">
      <c r="A294" s="35"/>
      <c r="B294" s="36"/>
      <c r="C294" s="37"/>
      <c r="D294" s="235" t="s">
        <v>275</v>
      </c>
      <c r="E294" s="37"/>
      <c r="F294" s="236" t="s">
        <v>1608</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78" customHeight="1">
      <c r="A295" s="35"/>
      <c r="B295" s="36"/>
      <c r="C295" s="222" t="s">
        <v>614</v>
      </c>
      <c r="D295" s="222" t="s">
        <v>269</v>
      </c>
      <c r="E295" s="223" t="s">
        <v>867</v>
      </c>
      <c r="F295" s="224" t="s">
        <v>868</v>
      </c>
      <c r="G295" s="225" t="s">
        <v>328</v>
      </c>
      <c r="H295" s="226">
        <v>168</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620</v>
      </c>
    </row>
    <row r="296" s="2" customFormat="1">
      <c r="A296" s="35"/>
      <c r="B296" s="36"/>
      <c r="C296" s="37"/>
      <c r="D296" s="235" t="s">
        <v>275</v>
      </c>
      <c r="E296" s="37"/>
      <c r="F296" s="236" t="s">
        <v>1591</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24.15" customHeight="1">
      <c r="A297" s="35"/>
      <c r="B297" s="36"/>
      <c r="C297" s="240" t="s">
        <v>443</v>
      </c>
      <c r="D297" s="240" t="s">
        <v>339</v>
      </c>
      <c r="E297" s="241" t="s">
        <v>871</v>
      </c>
      <c r="F297" s="242" t="s">
        <v>872</v>
      </c>
      <c r="G297" s="243" t="s">
        <v>307</v>
      </c>
      <c r="H297" s="244">
        <v>63</v>
      </c>
      <c r="I297" s="245"/>
      <c r="J297" s="246">
        <f>ROUND(I297*H297,2)</f>
        <v>0</v>
      </c>
      <c r="K297" s="242" t="s">
        <v>273</v>
      </c>
      <c r="L297" s="247"/>
      <c r="M297" s="248" t="s">
        <v>1</v>
      </c>
      <c r="N297" s="249"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286</v>
      </c>
      <c r="AT297" s="233" t="s">
        <v>339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625</v>
      </c>
    </row>
    <row r="298" s="2" customFormat="1">
      <c r="A298" s="35"/>
      <c r="B298" s="36"/>
      <c r="C298" s="37"/>
      <c r="D298" s="235" t="s">
        <v>275</v>
      </c>
      <c r="E298" s="37"/>
      <c r="F298" s="236" t="s">
        <v>1609</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24.15" customHeight="1">
      <c r="A299" s="35"/>
      <c r="B299" s="36"/>
      <c r="C299" s="240" t="s">
        <v>622</v>
      </c>
      <c r="D299" s="240" t="s">
        <v>339</v>
      </c>
      <c r="E299" s="241" t="s">
        <v>875</v>
      </c>
      <c r="F299" s="242" t="s">
        <v>876</v>
      </c>
      <c r="G299" s="243" t="s">
        <v>307</v>
      </c>
      <c r="H299" s="244">
        <v>21</v>
      </c>
      <c r="I299" s="245"/>
      <c r="J299" s="246">
        <f>ROUND(I299*H299,2)</f>
        <v>0</v>
      </c>
      <c r="K299" s="242" t="s">
        <v>273</v>
      </c>
      <c r="L299" s="247"/>
      <c r="M299" s="248" t="s">
        <v>1</v>
      </c>
      <c r="N299" s="249"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286</v>
      </c>
      <c r="AT299" s="233" t="s">
        <v>339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628</v>
      </c>
    </row>
    <row r="300" s="2" customFormat="1">
      <c r="A300" s="35"/>
      <c r="B300" s="36"/>
      <c r="C300" s="37"/>
      <c r="D300" s="235" t="s">
        <v>275</v>
      </c>
      <c r="E300" s="37"/>
      <c r="F300" s="236" t="s">
        <v>1610</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101.25" customHeight="1">
      <c r="A301" s="35"/>
      <c r="B301" s="36"/>
      <c r="C301" s="222" t="s">
        <v>446</v>
      </c>
      <c r="D301" s="222" t="s">
        <v>269</v>
      </c>
      <c r="E301" s="223" t="s">
        <v>305</v>
      </c>
      <c r="F301" s="224" t="s">
        <v>306</v>
      </c>
      <c r="G301" s="225" t="s">
        <v>307</v>
      </c>
      <c r="H301" s="226">
        <v>84</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631</v>
      </c>
    </row>
    <row r="302" s="2" customFormat="1">
      <c r="A302" s="35"/>
      <c r="B302" s="36"/>
      <c r="C302" s="37"/>
      <c r="D302" s="235" t="s">
        <v>275</v>
      </c>
      <c r="E302" s="37"/>
      <c r="F302" s="236" t="s">
        <v>1611</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111.75" customHeight="1">
      <c r="A303" s="35"/>
      <c r="B303" s="36"/>
      <c r="C303" s="222" t="s">
        <v>630</v>
      </c>
      <c r="D303" s="222" t="s">
        <v>269</v>
      </c>
      <c r="E303" s="223" t="s">
        <v>317</v>
      </c>
      <c r="F303" s="224" t="s">
        <v>318</v>
      </c>
      <c r="G303" s="225" t="s">
        <v>307</v>
      </c>
      <c r="H303" s="226">
        <v>168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635</v>
      </c>
    </row>
    <row r="304" s="2" customFormat="1">
      <c r="A304" s="35"/>
      <c r="B304" s="36"/>
      <c r="C304" s="37"/>
      <c r="D304" s="235" t="s">
        <v>275</v>
      </c>
      <c r="E304" s="37"/>
      <c r="F304" s="236" t="s">
        <v>1612</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24.15" customHeight="1">
      <c r="A305" s="35"/>
      <c r="B305" s="36"/>
      <c r="C305" s="222" t="s">
        <v>450</v>
      </c>
      <c r="D305" s="222" t="s">
        <v>269</v>
      </c>
      <c r="E305" s="223" t="s">
        <v>772</v>
      </c>
      <c r="F305" s="224" t="s">
        <v>883</v>
      </c>
      <c r="G305" s="225" t="s">
        <v>279</v>
      </c>
      <c r="H305" s="226">
        <v>72</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639</v>
      </c>
    </row>
    <row r="306" s="2" customFormat="1">
      <c r="A306" s="35"/>
      <c r="B306" s="36"/>
      <c r="C306" s="37"/>
      <c r="D306" s="235" t="s">
        <v>275</v>
      </c>
      <c r="E306" s="37"/>
      <c r="F306" s="236" t="s">
        <v>1613</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24.15" customHeight="1">
      <c r="A307" s="35"/>
      <c r="B307" s="36"/>
      <c r="C307" s="222" t="s">
        <v>636</v>
      </c>
      <c r="D307" s="222" t="s">
        <v>269</v>
      </c>
      <c r="E307" s="223" t="s">
        <v>827</v>
      </c>
      <c r="F307" s="224" t="s">
        <v>1245</v>
      </c>
      <c r="G307" s="225" t="s">
        <v>279</v>
      </c>
      <c r="H307" s="226">
        <v>72</v>
      </c>
      <c r="I307" s="227"/>
      <c r="J307" s="228">
        <f>ROUND(I307*H307,2)</f>
        <v>0</v>
      </c>
      <c r="K307" s="224" t="s">
        <v>1</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642</v>
      </c>
    </row>
    <row r="308" s="2" customFormat="1">
      <c r="A308" s="35"/>
      <c r="B308" s="36"/>
      <c r="C308" s="37"/>
      <c r="D308" s="235" t="s">
        <v>275</v>
      </c>
      <c r="E308" s="37"/>
      <c r="F308" s="236" t="s">
        <v>1613</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78" customHeight="1">
      <c r="A309" s="35"/>
      <c r="B309" s="36"/>
      <c r="C309" s="222" t="s">
        <v>455</v>
      </c>
      <c r="D309" s="222" t="s">
        <v>269</v>
      </c>
      <c r="E309" s="223" t="s">
        <v>991</v>
      </c>
      <c r="F309" s="224" t="s">
        <v>992</v>
      </c>
      <c r="G309" s="225" t="s">
        <v>297</v>
      </c>
      <c r="H309" s="226">
        <v>25</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646</v>
      </c>
    </row>
    <row r="310" s="2" customFormat="1">
      <c r="A310" s="35"/>
      <c r="B310" s="36"/>
      <c r="C310" s="37"/>
      <c r="D310" s="235" t="s">
        <v>275</v>
      </c>
      <c r="E310" s="37"/>
      <c r="F310" s="236" t="s">
        <v>1597</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24.15" customHeight="1">
      <c r="A311" s="35"/>
      <c r="B311" s="36"/>
      <c r="C311" s="222" t="s">
        <v>643</v>
      </c>
      <c r="D311" s="222" t="s">
        <v>269</v>
      </c>
      <c r="E311" s="223" t="s">
        <v>903</v>
      </c>
      <c r="F311" s="224" t="s">
        <v>904</v>
      </c>
      <c r="G311" s="225" t="s">
        <v>905</v>
      </c>
      <c r="H311" s="226">
        <v>2</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649</v>
      </c>
    </row>
    <row r="312" s="2" customFormat="1" ht="16.5" customHeight="1">
      <c r="A312" s="35"/>
      <c r="B312" s="36"/>
      <c r="C312" s="222" t="s">
        <v>459</v>
      </c>
      <c r="D312" s="222" t="s">
        <v>269</v>
      </c>
      <c r="E312" s="223" t="s">
        <v>882</v>
      </c>
      <c r="F312" s="224" t="s">
        <v>908</v>
      </c>
      <c r="G312" s="225" t="s">
        <v>905</v>
      </c>
      <c r="H312" s="226">
        <v>1</v>
      </c>
      <c r="I312" s="227"/>
      <c r="J312" s="228">
        <f>ROUND(I312*H312,2)</f>
        <v>0</v>
      </c>
      <c r="K312" s="224" t="s">
        <v>1</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654</v>
      </c>
    </row>
    <row r="313" s="2" customFormat="1" ht="90" customHeight="1">
      <c r="A313" s="35"/>
      <c r="B313" s="36"/>
      <c r="C313" s="222" t="s">
        <v>650</v>
      </c>
      <c r="D313" s="222" t="s">
        <v>269</v>
      </c>
      <c r="E313" s="223" t="s">
        <v>911</v>
      </c>
      <c r="F313" s="224" t="s">
        <v>912</v>
      </c>
      <c r="G313" s="225" t="s">
        <v>272</v>
      </c>
      <c r="H313" s="226">
        <v>8</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657</v>
      </c>
    </row>
    <row r="314" s="2" customFormat="1">
      <c r="A314" s="35"/>
      <c r="B314" s="36"/>
      <c r="C314" s="37"/>
      <c r="D314" s="235" t="s">
        <v>275</v>
      </c>
      <c r="E314" s="37"/>
      <c r="F314" s="236" t="s">
        <v>914</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90" customHeight="1">
      <c r="A315" s="35"/>
      <c r="B315" s="36"/>
      <c r="C315" s="222" t="s">
        <v>464</v>
      </c>
      <c r="D315" s="222" t="s">
        <v>269</v>
      </c>
      <c r="E315" s="223" t="s">
        <v>915</v>
      </c>
      <c r="F315" s="224" t="s">
        <v>916</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661</v>
      </c>
    </row>
    <row r="316" s="2" customFormat="1">
      <c r="A316" s="35"/>
      <c r="B316" s="36"/>
      <c r="C316" s="37"/>
      <c r="D316" s="235" t="s">
        <v>275</v>
      </c>
      <c r="E316" s="37"/>
      <c r="F316" s="236" t="s">
        <v>1037</v>
      </c>
      <c r="G316" s="37"/>
      <c r="H316" s="37"/>
      <c r="I316" s="237"/>
      <c r="J316" s="37"/>
      <c r="K316" s="37"/>
      <c r="L316" s="41"/>
      <c r="M316" s="254"/>
      <c r="N316" s="255"/>
      <c r="O316" s="256"/>
      <c r="P316" s="256"/>
      <c r="Q316" s="256"/>
      <c r="R316" s="256"/>
      <c r="S316" s="256"/>
      <c r="T316" s="257"/>
      <c r="U316" s="35"/>
      <c r="V316" s="35"/>
      <c r="W316" s="35"/>
      <c r="X316" s="35"/>
      <c r="Y316" s="35"/>
      <c r="Z316" s="35"/>
      <c r="AA316" s="35"/>
      <c r="AB316" s="35"/>
      <c r="AC316" s="35"/>
      <c r="AD316" s="35"/>
      <c r="AE316" s="35"/>
      <c r="AT316" s="14" t="s">
        <v>275</v>
      </c>
      <c r="AU316" s="14" t="s">
        <v>81</v>
      </c>
    </row>
    <row r="317" s="2" customFormat="1" ht="6.96" customHeight="1">
      <c r="A317" s="35"/>
      <c r="B317" s="63"/>
      <c r="C317" s="64"/>
      <c r="D317" s="64"/>
      <c r="E317" s="64"/>
      <c r="F317" s="64"/>
      <c r="G317" s="64"/>
      <c r="H317" s="64"/>
      <c r="I317" s="64"/>
      <c r="J317" s="64"/>
      <c r="K317" s="64"/>
      <c r="L317" s="41"/>
      <c r="M317" s="35"/>
      <c r="O317" s="35"/>
      <c r="P317" s="35"/>
      <c r="Q317" s="35"/>
      <c r="R317" s="35"/>
      <c r="S317" s="35"/>
      <c r="T317" s="35"/>
      <c r="U317" s="35"/>
      <c r="V317" s="35"/>
      <c r="W317" s="35"/>
      <c r="X317" s="35"/>
      <c r="Y317" s="35"/>
      <c r="Z317" s="35"/>
      <c r="AA317" s="35"/>
      <c r="AB317" s="35"/>
      <c r="AC317" s="35"/>
      <c r="AD317" s="35"/>
      <c r="AE317" s="35"/>
    </row>
  </sheetData>
  <sheetProtection sheet="1" autoFilter="0" formatColumns="0" formatRows="0" objects="1" scenarios="1" spinCount="100000" saltValue="bpYIzdEM20jjapL4DF7uh4GDBbQSuWVeXksRFzzzj1V9657HFHnFK7wtBkYqP2E4R02H/aZLSCWjlpIBGYUsMw==" hashValue="c3DloDnJY5KBKVyWyhmfX/VJaA02zMdPPSKBNImyJPZh9b9EVBH0sXe7BaBJZr9Y3+x8qlUjZER6onLREC2eTQ==" algorithmName="SHA-512" password="CC35"/>
  <autoFilter ref="C118:K316"/>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1616</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ROUND((SUM(BE120:BE234)),  2)</f>
        <v>0</v>
      </c>
      <c r="G35" s="35"/>
      <c r="H35" s="35"/>
      <c r="I35" s="162">
        <v>0.20999999999999999</v>
      </c>
      <c r="J35" s="161">
        <f>ROUND(((SUM(BE120:BE234))*I35),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ROUND((SUM(BF120:BF234)),  2)</f>
        <v>0</v>
      </c>
      <c r="G36" s="35"/>
      <c r="H36" s="35"/>
      <c r="I36" s="162">
        <v>0.12</v>
      </c>
      <c r="J36" s="161">
        <f>ROUND(((SUM(BF120:BF234))*I36),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ROUND((SUM(BG120:BG234)),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ROUND((SUM(BH120:BH234)),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ROUND((SUM(BI120:BI234)),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Sborník ÚOŽI</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1614</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Sborník ÚOŽI</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 xml:space="preserve"> </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SUM(P121:P234)</f>
        <v>0</v>
      </c>
      <c r="Q120" s="101"/>
      <c r="R120" s="205">
        <f>SUM(R121:R234)</f>
        <v>405.70279278999999</v>
      </c>
      <c r="S120" s="101"/>
      <c r="T120" s="206">
        <f>SUM(T121:T234)</f>
        <v>91.475999999999999</v>
      </c>
      <c r="U120" s="35"/>
      <c r="V120" s="35"/>
      <c r="W120" s="35"/>
      <c r="X120" s="35"/>
      <c r="Y120" s="35"/>
      <c r="Z120" s="35"/>
      <c r="AA120" s="35"/>
      <c r="AB120" s="35"/>
      <c r="AC120" s="35"/>
      <c r="AD120" s="35"/>
      <c r="AE120" s="35"/>
      <c r="AT120" s="14" t="s">
        <v>72</v>
      </c>
      <c r="AU120" s="14" t="s">
        <v>246</v>
      </c>
      <c r="BK120" s="207">
        <f>SUM(BK121:BK234)</f>
        <v>0</v>
      </c>
    </row>
    <row r="121" s="2" customFormat="1" ht="44.25" customHeight="1">
      <c r="A121" s="35"/>
      <c r="B121" s="36"/>
      <c r="C121" s="222" t="s">
        <v>81</v>
      </c>
      <c r="D121" s="222" t="s">
        <v>269</v>
      </c>
      <c r="E121" s="223" t="s">
        <v>1617</v>
      </c>
      <c r="F121" s="224" t="s">
        <v>1618</v>
      </c>
      <c r="G121" s="225" t="s">
        <v>297</v>
      </c>
      <c r="H121" s="226">
        <v>48</v>
      </c>
      <c r="I121" s="227"/>
      <c r="J121" s="228">
        <f>ROUND(I121*H121,2)</f>
        <v>0</v>
      </c>
      <c r="K121" s="224" t="s">
        <v>889</v>
      </c>
      <c r="L121" s="41"/>
      <c r="M121" s="229" t="s">
        <v>1</v>
      </c>
      <c r="N121" s="230" t="s">
        <v>38</v>
      </c>
      <c r="O121" s="88"/>
      <c r="P121" s="231">
        <f>O121*H121</f>
        <v>0</v>
      </c>
      <c r="Q121" s="231">
        <v>0</v>
      </c>
      <c r="R121" s="231">
        <f>Q121*H121</f>
        <v>0</v>
      </c>
      <c r="S121" s="231">
        <v>1.8999999999999999</v>
      </c>
      <c r="T121" s="232">
        <f>S121*H121</f>
        <v>91.199999999999989</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83</v>
      </c>
    </row>
    <row r="122" s="2" customFormat="1">
      <c r="A122" s="35"/>
      <c r="B122" s="36"/>
      <c r="C122" s="37"/>
      <c r="D122" s="252" t="s">
        <v>891</v>
      </c>
      <c r="E122" s="37"/>
      <c r="F122" s="253" t="s">
        <v>1619</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891</v>
      </c>
      <c r="AU122" s="14" t="s">
        <v>73</v>
      </c>
    </row>
    <row r="123" s="2" customFormat="1" ht="33" customHeight="1">
      <c r="A123" s="35"/>
      <c r="B123" s="36"/>
      <c r="C123" s="222" t="s">
        <v>83</v>
      </c>
      <c r="D123" s="222" t="s">
        <v>269</v>
      </c>
      <c r="E123" s="223" t="s">
        <v>1620</v>
      </c>
      <c r="F123" s="224" t="s">
        <v>1621</v>
      </c>
      <c r="G123" s="225" t="s">
        <v>328</v>
      </c>
      <c r="H123" s="226">
        <v>120</v>
      </c>
      <c r="I123" s="227"/>
      <c r="J123" s="228">
        <f>ROUND(I123*H123,2)</f>
        <v>0</v>
      </c>
      <c r="K123" s="224" t="s">
        <v>889</v>
      </c>
      <c r="L123" s="41"/>
      <c r="M123" s="229" t="s">
        <v>1</v>
      </c>
      <c r="N123" s="230" t="s">
        <v>38</v>
      </c>
      <c r="O123" s="88"/>
      <c r="P123" s="231">
        <f>O123*H123</f>
        <v>0</v>
      </c>
      <c r="Q123" s="231">
        <v>0</v>
      </c>
      <c r="R123" s="231">
        <f>Q123*H123</f>
        <v>0</v>
      </c>
      <c r="S123" s="231">
        <v>0.00080000000000000004</v>
      </c>
      <c r="T123" s="232">
        <f>S123*H123</f>
        <v>0.096000000000000002</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274</v>
      </c>
    </row>
    <row r="124" s="2" customFormat="1">
      <c r="A124" s="35"/>
      <c r="B124" s="36"/>
      <c r="C124" s="37"/>
      <c r="D124" s="252" t="s">
        <v>891</v>
      </c>
      <c r="E124" s="37"/>
      <c r="F124" s="253" t="s">
        <v>1622</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891</v>
      </c>
      <c r="AU124" s="14" t="s">
        <v>73</v>
      </c>
    </row>
    <row r="125" s="2" customFormat="1">
      <c r="A125" s="35"/>
      <c r="B125" s="36"/>
      <c r="C125" s="37"/>
      <c r="D125" s="235" t="s">
        <v>275</v>
      </c>
      <c r="E125" s="37"/>
      <c r="F125" s="236" t="s">
        <v>1623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100.5" customHeight="1">
      <c r="A126" s="35"/>
      <c r="B126" s="36"/>
      <c r="C126" s="222" t="s">
        <v>137</v>
      </c>
      <c r="D126" s="222" t="s">
        <v>269</v>
      </c>
      <c r="E126" s="223" t="s">
        <v>1624</v>
      </c>
      <c r="F126" s="224" t="s">
        <v>1625</v>
      </c>
      <c r="G126" s="225" t="s">
        <v>279</v>
      </c>
      <c r="H126" s="226">
        <v>15</v>
      </c>
      <c r="I126" s="227"/>
      <c r="J126" s="228">
        <f>ROUND(I126*H126,2)</f>
        <v>0</v>
      </c>
      <c r="K126" s="224" t="s">
        <v>889</v>
      </c>
      <c r="L126" s="41"/>
      <c r="M126" s="229" t="s">
        <v>1</v>
      </c>
      <c r="N126" s="230" t="s">
        <v>38</v>
      </c>
      <c r="O126" s="88"/>
      <c r="P126" s="231">
        <f>O126*H126</f>
        <v>0</v>
      </c>
      <c r="Q126" s="231">
        <v>0.06053</v>
      </c>
      <c r="R126" s="231">
        <f>Q126*H126</f>
        <v>0.90795000000000003</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52" t="s">
        <v>891</v>
      </c>
      <c r="E127" s="37"/>
      <c r="F127" s="253" t="s">
        <v>1626</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891</v>
      </c>
      <c r="AU127" s="14" t="s">
        <v>73</v>
      </c>
    </row>
    <row r="128" s="2" customFormat="1">
      <c r="A128" s="35"/>
      <c r="B128" s="36"/>
      <c r="C128" s="37"/>
      <c r="D128" s="235" t="s">
        <v>275</v>
      </c>
      <c r="E128" s="37"/>
      <c r="F128" s="236" t="s">
        <v>1627</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22" t="s">
        <v>274</v>
      </c>
      <c r="D129" s="222" t="s">
        <v>269</v>
      </c>
      <c r="E129" s="223" t="s">
        <v>1628</v>
      </c>
      <c r="F129" s="224" t="s">
        <v>1629</v>
      </c>
      <c r="G129" s="225" t="s">
        <v>297</v>
      </c>
      <c r="H129" s="226">
        <v>1.76</v>
      </c>
      <c r="I129" s="227"/>
      <c r="J129" s="228">
        <f>ROUND(I129*H129,2)</f>
        <v>0</v>
      </c>
      <c r="K129" s="224" t="s">
        <v>889</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52" t="s">
        <v>891</v>
      </c>
      <c r="E130" s="37"/>
      <c r="F130" s="253" t="s">
        <v>1630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891</v>
      </c>
      <c r="AU130" s="14" t="s">
        <v>73</v>
      </c>
    </row>
    <row r="131" s="2" customFormat="1">
      <c r="A131" s="35"/>
      <c r="B131" s="36"/>
      <c r="C131" s="37"/>
      <c r="D131" s="235" t="s">
        <v>275</v>
      </c>
      <c r="E131" s="37"/>
      <c r="F131" s="236" t="s">
        <v>1631</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24.15" customHeight="1">
      <c r="A132" s="35"/>
      <c r="B132" s="36"/>
      <c r="C132" s="222" t="s">
        <v>267</v>
      </c>
      <c r="D132" s="222" t="s">
        <v>269</v>
      </c>
      <c r="E132" s="223" t="s">
        <v>1632</v>
      </c>
      <c r="F132" s="224" t="s">
        <v>1633</v>
      </c>
      <c r="G132" s="225" t="s">
        <v>297</v>
      </c>
      <c r="H132" s="226">
        <v>145.69999999999999</v>
      </c>
      <c r="I132" s="227"/>
      <c r="J132" s="228">
        <f>ROUND(I132*H132,2)</f>
        <v>0</v>
      </c>
      <c r="K132" s="224" t="s">
        <v>889</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52" t="s">
        <v>891</v>
      </c>
      <c r="E133" s="37"/>
      <c r="F133" s="253" t="s">
        <v>1634</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891</v>
      </c>
      <c r="AU133" s="14" t="s">
        <v>73</v>
      </c>
    </row>
    <row r="134" s="2" customFormat="1">
      <c r="A134" s="35"/>
      <c r="B134" s="36"/>
      <c r="C134" s="37"/>
      <c r="D134" s="235" t="s">
        <v>275</v>
      </c>
      <c r="E134" s="37"/>
      <c r="F134" s="236" t="s">
        <v>1635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49.05" customHeight="1">
      <c r="A135" s="35"/>
      <c r="B135" s="36"/>
      <c r="C135" s="222" t="s">
        <v>283</v>
      </c>
      <c r="D135" s="222" t="s">
        <v>269</v>
      </c>
      <c r="E135" s="223" t="s">
        <v>1636</v>
      </c>
      <c r="F135" s="224" t="s">
        <v>1637</v>
      </c>
      <c r="G135" s="225" t="s">
        <v>297</v>
      </c>
      <c r="H135" s="226">
        <v>145.69999999999999</v>
      </c>
      <c r="I135" s="227"/>
      <c r="J135" s="228">
        <f>ROUND(I135*H135,2)</f>
        <v>0</v>
      </c>
      <c r="K135" s="224" t="s">
        <v>889</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8</v>
      </c>
    </row>
    <row r="136" s="2" customFormat="1">
      <c r="A136" s="35"/>
      <c r="B136" s="36"/>
      <c r="C136" s="37"/>
      <c r="D136" s="252" t="s">
        <v>891</v>
      </c>
      <c r="E136" s="37"/>
      <c r="F136" s="253" t="s">
        <v>1638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891</v>
      </c>
      <c r="AU136" s="14" t="s">
        <v>73</v>
      </c>
    </row>
    <row r="137" s="2" customFormat="1" ht="62.7" customHeight="1">
      <c r="A137" s="35"/>
      <c r="B137" s="36"/>
      <c r="C137" s="222" t="s">
        <v>294</v>
      </c>
      <c r="D137" s="222" t="s">
        <v>269</v>
      </c>
      <c r="E137" s="223" t="s">
        <v>1639</v>
      </c>
      <c r="F137" s="224" t="s">
        <v>1640</v>
      </c>
      <c r="G137" s="225" t="s">
        <v>297</v>
      </c>
      <c r="H137" s="226">
        <v>2.5</v>
      </c>
      <c r="I137" s="227"/>
      <c r="J137" s="228">
        <f>ROUND(I137*H137,2)</f>
        <v>0</v>
      </c>
      <c r="K137" s="224" t="s">
        <v>889</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298</v>
      </c>
    </row>
    <row r="138" s="2" customFormat="1">
      <c r="A138" s="35"/>
      <c r="B138" s="36"/>
      <c r="C138" s="37"/>
      <c r="D138" s="252" t="s">
        <v>891</v>
      </c>
      <c r="E138" s="37"/>
      <c r="F138" s="253" t="s">
        <v>1641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891</v>
      </c>
      <c r="AU138" s="14" t="s">
        <v>73</v>
      </c>
    </row>
    <row r="139" s="2" customFormat="1">
      <c r="A139" s="35"/>
      <c r="B139" s="36"/>
      <c r="C139" s="37"/>
      <c r="D139" s="235" t="s">
        <v>275</v>
      </c>
      <c r="E139" s="37"/>
      <c r="F139" s="236" t="s">
        <v>1642</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66.75" customHeight="1">
      <c r="A140" s="35"/>
      <c r="B140" s="36"/>
      <c r="C140" s="222" t="s">
        <v>286</v>
      </c>
      <c r="D140" s="222" t="s">
        <v>269</v>
      </c>
      <c r="E140" s="223" t="s">
        <v>1643</v>
      </c>
      <c r="F140" s="224" t="s">
        <v>1644</v>
      </c>
      <c r="G140" s="225" t="s">
        <v>297</v>
      </c>
      <c r="H140" s="226">
        <v>2.2400000000000002</v>
      </c>
      <c r="I140" s="227"/>
      <c r="J140" s="228">
        <f>ROUND(I140*H140,2)</f>
        <v>0</v>
      </c>
      <c r="K140" s="224" t="s">
        <v>889</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302</v>
      </c>
    </row>
    <row r="141" s="2" customFormat="1">
      <c r="A141" s="35"/>
      <c r="B141" s="36"/>
      <c r="C141" s="37"/>
      <c r="D141" s="252" t="s">
        <v>891</v>
      </c>
      <c r="E141" s="37"/>
      <c r="F141" s="253" t="s">
        <v>1645</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891</v>
      </c>
      <c r="AU141" s="14" t="s">
        <v>73</v>
      </c>
    </row>
    <row r="142" s="2" customFormat="1">
      <c r="A142" s="35"/>
      <c r="B142" s="36"/>
      <c r="C142" s="37"/>
      <c r="D142" s="235" t="s">
        <v>275</v>
      </c>
      <c r="E142" s="37"/>
      <c r="F142" s="236" t="s">
        <v>1646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55.5" customHeight="1">
      <c r="A143" s="35"/>
      <c r="B143" s="36"/>
      <c r="C143" s="222" t="s">
        <v>304</v>
      </c>
      <c r="D143" s="222" t="s">
        <v>269</v>
      </c>
      <c r="E143" s="223" t="s">
        <v>1647</v>
      </c>
      <c r="F143" s="224" t="s">
        <v>1648</v>
      </c>
      <c r="G143" s="225" t="s">
        <v>297</v>
      </c>
      <c r="H143" s="226">
        <v>8.0199999999999996</v>
      </c>
      <c r="I143" s="227"/>
      <c r="J143" s="228">
        <f>ROUND(I143*H143,2)</f>
        <v>0</v>
      </c>
      <c r="K143" s="224" t="s">
        <v>889</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308</v>
      </c>
    </row>
    <row r="144" s="2" customFormat="1">
      <c r="A144" s="35"/>
      <c r="B144" s="36"/>
      <c r="C144" s="37"/>
      <c r="D144" s="252" t="s">
        <v>891</v>
      </c>
      <c r="E144" s="37"/>
      <c r="F144" s="253" t="s">
        <v>1649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891</v>
      </c>
      <c r="AU144" s="14" t="s">
        <v>73</v>
      </c>
    </row>
    <row r="145" s="2" customFormat="1">
      <c r="A145" s="35"/>
      <c r="B145" s="36"/>
      <c r="C145" s="37"/>
      <c r="D145" s="235" t="s">
        <v>275</v>
      </c>
      <c r="E145" s="37"/>
      <c r="F145" s="236" t="s">
        <v>1650</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62.7" customHeight="1">
      <c r="A146" s="35"/>
      <c r="B146" s="36"/>
      <c r="C146" s="222" t="s">
        <v>290</v>
      </c>
      <c r="D146" s="222" t="s">
        <v>269</v>
      </c>
      <c r="E146" s="223" t="s">
        <v>1651</v>
      </c>
      <c r="F146" s="224" t="s">
        <v>1652</v>
      </c>
      <c r="G146" s="225" t="s">
        <v>297</v>
      </c>
      <c r="H146" s="226">
        <v>149.96000000000001</v>
      </c>
      <c r="I146" s="227"/>
      <c r="J146" s="228">
        <f>ROUND(I146*H146,2)</f>
        <v>0</v>
      </c>
      <c r="K146" s="224" t="s">
        <v>889</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312</v>
      </c>
    </row>
    <row r="147" s="2" customFormat="1">
      <c r="A147" s="35"/>
      <c r="B147" s="36"/>
      <c r="C147" s="37"/>
      <c r="D147" s="252" t="s">
        <v>891</v>
      </c>
      <c r="E147" s="37"/>
      <c r="F147" s="253" t="s">
        <v>1653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891</v>
      </c>
      <c r="AU147" s="14" t="s">
        <v>73</v>
      </c>
    </row>
    <row r="148" s="2" customFormat="1">
      <c r="A148" s="35"/>
      <c r="B148" s="36"/>
      <c r="C148" s="37"/>
      <c r="D148" s="235" t="s">
        <v>275</v>
      </c>
      <c r="E148" s="37"/>
      <c r="F148" s="236" t="s">
        <v>1654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44.25" customHeight="1">
      <c r="A149" s="35"/>
      <c r="B149" s="36"/>
      <c r="C149" s="222" t="s">
        <v>314</v>
      </c>
      <c r="D149" s="222" t="s">
        <v>269</v>
      </c>
      <c r="E149" s="223" t="s">
        <v>1655</v>
      </c>
      <c r="F149" s="224" t="s">
        <v>1656</v>
      </c>
      <c r="G149" s="225" t="s">
        <v>297</v>
      </c>
      <c r="H149" s="226">
        <v>149.96000000000001</v>
      </c>
      <c r="I149" s="227"/>
      <c r="J149" s="228">
        <f>ROUND(I149*H149,2)</f>
        <v>0</v>
      </c>
      <c r="K149" s="224" t="s">
        <v>889</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315</v>
      </c>
    </row>
    <row r="150" s="2" customFormat="1">
      <c r="A150" s="35"/>
      <c r="B150" s="36"/>
      <c r="C150" s="37"/>
      <c r="D150" s="252" t="s">
        <v>891</v>
      </c>
      <c r="E150" s="37"/>
      <c r="F150" s="253" t="s">
        <v>1657</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891</v>
      </c>
      <c r="AU150" s="14" t="s">
        <v>73</v>
      </c>
    </row>
    <row r="151" s="2" customFormat="1" ht="44.25" customHeight="1">
      <c r="A151" s="35"/>
      <c r="B151" s="36"/>
      <c r="C151" s="222" t="s">
        <v>8</v>
      </c>
      <c r="D151" s="222" t="s">
        <v>269</v>
      </c>
      <c r="E151" s="223" t="s">
        <v>1658</v>
      </c>
      <c r="F151" s="224" t="s">
        <v>1659</v>
      </c>
      <c r="G151" s="225" t="s">
        <v>307</v>
      </c>
      <c r="H151" s="226">
        <v>82.459999999999994</v>
      </c>
      <c r="I151" s="227"/>
      <c r="J151" s="228">
        <f>ROUND(I151*H151,2)</f>
        <v>0</v>
      </c>
      <c r="K151" s="224" t="s">
        <v>889</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319</v>
      </c>
    </row>
    <row r="152" s="2" customFormat="1">
      <c r="A152" s="35"/>
      <c r="B152" s="36"/>
      <c r="C152" s="37"/>
      <c r="D152" s="252" t="s">
        <v>891</v>
      </c>
      <c r="E152" s="37"/>
      <c r="F152" s="253" t="s">
        <v>1660</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891</v>
      </c>
      <c r="AU152" s="14" t="s">
        <v>73</v>
      </c>
    </row>
    <row r="153" s="2" customFormat="1">
      <c r="A153" s="35"/>
      <c r="B153" s="36"/>
      <c r="C153" s="37"/>
      <c r="D153" s="235" t="s">
        <v>275</v>
      </c>
      <c r="E153" s="37"/>
      <c r="F153" s="236" t="s">
        <v>1661</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321</v>
      </c>
      <c r="D154" s="222" t="s">
        <v>269</v>
      </c>
      <c r="E154" s="223" t="s">
        <v>1662</v>
      </c>
      <c r="F154" s="224" t="s">
        <v>1663</v>
      </c>
      <c r="G154" s="225" t="s">
        <v>297</v>
      </c>
      <c r="H154" s="226">
        <v>84.671999999999997</v>
      </c>
      <c r="I154" s="227"/>
      <c r="J154" s="228">
        <f>ROUND(I154*H154,2)</f>
        <v>0</v>
      </c>
      <c r="K154" s="224" t="s">
        <v>889</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324</v>
      </c>
    </row>
    <row r="155" s="2" customFormat="1">
      <c r="A155" s="35"/>
      <c r="B155" s="36"/>
      <c r="C155" s="37"/>
      <c r="D155" s="252" t="s">
        <v>891</v>
      </c>
      <c r="E155" s="37"/>
      <c r="F155" s="253" t="s">
        <v>1664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891</v>
      </c>
      <c r="AU155" s="14" t="s">
        <v>73</v>
      </c>
    </row>
    <row r="156" s="2" customFormat="1">
      <c r="A156" s="35"/>
      <c r="B156" s="36"/>
      <c r="C156" s="37"/>
      <c r="D156" s="235" t="s">
        <v>275</v>
      </c>
      <c r="E156" s="37"/>
      <c r="F156" s="236" t="s">
        <v>1665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298</v>
      </c>
      <c r="D157" s="240" t="s">
        <v>339</v>
      </c>
      <c r="E157" s="241" t="s">
        <v>1666</v>
      </c>
      <c r="F157" s="242" t="s">
        <v>1667</v>
      </c>
      <c r="G157" s="243" t="s">
        <v>307</v>
      </c>
      <c r="H157" s="244">
        <v>152.41</v>
      </c>
      <c r="I157" s="245"/>
      <c r="J157" s="246">
        <f>ROUND(I157*H157,2)</f>
        <v>0</v>
      </c>
      <c r="K157" s="242" t="s">
        <v>889</v>
      </c>
      <c r="L157" s="247"/>
      <c r="M157" s="248" t="s">
        <v>1</v>
      </c>
      <c r="N157" s="249" t="s">
        <v>38</v>
      </c>
      <c r="O157" s="88"/>
      <c r="P157" s="231">
        <f>O157*H157</f>
        <v>0</v>
      </c>
      <c r="Q157" s="231">
        <v>1</v>
      </c>
      <c r="R157" s="231">
        <f>Q157*H157</f>
        <v>152.41</v>
      </c>
      <c r="S157" s="231">
        <v>0</v>
      </c>
      <c r="T157" s="232">
        <f>S157*H157</f>
        <v>0</v>
      </c>
      <c r="U157" s="35"/>
      <c r="V157" s="35"/>
      <c r="W157" s="35"/>
      <c r="X157" s="35"/>
      <c r="Y157" s="35"/>
      <c r="Z157" s="35"/>
      <c r="AA157" s="35"/>
      <c r="AB157" s="35"/>
      <c r="AC157" s="35"/>
      <c r="AD157" s="35"/>
      <c r="AE157" s="35"/>
      <c r="AR157" s="233" t="s">
        <v>286</v>
      </c>
      <c r="AT157" s="233" t="s">
        <v>339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329</v>
      </c>
    </row>
    <row r="158" s="2" customFormat="1">
      <c r="A158" s="35"/>
      <c r="B158" s="36"/>
      <c r="C158" s="37"/>
      <c r="D158" s="235" t="s">
        <v>275</v>
      </c>
      <c r="E158" s="37"/>
      <c r="F158" s="236" t="s">
        <v>1668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33" customHeight="1">
      <c r="A159" s="35"/>
      <c r="B159" s="36"/>
      <c r="C159" s="222" t="s">
        <v>331</v>
      </c>
      <c r="D159" s="222" t="s">
        <v>269</v>
      </c>
      <c r="E159" s="223" t="s">
        <v>1669</v>
      </c>
      <c r="F159" s="224" t="s">
        <v>1670</v>
      </c>
      <c r="G159" s="225" t="s">
        <v>328</v>
      </c>
      <c r="H159" s="226">
        <v>84.671999999999997</v>
      </c>
      <c r="I159" s="227"/>
      <c r="J159" s="228">
        <f>ROUND(I159*H159,2)</f>
        <v>0</v>
      </c>
      <c r="K159" s="224" t="s">
        <v>889</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334</v>
      </c>
    </row>
    <row r="160" s="2" customFormat="1">
      <c r="A160" s="35"/>
      <c r="B160" s="36"/>
      <c r="C160" s="37"/>
      <c r="D160" s="252" t="s">
        <v>891</v>
      </c>
      <c r="E160" s="37"/>
      <c r="F160" s="253" t="s">
        <v>1671</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891</v>
      </c>
      <c r="AU160" s="14" t="s">
        <v>73</v>
      </c>
    </row>
    <row r="161" s="2" customFormat="1" ht="37.8" customHeight="1">
      <c r="A161" s="35"/>
      <c r="B161" s="36"/>
      <c r="C161" s="222" t="s">
        <v>302</v>
      </c>
      <c r="D161" s="222" t="s">
        <v>269</v>
      </c>
      <c r="E161" s="223" t="s">
        <v>1672</v>
      </c>
      <c r="F161" s="224" t="s">
        <v>1673</v>
      </c>
      <c r="G161" s="225" t="s">
        <v>297</v>
      </c>
      <c r="H161" s="226">
        <v>0.23999999999999999</v>
      </c>
      <c r="I161" s="227"/>
      <c r="J161" s="228">
        <f>ROUND(I161*H161,2)</f>
        <v>0</v>
      </c>
      <c r="K161" s="224" t="s">
        <v>889</v>
      </c>
      <c r="L161" s="41"/>
      <c r="M161" s="229" t="s">
        <v>1</v>
      </c>
      <c r="N161" s="230" t="s">
        <v>38</v>
      </c>
      <c r="O161" s="88"/>
      <c r="P161" s="231">
        <f>O161*H161</f>
        <v>0</v>
      </c>
      <c r="Q161" s="231">
        <v>2.5505399999999998</v>
      </c>
      <c r="R161" s="231">
        <f>Q161*H161</f>
        <v>0.61212959999999994</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337</v>
      </c>
    </row>
    <row r="162" s="2" customFormat="1">
      <c r="A162" s="35"/>
      <c r="B162" s="36"/>
      <c r="C162" s="37"/>
      <c r="D162" s="252" t="s">
        <v>891</v>
      </c>
      <c r="E162" s="37"/>
      <c r="F162" s="253" t="s">
        <v>1674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891</v>
      </c>
      <c r="AU162" s="14" t="s">
        <v>73</v>
      </c>
    </row>
    <row r="163" s="2" customFormat="1">
      <c r="A163" s="35"/>
      <c r="B163" s="36"/>
      <c r="C163" s="37"/>
      <c r="D163" s="235" t="s">
        <v>275</v>
      </c>
      <c r="E163" s="37"/>
      <c r="F163" s="236" t="s">
        <v>1675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24.15" customHeight="1">
      <c r="A164" s="35"/>
      <c r="B164" s="36"/>
      <c r="C164" s="222" t="s">
        <v>338</v>
      </c>
      <c r="D164" s="222" t="s">
        <v>269</v>
      </c>
      <c r="E164" s="223" t="s">
        <v>1676</v>
      </c>
      <c r="F164" s="224" t="s">
        <v>1677</v>
      </c>
      <c r="G164" s="225" t="s">
        <v>328</v>
      </c>
      <c r="H164" s="226">
        <v>1.3200000000000001</v>
      </c>
      <c r="I164" s="227"/>
      <c r="J164" s="228">
        <f>ROUND(I164*H164,2)</f>
        <v>0</v>
      </c>
      <c r="K164" s="224" t="s">
        <v>889</v>
      </c>
      <c r="L164" s="41"/>
      <c r="M164" s="229" t="s">
        <v>1</v>
      </c>
      <c r="N164" s="230" t="s">
        <v>38</v>
      </c>
      <c r="O164" s="88"/>
      <c r="P164" s="231">
        <f>O164*H164</f>
        <v>0</v>
      </c>
      <c r="Q164" s="231">
        <v>0.0012999999999999999</v>
      </c>
      <c r="R164" s="231">
        <f>Q164*H164</f>
        <v>0.0017160000000000001</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342</v>
      </c>
    </row>
    <row r="165" s="2" customFormat="1">
      <c r="A165" s="35"/>
      <c r="B165" s="36"/>
      <c r="C165" s="37"/>
      <c r="D165" s="252" t="s">
        <v>891</v>
      </c>
      <c r="E165" s="37"/>
      <c r="F165" s="253" t="s">
        <v>1678</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891</v>
      </c>
      <c r="AU165" s="14" t="s">
        <v>73</v>
      </c>
    </row>
    <row r="166" s="2" customFormat="1">
      <c r="A166" s="35"/>
      <c r="B166" s="36"/>
      <c r="C166" s="37"/>
      <c r="D166" s="235" t="s">
        <v>275</v>
      </c>
      <c r="E166" s="37"/>
      <c r="F166" s="236" t="s">
        <v>1679</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24.15" customHeight="1">
      <c r="A167" s="35"/>
      <c r="B167" s="36"/>
      <c r="C167" s="222" t="s">
        <v>308</v>
      </c>
      <c r="D167" s="222" t="s">
        <v>269</v>
      </c>
      <c r="E167" s="223" t="s">
        <v>1680</v>
      </c>
      <c r="F167" s="224" t="s">
        <v>1681</v>
      </c>
      <c r="G167" s="225" t="s">
        <v>328</v>
      </c>
      <c r="H167" s="226">
        <v>1.3200000000000001</v>
      </c>
      <c r="I167" s="227"/>
      <c r="J167" s="228">
        <f>ROUND(I167*H167,2)</f>
        <v>0</v>
      </c>
      <c r="K167" s="224" t="s">
        <v>889</v>
      </c>
      <c r="L167" s="41"/>
      <c r="M167" s="229" t="s">
        <v>1</v>
      </c>
      <c r="N167" s="230" t="s">
        <v>38</v>
      </c>
      <c r="O167" s="88"/>
      <c r="P167" s="231">
        <f>O167*H167</f>
        <v>0</v>
      </c>
      <c r="Q167" s="231">
        <v>4.0000000000000003E-05</v>
      </c>
      <c r="R167" s="231">
        <f>Q167*H167</f>
        <v>5.2800000000000009E-05</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346</v>
      </c>
    </row>
    <row r="168" s="2" customFormat="1">
      <c r="A168" s="35"/>
      <c r="B168" s="36"/>
      <c r="C168" s="37"/>
      <c r="D168" s="252" t="s">
        <v>891</v>
      </c>
      <c r="E168" s="37"/>
      <c r="F168" s="253" t="s">
        <v>1682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891</v>
      </c>
      <c r="AU168" s="14" t="s">
        <v>73</v>
      </c>
    </row>
    <row r="169" s="2" customFormat="1" ht="33" customHeight="1">
      <c r="A169" s="35"/>
      <c r="B169" s="36"/>
      <c r="C169" s="222" t="s">
        <v>348</v>
      </c>
      <c r="D169" s="222" t="s">
        <v>269</v>
      </c>
      <c r="E169" s="223" t="s">
        <v>1683</v>
      </c>
      <c r="F169" s="224" t="s">
        <v>1684</v>
      </c>
      <c r="G169" s="225" t="s">
        <v>297</v>
      </c>
      <c r="H169" s="226">
        <v>48</v>
      </c>
      <c r="I169" s="227"/>
      <c r="J169" s="228">
        <f>ROUND(I169*H169,2)</f>
        <v>0</v>
      </c>
      <c r="K169" s="224" t="s">
        <v>889</v>
      </c>
      <c r="L169" s="41"/>
      <c r="M169" s="229" t="s">
        <v>1</v>
      </c>
      <c r="N169" s="230" t="s">
        <v>38</v>
      </c>
      <c r="O169" s="88"/>
      <c r="P169" s="231">
        <f>O169*H169</f>
        <v>0</v>
      </c>
      <c r="Q169" s="231">
        <v>1.9312499999999999</v>
      </c>
      <c r="R169" s="231">
        <f>Q169*H169</f>
        <v>92.699999999999989</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349</v>
      </c>
    </row>
    <row r="170" s="2" customFormat="1">
      <c r="A170" s="35"/>
      <c r="B170" s="36"/>
      <c r="C170" s="37"/>
      <c r="D170" s="252" t="s">
        <v>891</v>
      </c>
      <c r="E170" s="37"/>
      <c r="F170" s="253" t="s">
        <v>1685</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891</v>
      </c>
      <c r="AU170" s="14" t="s">
        <v>73</v>
      </c>
    </row>
    <row r="171" s="2" customFormat="1">
      <c r="A171" s="35"/>
      <c r="B171" s="36"/>
      <c r="C171" s="37"/>
      <c r="D171" s="235" t="s">
        <v>275</v>
      </c>
      <c r="E171" s="37"/>
      <c r="F171" s="236" t="s">
        <v>1686</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24.15" customHeight="1">
      <c r="A172" s="35"/>
      <c r="B172" s="36"/>
      <c r="C172" s="222" t="s">
        <v>312</v>
      </c>
      <c r="D172" s="222" t="s">
        <v>269</v>
      </c>
      <c r="E172" s="223" t="s">
        <v>1687</v>
      </c>
      <c r="F172" s="224" t="s">
        <v>1688</v>
      </c>
      <c r="G172" s="225" t="s">
        <v>328</v>
      </c>
      <c r="H172" s="226">
        <v>12</v>
      </c>
      <c r="I172" s="227"/>
      <c r="J172" s="228">
        <f>ROUND(I172*H172,2)</f>
        <v>0</v>
      </c>
      <c r="K172" s="224" t="s">
        <v>889</v>
      </c>
      <c r="L172" s="41"/>
      <c r="M172" s="229" t="s">
        <v>1</v>
      </c>
      <c r="N172" s="230" t="s">
        <v>38</v>
      </c>
      <c r="O172" s="88"/>
      <c r="P172" s="231">
        <f>O172*H172</f>
        <v>0</v>
      </c>
      <c r="Q172" s="231">
        <v>0.108</v>
      </c>
      <c r="R172" s="231">
        <f>Q172*H172</f>
        <v>1.296</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351</v>
      </c>
    </row>
    <row r="173" s="2" customFormat="1">
      <c r="A173" s="35"/>
      <c r="B173" s="36"/>
      <c r="C173" s="37"/>
      <c r="D173" s="252" t="s">
        <v>891</v>
      </c>
      <c r="E173" s="37"/>
      <c r="F173" s="253" t="s">
        <v>1689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891</v>
      </c>
      <c r="AU173" s="14" t="s">
        <v>73</v>
      </c>
    </row>
    <row r="174" s="2" customFormat="1">
      <c r="A174" s="35"/>
      <c r="B174" s="36"/>
      <c r="C174" s="37"/>
      <c r="D174" s="235" t="s">
        <v>275</v>
      </c>
      <c r="E174" s="37"/>
      <c r="F174" s="236" t="s">
        <v>1690</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6.5" customHeight="1">
      <c r="A175" s="35"/>
      <c r="B175" s="36"/>
      <c r="C175" s="240" t="s">
        <v>7</v>
      </c>
      <c r="D175" s="240" t="s">
        <v>339</v>
      </c>
      <c r="E175" s="241" t="s">
        <v>1691</v>
      </c>
      <c r="F175" s="242" t="s">
        <v>1692</v>
      </c>
      <c r="G175" s="243" t="s">
        <v>272</v>
      </c>
      <c r="H175" s="244">
        <v>4</v>
      </c>
      <c r="I175" s="245"/>
      <c r="J175" s="246">
        <f>ROUND(I175*H175,2)</f>
        <v>0</v>
      </c>
      <c r="K175" s="242" t="s">
        <v>889</v>
      </c>
      <c r="L175" s="247"/>
      <c r="M175" s="248" t="s">
        <v>1</v>
      </c>
      <c r="N175" s="249" t="s">
        <v>38</v>
      </c>
      <c r="O175" s="88"/>
      <c r="P175" s="231">
        <f>O175*H175</f>
        <v>0</v>
      </c>
      <c r="Q175" s="231">
        <v>1.516</v>
      </c>
      <c r="R175" s="231">
        <f>Q175*H175</f>
        <v>6.0640000000000001</v>
      </c>
      <c r="S175" s="231">
        <v>0</v>
      </c>
      <c r="T175" s="232">
        <f>S175*H175</f>
        <v>0</v>
      </c>
      <c r="U175" s="35"/>
      <c r="V175" s="35"/>
      <c r="W175" s="35"/>
      <c r="X175" s="35"/>
      <c r="Y175" s="35"/>
      <c r="Z175" s="35"/>
      <c r="AA175" s="35"/>
      <c r="AB175" s="35"/>
      <c r="AC175" s="35"/>
      <c r="AD175" s="35"/>
      <c r="AE175" s="35"/>
      <c r="AR175" s="233" t="s">
        <v>286</v>
      </c>
      <c r="AT175" s="233" t="s">
        <v>339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355</v>
      </c>
    </row>
    <row r="176" s="2" customFormat="1" ht="33" customHeight="1">
      <c r="A176" s="35"/>
      <c r="B176" s="36"/>
      <c r="C176" s="222" t="s">
        <v>315</v>
      </c>
      <c r="D176" s="222" t="s">
        <v>269</v>
      </c>
      <c r="E176" s="223" t="s">
        <v>1693</v>
      </c>
      <c r="F176" s="224" t="s">
        <v>1694</v>
      </c>
      <c r="G176" s="225" t="s">
        <v>297</v>
      </c>
      <c r="H176" s="226">
        <v>25.600000000000001</v>
      </c>
      <c r="I176" s="227"/>
      <c r="J176" s="228">
        <f>ROUND(I176*H176,2)</f>
        <v>0</v>
      </c>
      <c r="K176" s="224" t="s">
        <v>889</v>
      </c>
      <c r="L176" s="41"/>
      <c r="M176" s="229" t="s">
        <v>1</v>
      </c>
      <c r="N176" s="230" t="s">
        <v>38</v>
      </c>
      <c r="O176" s="88"/>
      <c r="P176" s="231">
        <f>O176*H176</f>
        <v>0</v>
      </c>
      <c r="Q176" s="231">
        <v>2.3010199999999998</v>
      </c>
      <c r="R176" s="231">
        <f>Q176*H176</f>
        <v>58.906112</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359</v>
      </c>
    </row>
    <row r="177" s="2" customFormat="1">
      <c r="A177" s="35"/>
      <c r="B177" s="36"/>
      <c r="C177" s="37"/>
      <c r="D177" s="252" t="s">
        <v>891</v>
      </c>
      <c r="E177" s="37"/>
      <c r="F177" s="253" t="s">
        <v>1695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891</v>
      </c>
      <c r="AU177" s="14" t="s">
        <v>73</v>
      </c>
    </row>
    <row r="178" s="2" customFormat="1">
      <c r="A178" s="35"/>
      <c r="B178" s="36"/>
      <c r="C178" s="37"/>
      <c r="D178" s="235" t="s">
        <v>275</v>
      </c>
      <c r="E178" s="37"/>
      <c r="F178" s="236" t="s">
        <v>1696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33" customHeight="1">
      <c r="A179" s="35"/>
      <c r="B179" s="36"/>
      <c r="C179" s="222" t="s">
        <v>361</v>
      </c>
      <c r="D179" s="222" t="s">
        <v>269</v>
      </c>
      <c r="E179" s="223" t="s">
        <v>1697</v>
      </c>
      <c r="F179" s="224" t="s">
        <v>1698</v>
      </c>
      <c r="G179" s="225" t="s">
        <v>328</v>
      </c>
      <c r="H179" s="226">
        <v>9</v>
      </c>
      <c r="I179" s="227"/>
      <c r="J179" s="228">
        <f>ROUND(I179*H179,2)</f>
        <v>0</v>
      </c>
      <c r="K179" s="224" t="s">
        <v>889</v>
      </c>
      <c r="L179" s="41"/>
      <c r="M179" s="229" t="s">
        <v>1</v>
      </c>
      <c r="N179" s="230" t="s">
        <v>38</v>
      </c>
      <c r="O179" s="88"/>
      <c r="P179" s="231">
        <f>O179*H179</f>
        <v>0</v>
      </c>
      <c r="Q179" s="231">
        <v>0.36798999999999998</v>
      </c>
      <c r="R179" s="231">
        <f>Q179*H179</f>
        <v>3.3119099999999997</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364</v>
      </c>
    </row>
    <row r="180" s="2" customFormat="1">
      <c r="A180" s="35"/>
      <c r="B180" s="36"/>
      <c r="C180" s="37"/>
      <c r="D180" s="252" t="s">
        <v>891</v>
      </c>
      <c r="E180" s="37"/>
      <c r="F180" s="253" t="s">
        <v>1699</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891</v>
      </c>
      <c r="AU180" s="14" t="s">
        <v>73</v>
      </c>
    </row>
    <row r="181" s="2" customFormat="1">
      <c r="A181" s="35"/>
      <c r="B181" s="36"/>
      <c r="C181" s="37"/>
      <c r="D181" s="235" t="s">
        <v>275</v>
      </c>
      <c r="E181" s="37"/>
      <c r="F181" s="236" t="s">
        <v>1700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55.5" customHeight="1">
      <c r="A182" s="35"/>
      <c r="B182" s="36"/>
      <c r="C182" s="222" t="s">
        <v>319</v>
      </c>
      <c r="D182" s="222" t="s">
        <v>269</v>
      </c>
      <c r="E182" s="223" t="s">
        <v>1701</v>
      </c>
      <c r="F182" s="224" t="s">
        <v>1702</v>
      </c>
      <c r="G182" s="225" t="s">
        <v>328</v>
      </c>
      <c r="H182" s="226">
        <v>9</v>
      </c>
      <c r="I182" s="227"/>
      <c r="J182" s="228">
        <f>ROUND(I182*H182,2)</f>
        <v>0</v>
      </c>
      <c r="K182" s="224" t="s">
        <v>889</v>
      </c>
      <c r="L182" s="41"/>
      <c r="M182" s="229" t="s">
        <v>1</v>
      </c>
      <c r="N182" s="230" t="s">
        <v>38</v>
      </c>
      <c r="O182" s="88"/>
      <c r="P182" s="231">
        <f>O182*H182</f>
        <v>0</v>
      </c>
      <c r="Q182" s="231">
        <v>1.2878099999999999</v>
      </c>
      <c r="R182" s="231">
        <f>Q182*H182</f>
        <v>11.59029</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368</v>
      </c>
    </row>
    <row r="183" s="2" customFormat="1">
      <c r="A183" s="35"/>
      <c r="B183" s="36"/>
      <c r="C183" s="37"/>
      <c r="D183" s="252" t="s">
        <v>891</v>
      </c>
      <c r="E183" s="37"/>
      <c r="F183" s="253" t="s">
        <v>1703</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891</v>
      </c>
      <c r="AU183" s="14" t="s">
        <v>73</v>
      </c>
    </row>
    <row r="184" s="2" customFormat="1" ht="24.15" customHeight="1">
      <c r="A184" s="35"/>
      <c r="B184" s="36"/>
      <c r="C184" s="222" t="s">
        <v>370</v>
      </c>
      <c r="D184" s="222" t="s">
        <v>269</v>
      </c>
      <c r="E184" s="223" t="s">
        <v>1704</v>
      </c>
      <c r="F184" s="224" t="s">
        <v>1705</v>
      </c>
      <c r="G184" s="225" t="s">
        <v>328</v>
      </c>
      <c r="H184" s="226">
        <v>25.600000000000001</v>
      </c>
      <c r="I184" s="227"/>
      <c r="J184" s="228">
        <f>ROUND(I184*H184,2)</f>
        <v>0</v>
      </c>
      <c r="K184" s="224" t="s">
        <v>889</v>
      </c>
      <c r="L184" s="41"/>
      <c r="M184" s="229" t="s">
        <v>1</v>
      </c>
      <c r="N184" s="230" t="s">
        <v>38</v>
      </c>
      <c r="O184" s="88"/>
      <c r="P184" s="231">
        <f>O184*H184</f>
        <v>0</v>
      </c>
      <c r="Q184" s="231">
        <v>0.49562</v>
      </c>
      <c r="R184" s="231">
        <f>Q184*H184</f>
        <v>12.687872000000001</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373</v>
      </c>
    </row>
    <row r="185" s="2" customFormat="1">
      <c r="A185" s="35"/>
      <c r="B185" s="36"/>
      <c r="C185" s="37"/>
      <c r="D185" s="252" t="s">
        <v>891</v>
      </c>
      <c r="E185" s="37"/>
      <c r="F185" s="253" t="s">
        <v>1706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891</v>
      </c>
      <c r="AU185" s="14" t="s">
        <v>73</v>
      </c>
    </row>
    <row r="186" s="2" customFormat="1">
      <c r="A186" s="35"/>
      <c r="B186" s="36"/>
      <c r="C186" s="37"/>
      <c r="D186" s="235" t="s">
        <v>275</v>
      </c>
      <c r="E186" s="37"/>
      <c r="F186" s="236" t="s">
        <v>1707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24.15" customHeight="1">
      <c r="A187" s="35"/>
      <c r="B187" s="36"/>
      <c r="C187" s="222" t="s">
        <v>324</v>
      </c>
      <c r="D187" s="222" t="s">
        <v>269</v>
      </c>
      <c r="E187" s="223" t="s">
        <v>1708</v>
      </c>
      <c r="F187" s="224" t="s">
        <v>1709</v>
      </c>
      <c r="G187" s="225" t="s">
        <v>307</v>
      </c>
      <c r="H187" s="226">
        <v>0.307</v>
      </c>
      <c r="I187" s="227"/>
      <c r="J187" s="228">
        <f>ROUND(I187*H187,2)</f>
        <v>0</v>
      </c>
      <c r="K187" s="224" t="s">
        <v>889</v>
      </c>
      <c r="L187" s="41"/>
      <c r="M187" s="229" t="s">
        <v>1</v>
      </c>
      <c r="N187" s="230" t="s">
        <v>38</v>
      </c>
      <c r="O187" s="88"/>
      <c r="P187" s="231">
        <f>O187*H187</f>
        <v>0</v>
      </c>
      <c r="Q187" s="231">
        <v>1.06277</v>
      </c>
      <c r="R187" s="231">
        <f>Q187*H187</f>
        <v>0.32627038999999997</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377</v>
      </c>
    </row>
    <row r="188" s="2" customFormat="1">
      <c r="A188" s="35"/>
      <c r="B188" s="36"/>
      <c r="C188" s="37"/>
      <c r="D188" s="252" t="s">
        <v>891</v>
      </c>
      <c r="E188" s="37"/>
      <c r="F188" s="253" t="s">
        <v>1710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891</v>
      </c>
      <c r="AU188" s="14" t="s">
        <v>73</v>
      </c>
    </row>
    <row r="189" s="2" customFormat="1">
      <c r="A189" s="35"/>
      <c r="B189" s="36"/>
      <c r="C189" s="37"/>
      <c r="D189" s="235" t="s">
        <v>275</v>
      </c>
      <c r="E189" s="37"/>
      <c r="F189" s="236" t="s">
        <v>1711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33" customHeight="1">
      <c r="A190" s="35"/>
      <c r="B190" s="36"/>
      <c r="C190" s="222" t="s">
        <v>379</v>
      </c>
      <c r="D190" s="222" t="s">
        <v>269</v>
      </c>
      <c r="E190" s="223" t="s">
        <v>1712</v>
      </c>
      <c r="F190" s="224" t="s">
        <v>1713</v>
      </c>
      <c r="G190" s="225" t="s">
        <v>328</v>
      </c>
      <c r="H190" s="226">
        <v>25.600000000000001</v>
      </c>
      <c r="I190" s="227"/>
      <c r="J190" s="228">
        <f>ROUND(I190*H190,2)</f>
        <v>0</v>
      </c>
      <c r="K190" s="224" t="s">
        <v>889</v>
      </c>
      <c r="L190" s="41"/>
      <c r="M190" s="229" t="s">
        <v>1</v>
      </c>
      <c r="N190" s="230" t="s">
        <v>38</v>
      </c>
      <c r="O190" s="88"/>
      <c r="P190" s="231">
        <f>O190*H190</f>
        <v>0</v>
      </c>
      <c r="Q190" s="231">
        <v>0.34499999999999997</v>
      </c>
      <c r="R190" s="231">
        <f>Q190*H190</f>
        <v>8.831999999999999</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382</v>
      </c>
    </row>
    <row r="191" s="2" customFormat="1">
      <c r="A191" s="35"/>
      <c r="B191" s="36"/>
      <c r="C191" s="37"/>
      <c r="D191" s="252" t="s">
        <v>891</v>
      </c>
      <c r="E191" s="37"/>
      <c r="F191" s="253" t="s">
        <v>1714</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891</v>
      </c>
      <c r="AU191" s="14" t="s">
        <v>73</v>
      </c>
    </row>
    <row r="192" s="2" customFormat="1">
      <c r="A192" s="35"/>
      <c r="B192" s="36"/>
      <c r="C192" s="37"/>
      <c r="D192" s="235" t="s">
        <v>275</v>
      </c>
      <c r="E192" s="37"/>
      <c r="F192" s="236" t="s">
        <v>1715</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24.15" customHeight="1">
      <c r="A193" s="35"/>
      <c r="B193" s="36"/>
      <c r="C193" s="222" t="s">
        <v>329</v>
      </c>
      <c r="D193" s="222" t="s">
        <v>269</v>
      </c>
      <c r="E193" s="223" t="s">
        <v>1716</v>
      </c>
      <c r="F193" s="224" t="s">
        <v>1717</v>
      </c>
      <c r="G193" s="225" t="s">
        <v>328</v>
      </c>
      <c r="H193" s="226">
        <v>120</v>
      </c>
      <c r="I193" s="227"/>
      <c r="J193" s="228">
        <f>ROUND(I193*H193,2)</f>
        <v>0</v>
      </c>
      <c r="K193" s="224" t="s">
        <v>889</v>
      </c>
      <c r="L193" s="41"/>
      <c r="M193" s="229" t="s">
        <v>1</v>
      </c>
      <c r="N193" s="230" t="s">
        <v>38</v>
      </c>
      <c r="O193" s="88"/>
      <c r="P193" s="231">
        <f>O193*H193</f>
        <v>0</v>
      </c>
      <c r="Q193" s="231">
        <v>0.00046999999999999999</v>
      </c>
      <c r="R193" s="231">
        <f>Q193*H193</f>
        <v>0.056399999999999999</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386</v>
      </c>
    </row>
    <row r="194" s="2" customFormat="1">
      <c r="A194" s="35"/>
      <c r="B194" s="36"/>
      <c r="C194" s="37"/>
      <c r="D194" s="252" t="s">
        <v>891</v>
      </c>
      <c r="E194" s="37"/>
      <c r="F194" s="253" t="s">
        <v>1718</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891</v>
      </c>
      <c r="AU194" s="14" t="s">
        <v>73</v>
      </c>
    </row>
    <row r="195" s="2" customFormat="1">
      <c r="A195" s="35"/>
      <c r="B195" s="36"/>
      <c r="C195" s="37"/>
      <c r="D195" s="235" t="s">
        <v>275</v>
      </c>
      <c r="E195" s="37"/>
      <c r="F195" s="236" t="s">
        <v>1623</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24.15" customHeight="1">
      <c r="A196" s="35"/>
      <c r="B196" s="36"/>
      <c r="C196" s="222" t="s">
        <v>388</v>
      </c>
      <c r="D196" s="222" t="s">
        <v>269</v>
      </c>
      <c r="E196" s="223" t="s">
        <v>1719</v>
      </c>
      <c r="F196" s="224" t="s">
        <v>1720</v>
      </c>
      <c r="G196" s="225" t="s">
        <v>279</v>
      </c>
      <c r="H196" s="226">
        <v>16</v>
      </c>
      <c r="I196" s="227"/>
      <c r="J196" s="228">
        <f>ROUND(I196*H196,2)</f>
        <v>0</v>
      </c>
      <c r="K196" s="224" t="s">
        <v>889</v>
      </c>
      <c r="L196" s="41"/>
      <c r="M196" s="229" t="s">
        <v>1</v>
      </c>
      <c r="N196" s="230" t="s">
        <v>38</v>
      </c>
      <c r="O196" s="88"/>
      <c r="P196" s="231">
        <f>O196*H196</f>
        <v>0</v>
      </c>
      <c r="Q196" s="231">
        <v>2.04955</v>
      </c>
      <c r="R196" s="231">
        <f>Q196*H196</f>
        <v>32.7928</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391</v>
      </c>
    </row>
    <row r="197" s="2" customFormat="1">
      <c r="A197" s="35"/>
      <c r="B197" s="36"/>
      <c r="C197" s="37"/>
      <c r="D197" s="252" t="s">
        <v>891</v>
      </c>
      <c r="E197" s="37"/>
      <c r="F197" s="253" t="s">
        <v>1721</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891</v>
      </c>
      <c r="AU197" s="14" t="s">
        <v>73</v>
      </c>
    </row>
    <row r="198" s="2" customFormat="1" ht="16.5" customHeight="1">
      <c r="A198" s="35"/>
      <c r="B198" s="36"/>
      <c r="C198" s="240" t="s">
        <v>334</v>
      </c>
      <c r="D198" s="240" t="s">
        <v>339</v>
      </c>
      <c r="E198" s="241" t="s">
        <v>1722</v>
      </c>
      <c r="F198" s="242" t="s">
        <v>1723</v>
      </c>
      <c r="G198" s="243" t="s">
        <v>279</v>
      </c>
      <c r="H198" s="244">
        <v>12</v>
      </c>
      <c r="I198" s="245"/>
      <c r="J198" s="246">
        <f>ROUND(I198*H198,2)</f>
        <v>0</v>
      </c>
      <c r="K198" s="242" t="s">
        <v>889</v>
      </c>
      <c r="L198" s="247"/>
      <c r="M198" s="248" t="s">
        <v>1</v>
      </c>
      <c r="N198" s="249" t="s">
        <v>38</v>
      </c>
      <c r="O198" s="88"/>
      <c r="P198" s="231">
        <f>O198*H198</f>
        <v>0</v>
      </c>
      <c r="Q198" s="231">
        <v>1.45</v>
      </c>
      <c r="R198" s="231">
        <f>Q198*H198</f>
        <v>17.399999999999999</v>
      </c>
      <c r="S198" s="231">
        <v>0</v>
      </c>
      <c r="T198" s="232">
        <f>S198*H198</f>
        <v>0</v>
      </c>
      <c r="U198" s="35"/>
      <c r="V198" s="35"/>
      <c r="W198" s="35"/>
      <c r="X198" s="35"/>
      <c r="Y198" s="35"/>
      <c r="Z198" s="35"/>
      <c r="AA198" s="35"/>
      <c r="AB198" s="35"/>
      <c r="AC198" s="35"/>
      <c r="AD198" s="35"/>
      <c r="AE198" s="35"/>
      <c r="AR198" s="233" t="s">
        <v>286</v>
      </c>
      <c r="AT198" s="233" t="s">
        <v>339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395</v>
      </c>
    </row>
    <row r="199" s="2" customFormat="1" ht="24.15" customHeight="1">
      <c r="A199" s="35"/>
      <c r="B199" s="36"/>
      <c r="C199" s="240" t="s">
        <v>397</v>
      </c>
      <c r="D199" s="240" t="s">
        <v>339</v>
      </c>
      <c r="E199" s="241" t="s">
        <v>1724</v>
      </c>
      <c r="F199" s="242" t="s">
        <v>1725</v>
      </c>
      <c r="G199" s="243" t="s">
        <v>279</v>
      </c>
      <c r="H199" s="244">
        <v>4</v>
      </c>
      <c r="I199" s="245"/>
      <c r="J199" s="246">
        <f>ROUND(I199*H199,2)</f>
        <v>0</v>
      </c>
      <c r="K199" s="242" t="s">
        <v>889</v>
      </c>
      <c r="L199" s="247"/>
      <c r="M199" s="248" t="s">
        <v>1</v>
      </c>
      <c r="N199" s="249" t="s">
        <v>38</v>
      </c>
      <c r="O199" s="88"/>
      <c r="P199" s="231">
        <f>O199*H199</f>
        <v>0</v>
      </c>
      <c r="Q199" s="231">
        <v>1.45</v>
      </c>
      <c r="R199" s="231">
        <f>Q199*H199</f>
        <v>5.7999999999999998</v>
      </c>
      <c r="S199" s="231">
        <v>0</v>
      </c>
      <c r="T199" s="232">
        <f>S199*H199</f>
        <v>0</v>
      </c>
      <c r="U199" s="35"/>
      <c r="V199" s="35"/>
      <c r="W199" s="35"/>
      <c r="X199" s="35"/>
      <c r="Y199" s="35"/>
      <c r="Z199" s="35"/>
      <c r="AA199" s="35"/>
      <c r="AB199" s="35"/>
      <c r="AC199" s="35"/>
      <c r="AD199" s="35"/>
      <c r="AE199" s="35"/>
      <c r="AR199" s="233" t="s">
        <v>286</v>
      </c>
      <c r="AT199" s="233" t="s">
        <v>339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398</v>
      </c>
    </row>
    <row r="200" s="2" customFormat="1" ht="24.15" customHeight="1">
      <c r="A200" s="35"/>
      <c r="B200" s="36"/>
      <c r="C200" s="222" t="s">
        <v>337</v>
      </c>
      <c r="D200" s="222" t="s">
        <v>269</v>
      </c>
      <c r="E200" s="223" t="s">
        <v>1726</v>
      </c>
      <c r="F200" s="224" t="s">
        <v>1727</v>
      </c>
      <c r="G200" s="225" t="s">
        <v>272</v>
      </c>
      <c r="H200" s="226">
        <v>1</v>
      </c>
      <c r="I200" s="227"/>
      <c r="J200" s="228">
        <f>ROUND(I200*H200,2)</f>
        <v>0</v>
      </c>
      <c r="K200" s="224" t="s">
        <v>889</v>
      </c>
      <c r="L200" s="41"/>
      <c r="M200" s="229" t="s">
        <v>1</v>
      </c>
      <c r="N200" s="230" t="s">
        <v>38</v>
      </c>
      <c r="O200" s="88"/>
      <c r="P200" s="231">
        <f>O200*H200</f>
        <v>0</v>
      </c>
      <c r="Q200" s="231">
        <v>0.0064900000000000001</v>
      </c>
      <c r="R200" s="231">
        <f>Q200*H200</f>
        <v>0.0064900000000000001</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400</v>
      </c>
    </row>
    <row r="201" s="2" customFormat="1">
      <c r="A201" s="35"/>
      <c r="B201" s="36"/>
      <c r="C201" s="37"/>
      <c r="D201" s="252" t="s">
        <v>891</v>
      </c>
      <c r="E201" s="37"/>
      <c r="F201" s="253" t="s">
        <v>1728</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891</v>
      </c>
      <c r="AU201" s="14" t="s">
        <v>73</v>
      </c>
    </row>
    <row r="202" s="2" customFormat="1" ht="24.15" customHeight="1">
      <c r="A202" s="35"/>
      <c r="B202" s="36"/>
      <c r="C202" s="222" t="s">
        <v>406</v>
      </c>
      <c r="D202" s="222" t="s">
        <v>269</v>
      </c>
      <c r="E202" s="223" t="s">
        <v>1729</v>
      </c>
      <c r="F202" s="224" t="s">
        <v>1730</v>
      </c>
      <c r="G202" s="225" t="s">
        <v>279</v>
      </c>
      <c r="H202" s="226">
        <v>10</v>
      </c>
      <c r="I202" s="227"/>
      <c r="J202" s="228">
        <f>ROUND(I202*H202,2)</f>
        <v>0</v>
      </c>
      <c r="K202" s="224" t="s">
        <v>889</v>
      </c>
      <c r="L202" s="41"/>
      <c r="M202" s="229" t="s">
        <v>1</v>
      </c>
      <c r="N202" s="230" t="s">
        <v>38</v>
      </c>
      <c r="O202" s="88"/>
      <c r="P202" s="231">
        <f>O202*H202</f>
        <v>0</v>
      </c>
      <c r="Q202" s="231">
        <v>8.0000000000000007E-05</v>
      </c>
      <c r="R202" s="231">
        <f>Q202*H202</f>
        <v>0.00080000000000000004</v>
      </c>
      <c r="S202" s="231">
        <v>0.017999999999999999</v>
      </c>
      <c r="T202" s="232">
        <f>S202*H202</f>
        <v>0.17999999999999999</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404</v>
      </c>
    </row>
    <row r="203" s="2" customFormat="1">
      <c r="A203" s="35"/>
      <c r="B203" s="36"/>
      <c r="C203" s="37"/>
      <c r="D203" s="252" t="s">
        <v>891</v>
      </c>
      <c r="E203" s="37"/>
      <c r="F203" s="253" t="s">
        <v>1731</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891</v>
      </c>
      <c r="AU203" s="14" t="s">
        <v>73</v>
      </c>
    </row>
    <row r="204" s="2" customFormat="1">
      <c r="A204" s="35"/>
      <c r="B204" s="36"/>
      <c r="C204" s="37"/>
      <c r="D204" s="235" t="s">
        <v>275</v>
      </c>
      <c r="E204" s="37"/>
      <c r="F204" s="236" t="s">
        <v>1732</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33" customHeight="1">
      <c r="A205" s="35"/>
      <c r="B205" s="36"/>
      <c r="C205" s="222" t="s">
        <v>342</v>
      </c>
      <c r="D205" s="222" t="s">
        <v>269</v>
      </c>
      <c r="E205" s="223" t="s">
        <v>1733</v>
      </c>
      <c r="F205" s="224" t="s">
        <v>1734</v>
      </c>
      <c r="G205" s="225" t="s">
        <v>307</v>
      </c>
      <c r="H205" s="226">
        <v>27.832000000000001</v>
      </c>
      <c r="I205" s="227"/>
      <c r="J205" s="228">
        <f>ROUND(I205*H205,2)</f>
        <v>0</v>
      </c>
      <c r="K205" s="224" t="s">
        <v>889</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409</v>
      </c>
    </row>
    <row r="206" s="2" customFormat="1">
      <c r="A206" s="35"/>
      <c r="B206" s="36"/>
      <c r="C206" s="37"/>
      <c r="D206" s="252" t="s">
        <v>891</v>
      </c>
      <c r="E206" s="37"/>
      <c r="F206" s="253" t="s">
        <v>1735</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891</v>
      </c>
      <c r="AU206" s="14" t="s">
        <v>73</v>
      </c>
    </row>
    <row r="207" s="2" customFormat="1">
      <c r="A207" s="35"/>
      <c r="B207" s="36"/>
      <c r="C207" s="37"/>
      <c r="D207" s="235" t="s">
        <v>275</v>
      </c>
      <c r="E207" s="37"/>
      <c r="F207" s="236" t="s">
        <v>1736</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55.5" customHeight="1">
      <c r="A208" s="35"/>
      <c r="B208" s="36"/>
      <c r="C208" s="222" t="s">
        <v>415</v>
      </c>
      <c r="D208" s="222" t="s">
        <v>269</v>
      </c>
      <c r="E208" s="223" t="s">
        <v>1737</v>
      </c>
      <c r="F208" s="224" t="s">
        <v>1738</v>
      </c>
      <c r="G208" s="225" t="s">
        <v>307</v>
      </c>
      <c r="H208" s="226">
        <v>27.832000000000001</v>
      </c>
      <c r="I208" s="227"/>
      <c r="J208" s="228">
        <f>ROUND(I208*H208,2)</f>
        <v>0</v>
      </c>
      <c r="K208" s="224" t="s">
        <v>889</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413</v>
      </c>
    </row>
    <row r="209" s="2" customFormat="1">
      <c r="A209" s="35"/>
      <c r="B209" s="36"/>
      <c r="C209" s="37"/>
      <c r="D209" s="252" t="s">
        <v>891</v>
      </c>
      <c r="E209" s="37"/>
      <c r="F209" s="253" t="s">
        <v>1739</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891</v>
      </c>
      <c r="AU209" s="14" t="s">
        <v>73</v>
      </c>
    </row>
    <row r="210" s="2" customFormat="1" ht="44.25" customHeight="1">
      <c r="A210" s="35"/>
      <c r="B210" s="36"/>
      <c r="C210" s="222" t="s">
        <v>346</v>
      </c>
      <c r="D210" s="222" t="s">
        <v>269</v>
      </c>
      <c r="E210" s="223" t="s">
        <v>1740</v>
      </c>
      <c r="F210" s="224" t="s">
        <v>1741</v>
      </c>
      <c r="G210" s="225" t="s">
        <v>307</v>
      </c>
      <c r="H210" s="226">
        <v>22.456</v>
      </c>
      <c r="I210" s="227"/>
      <c r="J210" s="228">
        <f>ROUND(I210*H210,2)</f>
        <v>0</v>
      </c>
      <c r="K210" s="224" t="s">
        <v>889</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418</v>
      </c>
    </row>
    <row r="211" s="2" customFormat="1">
      <c r="A211" s="35"/>
      <c r="B211" s="36"/>
      <c r="C211" s="37"/>
      <c r="D211" s="252" t="s">
        <v>891</v>
      </c>
      <c r="E211" s="37"/>
      <c r="F211" s="253" t="s">
        <v>1742</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891</v>
      </c>
      <c r="AU211" s="14" t="s">
        <v>73</v>
      </c>
    </row>
    <row r="212" s="2" customFormat="1">
      <c r="A212" s="35"/>
      <c r="B212" s="36"/>
      <c r="C212" s="37"/>
      <c r="D212" s="235" t="s">
        <v>275</v>
      </c>
      <c r="E212" s="37"/>
      <c r="F212" s="236" t="s">
        <v>1743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4.25" customHeight="1">
      <c r="A213" s="35"/>
      <c r="B213" s="36"/>
      <c r="C213" s="222" t="s">
        <v>424</v>
      </c>
      <c r="D213" s="222" t="s">
        <v>269</v>
      </c>
      <c r="E213" s="223" t="s">
        <v>1744</v>
      </c>
      <c r="F213" s="224" t="s">
        <v>1745</v>
      </c>
      <c r="G213" s="225" t="s">
        <v>307</v>
      </c>
      <c r="H213" s="226">
        <v>5.3760000000000003</v>
      </c>
      <c r="I213" s="227"/>
      <c r="J213" s="228">
        <f>ROUND(I213*H213,2)</f>
        <v>0</v>
      </c>
      <c r="K213" s="224" t="s">
        <v>889</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422</v>
      </c>
    </row>
    <row r="214" s="2" customFormat="1">
      <c r="A214" s="35"/>
      <c r="B214" s="36"/>
      <c r="C214" s="37"/>
      <c r="D214" s="252" t="s">
        <v>891</v>
      </c>
      <c r="E214" s="37"/>
      <c r="F214" s="253" t="s">
        <v>1746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891</v>
      </c>
      <c r="AU214" s="14" t="s">
        <v>73</v>
      </c>
    </row>
    <row r="215" s="2" customFormat="1">
      <c r="A215" s="35"/>
      <c r="B215" s="36"/>
      <c r="C215" s="37"/>
      <c r="D215" s="235" t="s">
        <v>275</v>
      </c>
      <c r="E215" s="37"/>
      <c r="F215" s="236" t="s">
        <v>1747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55.5" customHeight="1">
      <c r="A216" s="35"/>
      <c r="B216" s="36"/>
      <c r="C216" s="222" t="s">
        <v>349</v>
      </c>
      <c r="D216" s="222" t="s">
        <v>269</v>
      </c>
      <c r="E216" s="223" t="s">
        <v>1748</v>
      </c>
      <c r="F216" s="224" t="s">
        <v>1749</v>
      </c>
      <c r="G216" s="225" t="s">
        <v>307</v>
      </c>
      <c r="H216" s="226">
        <v>393.55900000000003</v>
      </c>
      <c r="I216" s="227"/>
      <c r="J216" s="228">
        <f>ROUND(I216*H216,2)</f>
        <v>0</v>
      </c>
      <c r="K216" s="224" t="s">
        <v>889</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427</v>
      </c>
    </row>
    <row r="217" s="2" customFormat="1">
      <c r="A217" s="35"/>
      <c r="B217" s="36"/>
      <c r="C217" s="37"/>
      <c r="D217" s="252" t="s">
        <v>891</v>
      </c>
      <c r="E217" s="37"/>
      <c r="F217" s="253" t="s">
        <v>1750</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891</v>
      </c>
      <c r="AU217" s="14" t="s">
        <v>73</v>
      </c>
    </row>
    <row r="218" s="2" customFormat="1" ht="66.75" customHeight="1">
      <c r="A218" s="35"/>
      <c r="B218" s="36"/>
      <c r="C218" s="222" t="s">
        <v>433</v>
      </c>
      <c r="D218" s="222" t="s">
        <v>269</v>
      </c>
      <c r="E218" s="223" t="s">
        <v>1751</v>
      </c>
      <c r="F218" s="224" t="s">
        <v>1752</v>
      </c>
      <c r="G218" s="225" t="s">
        <v>307</v>
      </c>
      <c r="H218" s="226">
        <v>393.55900000000003</v>
      </c>
      <c r="I218" s="227"/>
      <c r="J218" s="228">
        <f>ROUND(I218*H218,2)</f>
        <v>0</v>
      </c>
      <c r="K218" s="224" t="s">
        <v>889</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431</v>
      </c>
    </row>
    <row r="219" s="2" customFormat="1">
      <c r="A219" s="35"/>
      <c r="B219" s="36"/>
      <c r="C219" s="37"/>
      <c r="D219" s="252" t="s">
        <v>891</v>
      </c>
      <c r="E219" s="37"/>
      <c r="F219" s="253" t="s">
        <v>1753</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891</v>
      </c>
      <c r="AU219" s="14" t="s">
        <v>73</v>
      </c>
    </row>
    <row r="220" s="2" customFormat="1" ht="33" customHeight="1">
      <c r="A220" s="35"/>
      <c r="B220" s="36"/>
      <c r="C220" s="222" t="s">
        <v>351</v>
      </c>
      <c r="D220" s="222" t="s">
        <v>269</v>
      </c>
      <c r="E220" s="223" t="s">
        <v>1754</v>
      </c>
      <c r="F220" s="224" t="s">
        <v>1755</v>
      </c>
      <c r="G220" s="225" t="s">
        <v>307</v>
      </c>
      <c r="H220" s="226">
        <v>393.55900000000003</v>
      </c>
      <c r="I220" s="227"/>
      <c r="J220" s="228">
        <f>ROUND(I220*H220,2)</f>
        <v>0</v>
      </c>
      <c r="K220" s="224" t="s">
        <v>889</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436</v>
      </c>
    </row>
    <row r="221" s="2" customFormat="1">
      <c r="A221" s="35"/>
      <c r="B221" s="36"/>
      <c r="C221" s="37"/>
      <c r="D221" s="252" t="s">
        <v>891</v>
      </c>
      <c r="E221" s="37"/>
      <c r="F221" s="253" t="s">
        <v>1756</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891</v>
      </c>
      <c r="AU221" s="14" t="s">
        <v>73</v>
      </c>
    </row>
    <row r="222" s="2" customFormat="1" ht="44.25" customHeight="1">
      <c r="A222" s="35"/>
      <c r="B222" s="36"/>
      <c r="C222" s="222" t="s">
        <v>440</v>
      </c>
      <c r="D222" s="222" t="s">
        <v>269</v>
      </c>
      <c r="E222" s="223" t="s">
        <v>1757</v>
      </c>
      <c r="F222" s="224" t="s">
        <v>1758</v>
      </c>
      <c r="G222" s="225" t="s">
        <v>307</v>
      </c>
      <c r="H222" s="226">
        <v>5903.3850000000002</v>
      </c>
      <c r="I222" s="227"/>
      <c r="J222" s="228">
        <f>ROUND(I222*H222,2)</f>
        <v>0</v>
      </c>
      <c r="K222" s="224" t="s">
        <v>889</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438</v>
      </c>
    </row>
    <row r="223" s="2" customFormat="1">
      <c r="A223" s="35"/>
      <c r="B223" s="36"/>
      <c r="C223" s="37"/>
      <c r="D223" s="252" t="s">
        <v>891</v>
      </c>
      <c r="E223" s="37"/>
      <c r="F223" s="253" t="s">
        <v>1759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891</v>
      </c>
      <c r="AU223" s="14" t="s">
        <v>73</v>
      </c>
    </row>
    <row r="224" s="2" customFormat="1">
      <c r="A224" s="35"/>
      <c r="B224" s="36"/>
      <c r="C224" s="37"/>
      <c r="D224" s="235" t="s">
        <v>275</v>
      </c>
      <c r="E224" s="37"/>
      <c r="F224" s="236" t="s">
        <v>1760</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355</v>
      </c>
      <c r="D225" s="222" t="s">
        <v>269</v>
      </c>
      <c r="E225" s="223" t="s">
        <v>1761</v>
      </c>
      <c r="F225" s="224" t="s">
        <v>1762</v>
      </c>
      <c r="G225" s="225" t="s">
        <v>307</v>
      </c>
      <c r="H225" s="226">
        <v>27.832000000000001</v>
      </c>
      <c r="I225" s="227"/>
      <c r="J225" s="228">
        <f>ROUND(I225*H225,2)</f>
        <v>0</v>
      </c>
      <c r="K225" s="224" t="s">
        <v>889</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441</v>
      </c>
    </row>
    <row r="226" s="2" customFormat="1">
      <c r="A226" s="35"/>
      <c r="B226" s="36"/>
      <c r="C226" s="37"/>
      <c r="D226" s="252" t="s">
        <v>891</v>
      </c>
      <c r="E226" s="37"/>
      <c r="F226" s="253" t="s">
        <v>1763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891</v>
      </c>
      <c r="AU226" s="14" t="s">
        <v>73</v>
      </c>
    </row>
    <row r="227" s="2" customFormat="1">
      <c r="A227" s="35"/>
      <c r="B227" s="36"/>
      <c r="C227" s="37"/>
      <c r="D227" s="235" t="s">
        <v>275</v>
      </c>
      <c r="E227" s="37"/>
      <c r="F227" s="236" t="s">
        <v>1764</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62.7" customHeight="1">
      <c r="A228" s="35"/>
      <c r="B228" s="36"/>
      <c r="C228" s="222" t="s">
        <v>445</v>
      </c>
      <c r="D228" s="222" t="s">
        <v>269</v>
      </c>
      <c r="E228" s="223" t="s">
        <v>1765</v>
      </c>
      <c r="F228" s="224" t="s">
        <v>1766</v>
      </c>
      <c r="G228" s="225" t="s">
        <v>307</v>
      </c>
      <c r="H228" s="226">
        <v>556.63999999999999</v>
      </c>
      <c r="I228" s="227"/>
      <c r="J228" s="228">
        <f>ROUND(I228*H228,2)</f>
        <v>0</v>
      </c>
      <c r="K228" s="224" t="s">
        <v>889</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443</v>
      </c>
    </row>
    <row r="229" s="2" customFormat="1">
      <c r="A229" s="35"/>
      <c r="B229" s="36"/>
      <c r="C229" s="37"/>
      <c r="D229" s="252" t="s">
        <v>891</v>
      </c>
      <c r="E229" s="37"/>
      <c r="F229" s="253" t="s">
        <v>1767</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891</v>
      </c>
      <c r="AU229" s="14" t="s">
        <v>73</v>
      </c>
    </row>
    <row r="230" s="2" customFormat="1">
      <c r="A230" s="35"/>
      <c r="B230" s="36"/>
      <c r="C230" s="37"/>
      <c r="D230" s="235" t="s">
        <v>275</v>
      </c>
      <c r="E230" s="37"/>
      <c r="F230" s="236" t="s">
        <v>1768</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4.25" customHeight="1">
      <c r="A231" s="35"/>
      <c r="B231" s="36"/>
      <c r="C231" s="222" t="s">
        <v>359</v>
      </c>
      <c r="D231" s="222" t="s">
        <v>269</v>
      </c>
      <c r="E231" s="223" t="s">
        <v>1769</v>
      </c>
      <c r="F231" s="224" t="s">
        <v>1770</v>
      </c>
      <c r="G231" s="225" t="s">
        <v>307</v>
      </c>
      <c r="H231" s="226">
        <v>393.55900000000003</v>
      </c>
      <c r="I231" s="227"/>
      <c r="J231" s="228">
        <f>ROUND(I231*H231,2)</f>
        <v>0</v>
      </c>
      <c r="K231" s="224" t="s">
        <v>889</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446</v>
      </c>
    </row>
    <row r="232" s="2" customFormat="1">
      <c r="A232" s="35"/>
      <c r="B232" s="36"/>
      <c r="C232" s="37"/>
      <c r="D232" s="252" t="s">
        <v>891</v>
      </c>
      <c r="E232" s="37"/>
      <c r="F232" s="253" t="s">
        <v>1771</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891</v>
      </c>
      <c r="AU232" s="14" t="s">
        <v>73</v>
      </c>
    </row>
    <row r="233" s="2" customFormat="1" ht="55.5" customHeight="1">
      <c r="A233" s="35"/>
      <c r="B233" s="36"/>
      <c r="C233" s="222" t="s">
        <v>452</v>
      </c>
      <c r="D233" s="222" t="s">
        <v>269</v>
      </c>
      <c r="E233" s="223" t="s">
        <v>1772</v>
      </c>
      <c r="F233" s="224" t="s">
        <v>1773</v>
      </c>
      <c r="G233" s="225" t="s">
        <v>307</v>
      </c>
      <c r="H233" s="226">
        <v>393.55900000000003</v>
      </c>
      <c r="I233" s="227"/>
      <c r="J233" s="228">
        <f>ROUND(I233*H233,2)</f>
        <v>0</v>
      </c>
      <c r="K233" s="224" t="s">
        <v>889</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450</v>
      </c>
    </row>
    <row r="234" s="2" customFormat="1">
      <c r="A234" s="35"/>
      <c r="B234" s="36"/>
      <c r="C234" s="37"/>
      <c r="D234" s="252" t="s">
        <v>891</v>
      </c>
      <c r="E234" s="37"/>
      <c r="F234" s="253" t="s">
        <v>1774</v>
      </c>
      <c r="G234" s="37"/>
      <c r="H234" s="37"/>
      <c r="I234" s="237"/>
      <c r="J234" s="37"/>
      <c r="K234" s="37"/>
      <c r="L234" s="41"/>
      <c r="M234" s="254"/>
      <c r="N234" s="255"/>
      <c r="O234" s="256"/>
      <c r="P234" s="256"/>
      <c r="Q234" s="256"/>
      <c r="R234" s="256"/>
      <c r="S234" s="256"/>
      <c r="T234" s="257"/>
      <c r="U234" s="35"/>
      <c r="V234" s="35"/>
      <c r="W234" s="35"/>
      <c r="X234" s="35"/>
      <c r="Y234" s="35"/>
      <c r="Z234" s="35"/>
      <c r="AA234" s="35"/>
      <c r="AB234" s="35"/>
      <c r="AC234" s="35"/>
      <c r="AD234" s="35"/>
      <c r="AE234" s="35"/>
      <c r="AT234" s="14" t="s">
        <v>891</v>
      </c>
      <c r="AU234" s="14" t="s">
        <v>73</v>
      </c>
    </row>
    <row r="235" s="2" customFormat="1" ht="6.96" customHeight="1">
      <c r="A235" s="35"/>
      <c r="B235" s="63"/>
      <c r="C235" s="64"/>
      <c r="D235" s="64"/>
      <c r="E235" s="64"/>
      <c r="F235" s="64"/>
      <c r="G235" s="64"/>
      <c r="H235" s="64"/>
      <c r="I235" s="64"/>
      <c r="J235" s="64"/>
      <c r="K235" s="64"/>
      <c r="L235" s="41"/>
      <c r="M235" s="35"/>
      <c r="O235" s="35"/>
      <c r="P235" s="35"/>
      <c r="Q235" s="35"/>
      <c r="R235" s="35"/>
      <c r="S235" s="35"/>
      <c r="T235" s="35"/>
      <c r="U235" s="35"/>
      <c r="V235" s="35"/>
      <c r="W235" s="35"/>
      <c r="X235" s="35"/>
      <c r="Y235" s="35"/>
      <c r="Z235" s="35"/>
      <c r="AA235" s="35"/>
      <c r="AB235" s="35"/>
      <c r="AC235" s="35"/>
      <c r="AD235" s="35"/>
      <c r="AE235" s="35"/>
    </row>
  </sheetData>
  <sheetProtection sheet="1" autoFilter="0" formatColumns="0" formatRows="0" objects="1" scenarios="1" spinCount="100000" saltValue="A//Y8XzujQQiSdlFjPXGZOcznH6GdM4mm/PUNsrQFmzVjDlvpIs5Y2L9Wmg69VmA/YuofH0SpcDY14imy6QG8g==" hashValue="ovNAfjTcybOz2SFTPN0Ixgwl8Amk6eb/IjdaJV36+kZsfd/3skQmMrzZ279sMWck+Kxs4SxeTgKO+/oz78fm/A==" algorithmName="SHA-512" password="CC35"/>
  <autoFilter ref="C119:K234"/>
  <mergeCells count="12">
    <mergeCell ref="E7:H7"/>
    <mergeCell ref="E9:H9"/>
    <mergeCell ref="E11:H11"/>
    <mergeCell ref="E20:H20"/>
    <mergeCell ref="E29:H29"/>
    <mergeCell ref="E85:H85"/>
    <mergeCell ref="E87:H87"/>
    <mergeCell ref="E89:H89"/>
    <mergeCell ref="E108:H108"/>
    <mergeCell ref="E110:H110"/>
    <mergeCell ref="E112:H112"/>
    <mergeCell ref="L2:V2"/>
  </mergeCells>
  <hyperlinks>
    <hyperlink ref="F122" r:id="rId1" display="https://podminky.urs.cz/item/CS_URS_2024_02/113152112"/>
    <hyperlink ref="F124" r:id="rId2" display="https://podminky.urs.cz/item/CS_URS_2024_02/113311171"/>
    <hyperlink ref="F127" r:id="rId3" display="https://podminky.urs.cz/item/CS_URS_2024_02/119001422"/>
    <hyperlink ref="F130" r:id="rId4" display="https://podminky.urs.cz/item/CS_URS_2024_02/122411401"/>
    <hyperlink ref="F133" r:id="rId5" display="https://podminky.urs.cz/item/CS_URS_2024_02/122451101"/>
    <hyperlink ref="F136" r:id="rId6" display="https://podminky.urs.cz/item/CS_URS_2024_02/122452508"/>
    <hyperlink ref="F138" r:id="rId7" display="https://podminky.urs.cz/item/CS_URS_2024_02/129353101"/>
    <hyperlink ref="F141" r:id="rId8" display="https://podminky.urs.cz/item/CS_URS_2024_02/129951113"/>
    <hyperlink ref="F144" r:id="rId9" display="https://podminky.urs.cz/item/CS_URS_2024_02/129951123"/>
    <hyperlink ref="F147" r:id="rId10" display="https://podminky.urs.cz/item/CS_URS_2024_02/162751137"/>
    <hyperlink ref="F150" r:id="rId11" display="https://podminky.urs.cz/item/CS_URS_2024_02/167151102"/>
    <hyperlink ref="F152" r:id="rId12" display="https://podminky.urs.cz/item/CS_URS_2024_02/171201231"/>
    <hyperlink ref="F155" r:id="rId13" display="https://podminky.urs.cz/item/CS_URS_2024_02/175151101"/>
    <hyperlink ref="F160" r:id="rId14" display="https://podminky.urs.cz/item/CS_URS_2024_02/181951111"/>
    <hyperlink ref="F162" r:id="rId15" display="https://podminky.urs.cz/item/CS_URS_2024_02/274311127"/>
    <hyperlink ref="F165" r:id="rId16" display="https://podminky.urs.cz/item/CS_URS_2024_02/274354111"/>
    <hyperlink ref="F168" r:id="rId17" display="https://podminky.urs.cz/item/CS_URS_2024_02/274354211"/>
    <hyperlink ref="F170" r:id="rId18" display="https://podminky.urs.cz/item/CS_URS_2024_02/291111111.1"/>
    <hyperlink ref="F173" r:id="rId19" display="https://podminky.urs.cz/item/CS_URS_2024_02/291211111"/>
    <hyperlink ref="F177" r:id="rId20" display="https://podminky.urs.cz/item/CS_URS_2024_02/312311811"/>
    <hyperlink ref="F180" r:id="rId21" display="https://podminky.urs.cz/item/CS_URS_2024_02/451313521"/>
    <hyperlink ref="F183" r:id="rId22" display="https://podminky.urs.cz/item/CS_URS_2024_02/465513257"/>
    <hyperlink ref="F185" r:id="rId23" display="https://podminky.urs.cz/item/CS_URS_2024_02/451315137"/>
    <hyperlink ref="F188" r:id="rId24" display="https://podminky.urs.cz/item/CS_URS_2024_02/273362021"/>
    <hyperlink ref="F191" r:id="rId25" display="https://podminky.urs.cz/item/CS_URS_2024_02/564851011"/>
    <hyperlink ref="F194" r:id="rId26" display="https://podminky.urs.cz/item/CS_URS_2024_02/919726122"/>
    <hyperlink ref="F197" r:id="rId27" display="https://podminky.urs.cz/item/CS_URS_2024_02/927111129"/>
    <hyperlink ref="F201" r:id="rId28" display="https://podminky.urs.cz/item/CS_URS_2024_02/936942211"/>
    <hyperlink ref="F203" r:id="rId29" display="https://podminky.urs.cz/item/CS_URS_2024_02/966075141"/>
    <hyperlink ref="F206" r:id="rId30" display="https://podminky.urs.cz/item/CS_URS_2024_02/997211612"/>
    <hyperlink ref="F209" r:id="rId31" display="https://podminky.urs.cz/item/CS_URS_2024_02/997241526"/>
    <hyperlink ref="F211" r:id="rId32" display="https://podminky.urs.cz/item/CS_URS_2024_02/997013602"/>
    <hyperlink ref="F214" r:id="rId33" display="https://podminky.urs.cz/item/CS_URS_2024_02/997013631"/>
    <hyperlink ref="F217" r:id="rId34" display="https://podminky.urs.cz/item/CS_URS_2024_02/997211111"/>
    <hyperlink ref="F219" r:id="rId35" display="https://podminky.urs.cz/item/CS_URS_2024_02/997211119"/>
    <hyperlink ref="F221" r:id="rId36" display="https://podminky.urs.cz/item/CS_URS_2024_02/997211511"/>
    <hyperlink ref="F223" r:id="rId37" display="https://podminky.urs.cz/item/CS_URS_2024_02/997211519"/>
    <hyperlink ref="F226" r:id="rId38" display="https://podminky.urs.cz/item/CS_URS_2024_02/997211521"/>
    <hyperlink ref="F229" r:id="rId39" display="https://podminky.urs.cz/item/CS_URS_2024_02/997211529"/>
    <hyperlink ref="F232" r:id="rId40" display="https://podminky.urs.cz/item/CS_URS_2024_02/998212111"/>
    <hyperlink ref="F234" r:id="rId41" display="https://podminky.urs.cz/item/CS_URS_2024_02/998212191"/>
  </hyperlinks>
  <pageMargins left="0.39375" right="0.39375" top="0.39375" bottom="0.39375" header="0" footer="0"/>
  <pageSetup paperSize="9" orientation="portrait" blackAndWhite="1" fitToHeight="100"/>
  <headerFooter>
    <oddFooter>&amp;CStrana &amp;P z &amp;N</oddFooter>
  </headerFooter>
  <drawing r:id="rId42"/>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1775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ROUND((SUM(BE120:BE155)),  2)</f>
        <v>0</v>
      </c>
      <c r="G35" s="35"/>
      <c r="H35" s="35"/>
      <c r="I35" s="162">
        <v>0.20999999999999999</v>
      </c>
      <c r="J35" s="161">
        <f>ROUND(((SUM(BE120:BE155))*I35),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ROUND((SUM(BF120:BF155)),  2)</f>
        <v>0</v>
      </c>
      <c r="G36" s="35"/>
      <c r="H36" s="35"/>
      <c r="I36" s="162">
        <v>0.12</v>
      </c>
      <c r="J36" s="161">
        <f>ROUND(((SUM(BF120:BF155))*I36),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ROUND((SUM(BG120:BG155)),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ROUND((SUM(BH120:BH155)),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ROUND((SUM(BI120:BI155)),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 xml:space="preserve">02 - ÚRS </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1614</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 xml:space="preserve">02 - ÚRS </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 xml:space="preserve"> </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SUM(P121:P155)</f>
        <v>0</v>
      </c>
      <c r="Q120" s="101"/>
      <c r="R120" s="205">
        <f>SUM(R121:R155)</f>
        <v>121.758</v>
      </c>
      <c r="S120" s="101"/>
      <c r="T120" s="206">
        <f>SUM(T121:T155)</f>
        <v>0</v>
      </c>
      <c r="U120" s="35"/>
      <c r="V120" s="35"/>
      <c r="W120" s="35"/>
      <c r="X120" s="35"/>
      <c r="Y120" s="35"/>
      <c r="Z120" s="35"/>
      <c r="AA120" s="35"/>
      <c r="AB120" s="35"/>
      <c r="AC120" s="35"/>
      <c r="AD120" s="35"/>
      <c r="AE120" s="35"/>
      <c r="AT120" s="14" t="s">
        <v>72</v>
      </c>
      <c r="AU120" s="14" t="s">
        <v>246</v>
      </c>
      <c r="BK120" s="207">
        <f>SUM(BK121:BK155)</f>
        <v>0</v>
      </c>
    </row>
    <row r="121" s="2" customFormat="1" ht="76.35" customHeight="1">
      <c r="A121" s="35"/>
      <c r="B121" s="36"/>
      <c r="C121" s="222" t="s">
        <v>81</v>
      </c>
      <c r="D121" s="222" t="s">
        <v>269</v>
      </c>
      <c r="E121" s="223" t="s">
        <v>594</v>
      </c>
      <c r="F121" s="224" t="s">
        <v>595</v>
      </c>
      <c r="G121" s="225" t="s">
        <v>297</v>
      </c>
      <c r="H121" s="226">
        <v>67.5</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83</v>
      </c>
    </row>
    <row r="122" s="2" customFormat="1">
      <c r="A122" s="35"/>
      <c r="B122" s="36"/>
      <c r="C122" s="37"/>
      <c r="D122" s="235" t="s">
        <v>275</v>
      </c>
      <c r="E122" s="37"/>
      <c r="F122" s="236" t="s">
        <v>1776</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21.75" customHeight="1">
      <c r="A123" s="35"/>
      <c r="B123" s="36"/>
      <c r="C123" s="240" t="s">
        <v>83</v>
      </c>
      <c r="D123" s="240" t="s">
        <v>339</v>
      </c>
      <c r="E123" s="241" t="s">
        <v>340</v>
      </c>
      <c r="F123" s="242" t="s">
        <v>341</v>
      </c>
      <c r="G123" s="243" t="s">
        <v>307</v>
      </c>
      <c r="H123" s="244">
        <v>121.5</v>
      </c>
      <c r="I123" s="245"/>
      <c r="J123" s="246">
        <f>ROUND(I123*H123,2)</f>
        <v>0</v>
      </c>
      <c r="K123" s="242" t="s">
        <v>273</v>
      </c>
      <c r="L123" s="247"/>
      <c r="M123" s="248" t="s">
        <v>1</v>
      </c>
      <c r="N123" s="249" t="s">
        <v>38</v>
      </c>
      <c r="O123" s="88"/>
      <c r="P123" s="231">
        <f>O123*H123</f>
        <v>0</v>
      </c>
      <c r="Q123" s="231">
        <v>1</v>
      </c>
      <c r="R123" s="231">
        <f>Q123*H123</f>
        <v>121.5</v>
      </c>
      <c r="S123" s="231">
        <v>0</v>
      </c>
      <c r="T123" s="232">
        <f>S123*H123</f>
        <v>0</v>
      </c>
      <c r="U123" s="35"/>
      <c r="V123" s="35"/>
      <c r="W123" s="35"/>
      <c r="X123" s="35"/>
      <c r="Y123" s="35"/>
      <c r="Z123" s="35"/>
      <c r="AA123" s="35"/>
      <c r="AB123" s="35"/>
      <c r="AC123" s="35"/>
      <c r="AD123" s="35"/>
      <c r="AE123" s="35"/>
      <c r="AR123" s="233" t="s">
        <v>286</v>
      </c>
      <c r="AT123" s="233" t="s">
        <v>339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274</v>
      </c>
    </row>
    <row r="124" s="2" customFormat="1">
      <c r="A124" s="35"/>
      <c r="B124" s="36"/>
      <c r="C124" s="37"/>
      <c r="D124" s="235" t="s">
        <v>275</v>
      </c>
      <c r="E124" s="37"/>
      <c r="F124" s="236" t="s">
        <v>1777</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78" customHeight="1">
      <c r="A125" s="35"/>
      <c r="B125" s="36"/>
      <c r="C125" s="222" t="s">
        <v>137</v>
      </c>
      <c r="D125" s="222" t="s">
        <v>269</v>
      </c>
      <c r="E125" s="223" t="s">
        <v>1778</v>
      </c>
      <c r="F125" s="224" t="s">
        <v>1779</v>
      </c>
      <c r="G125" s="225" t="s">
        <v>289</v>
      </c>
      <c r="H125" s="226">
        <v>0.029999999999999999</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283</v>
      </c>
    </row>
    <row r="126" s="2" customFormat="1">
      <c r="A126" s="35"/>
      <c r="B126" s="36"/>
      <c r="C126" s="37"/>
      <c r="D126" s="235" t="s">
        <v>275</v>
      </c>
      <c r="E126" s="37"/>
      <c r="F126" s="236" t="s">
        <v>1780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90" customHeight="1">
      <c r="A127" s="35"/>
      <c r="B127" s="36"/>
      <c r="C127" s="222" t="s">
        <v>274</v>
      </c>
      <c r="D127" s="222" t="s">
        <v>269</v>
      </c>
      <c r="E127" s="223" t="s">
        <v>287</v>
      </c>
      <c r="F127" s="224" t="s">
        <v>288</v>
      </c>
      <c r="G127" s="225" t="s">
        <v>289</v>
      </c>
      <c r="H127" s="226">
        <v>0.029999999999999999</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286</v>
      </c>
    </row>
    <row r="128" s="2" customFormat="1">
      <c r="A128" s="35"/>
      <c r="B128" s="36"/>
      <c r="C128" s="37"/>
      <c r="D128" s="235" t="s">
        <v>275</v>
      </c>
      <c r="E128" s="37"/>
      <c r="F128" s="236" t="s">
        <v>1781</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49.05" customHeight="1">
      <c r="A129" s="35"/>
      <c r="B129" s="36"/>
      <c r="C129" s="222" t="s">
        <v>267</v>
      </c>
      <c r="D129" s="222" t="s">
        <v>269</v>
      </c>
      <c r="E129" s="223" t="s">
        <v>270</v>
      </c>
      <c r="F129" s="224" t="s">
        <v>271</v>
      </c>
      <c r="G129" s="225" t="s">
        <v>272</v>
      </c>
      <c r="H129" s="226">
        <v>8</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290</v>
      </c>
    </row>
    <row r="130" s="2" customFormat="1" ht="78" customHeight="1">
      <c r="A130" s="35"/>
      <c r="B130" s="36"/>
      <c r="C130" s="222" t="s">
        <v>283</v>
      </c>
      <c r="D130" s="222" t="s">
        <v>269</v>
      </c>
      <c r="E130" s="223" t="s">
        <v>375</v>
      </c>
      <c r="F130" s="224" t="s">
        <v>376</v>
      </c>
      <c r="G130" s="225" t="s">
        <v>272</v>
      </c>
      <c r="H130" s="226">
        <v>200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8</v>
      </c>
    </row>
    <row r="131" s="2" customFormat="1">
      <c r="A131" s="35"/>
      <c r="B131" s="36"/>
      <c r="C131" s="37"/>
      <c r="D131" s="235" t="s">
        <v>275</v>
      </c>
      <c r="E131" s="37"/>
      <c r="F131" s="236" t="s">
        <v>1782</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24.15" customHeight="1">
      <c r="A132" s="35"/>
      <c r="B132" s="36"/>
      <c r="C132" s="240" t="s">
        <v>294</v>
      </c>
      <c r="D132" s="240" t="s">
        <v>339</v>
      </c>
      <c r="E132" s="241" t="s">
        <v>1783</v>
      </c>
      <c r="F132" s="242" t="s">
        <v>1784</v>
      </c>
      <c r="G132" s="243" t="s">
        <v>272</v>
      </c>
      <c r="H132" s="244">
        <v>200</v>
      </c>
      <c r="I132" s="245"/>
      <c r="J132" s="246">
        <f>ROUND(I132*H132,2)</f>
        <v>0</v>
      </c>
      <c r="K132" s="242" t="s">
        <v>273</v>
      </c>
      <c r="L132" s="247"/>
      <c r="M132" s="248" t="s">
        <v>1</v>
      </c>
      <c r="N132" s="249" t="s">
        <v>38</v>
      </c>
      <c r="O132" s="88"/>
      <c r="P132" s="231">
        <f>O132*H132</f>
        <v>0</v>
      </c>
      <c r="Q132" s="231">
        <v>0.0011100000000000001</v>
      </c>
      <c r="R132" s="231">
        <f>Q132*H132</f>
        <v>0.22200000000000003</v>
      </c>
      <c r="S132" s="231">
        <v>0</v>
      </c>
      <c r="T132" s="232">
        <f>S132*H132</f>
        <v>0</v>
      </c>
      <c r="U132" s="35"/>
      <c r="V132" s="35"/>
      <c r="W132" s="35"/>
      <c r="X132" s="35"/>
      <c r="Y132" s="35"/>
      <c r="Z132" s="35"/>
      <c r="AA132" s="35"/>
      <c r="AB132" s="35"/>
      <c r="AC132" s="35"/>
      <c r="AD132" s="35"/>
      <c r="AE132" s="35"/>
      <c r="AR132" s="233" t="s">
        <v>286</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298</v>
      </c>
    </row>
    <row r="133" s="2" customFormat="1" ht="66.75" customHeight="1">
      <c r="A133" s="35"/>
      <c r="B133" s="36"/>
      <c r="C133" s="222" t="s">
        <v>286</v>
      </c>
      <c r="D133" s="222" t="s">
        <v>269</v>
      </c>
      <c r="E133" s="223" t="s">
        <v>380</v>
      </c>
      <c r="F133" s="224" t="s">
        <v>381</v>
      </c>
      <c r="G133" s="225" t="s">
        <v>272</v>
      </c>
      <c r="H133" s="226">
        <v>200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302</v>
      </c>
    </row>
    <row r="134" s="2" customFormat="1" ht="21.75" customHeight="1">
      <c r="A134" s="35"/>
      <c r="B134" s="36"/>
      <c r="C134" s="240" t="s">
        <v>304</v>
      </c>
      <c r="D134" s="240" t="s">
        <v>339</v>
      </c>
      <c r="E134" s="241" t="s">
        <v>1785</v>
      </c>
      <c r="F134" s="242" t="s">
        <v>1786</v>
      </c>
      <c r="G134" s="243" t="s">
        <v>272</v>
      </c>
      <c r="H134" s="244">
        <v>200</v>
      </c>
      <c r="I134" s="245"/>
      <c r="J134" s="246">
        <f>ROUND(I134*H134,2)</f>
        <v>0</v>
      </c>
      <c r="K134" s="242" t="s">
        <v>273</v>
      </c>
      <c r="L134" s="247"/>
      <c r="M134" s="248" t="s">
        <v>1</v>
      </c>
      <c r="N134" s="249" t="s">
        <v>38</v>
      </c>
      <c r="O134" s="88"/>
      <c r="P134" s="231">
        <f>O134*H134</f>
        <v>0</v>
      </c>
      <c r="Q134" s="231">
        <v>0.00018000000000000001</v>
      </c>
      <c r="R134" s="231">
        <f>Q134*H134</f>
        <v>0.036000000000000004</v>
      </c>
      <c r="S134" s="231">
        <v>0</v>
      </c>
      <c r="T134" s="232">
        <f>S134*H134</f>
        <v>0</v>
      </c>
      <c r="U134" s="35"/>
      <c r="V134" s="35"/>
      <c r="W134" s="35"/>
      <c r="X134" s="35"/>
      <c r="Y134" s="35"/>
      <c r="Z134" s="35"/>
      <c r="AA134" s="35"/>
      <c r="AB134" s="35"/>
      <c r="AC134" s="35"/>
      <c r="AD134" s="35"/>
      <c r="AE134" s="35"/>
      <c r="AR134" s="233" t="s">
        <v>286</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308</v>
      </c>
    </row>
    <row r="135" s="2" customFormat="1" ht="180.75" customHeight="1">
      <c r="A135" s="35"/>
      <c r="B135" s="36"/>
      <c r="C135" s="222" t="s">
        <v>290</v>
      </c>
      <c r="D135" s="222" t="s">
        <v>269</v>
      </c>
      <c r="E135" s="223" t="s">
        <v>564</v>
      </c>
      <c r="F135" s="224" t="s">
        <v>565</v>
      </c>
      <c r="G135" s="225" t="s">
        <v>289</v>
      </c>
      <c r="H135" s="226">
        <v>0.20000000000000001</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312</v>
      </c>
    </row>
    <row r="136" s="2" customFormat="1">
      <c r="A136" s="35"/>
      <c r="B136" s="36"/>
      <c r="C136" s="37"/>
      <c r="D136" s="235" t="s">
        <v>275</v>
      </c>
      <c r="E136" s="37"/>
      <c r="F136" s="236" t="s">
        <v>1787</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90" customHeight="1">
      <c r="A137" s="35"/>
      <c r="B137" s="36"/>
      <c r="C137" s="222" t="s">
        <v>314</v>
      </c>
      <c r="D137" s="222" t="s">
        <v>269</v>
      </c>
      <c r="E137" s="223" t="s">
        <v>494</v>
      </c>
      <c r="F137" s="224" t="s">
        <v>495</v>
      </c>
      <c r="G137" s="225" t="s">
        <v>279</v>
      </c>
      <c r="H137" s="226">
        <v>460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315</v>
      </c>
    </row>
    <row r="138" s="2" customFormat="1">
      <c r="A138" s="35"/>
      <c r="B138" s="36"/>
      <c r="C138" s="37"/>
      <c r="D138" s="235" t="s">
        <v>275</v>
      </c>
      <c r="E138" s="37"/>
      <c r="F138" s="236" t="s">
        <v>1788</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90" customHeight="1">
      <c r="A139" s="35"/>
      <c r="B139" s="36"/>
      <c r="C139" s="222" t="s">
        <v>8</v>
      </c>
      <c r="D139" s="222" t="s">
        <v>269</v>
      </c>
      <c r="E139" s="223" t="s">
        <v>499</v>
      </c>
      <c r="F139" s="224" t="s">
        <v>500</v>
      </c>
      <c r="G139" s="225" t="s">
        <v>279</v>
      </c>
      <c r="H139" s="226">
        <v>460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319</v>
      </c>
    </row>
    <row r="140" s="2" customFormat="1">
      <c r="A140" s="35"/>
      <c r="B140" s="36"/>
      <c r="C140" s="37"/>
      <c r="D140" s="235" t="s">
        <v>275</v>
      </c>
      <c r="E140" s="37"/>
      <c r="F140" s="236" t="s">
        <v>1788</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01.25" customHeight="1">
      <c r="A141" s="35"/>
      <c r="B141" s="36"/>
      <c r="C141" s="222" t="s">
        <v>321</v>
      </c>
      <c r="D141" s="222" t="s">
        <v>269</v>
      </c>
      <c r="E141" s="223" t="s">
        <v>1126</v>
      </c>
      <c r="F141" s="224" t="s">
        <v>1127</v>
      </c>
      <c r="G141" s="225" t="s">
        <v>272</v>
      </c>
      <c r="H141" s="226">
        <v>2</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324</v>
      </c>
    </row>
    <row r="142" s="2" customFormat="1">
      <c r="A142" s="35"/>
      <c r="B142" s="36"/>
      <c r="C142" s="37"/>
      <c r="D142" s="235" t="s">
        <v>275</v>
      </c>
      <c r="E142" s="37"/>
      <c r="F142" s="236" t="s">
        <v>1789</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14.9" customHeight="1">
      <c r="A143" s="35"/>
      <c r="B143" s="36"/>
      <c r="C143" s="222" t="s">
        <v>298</v>
      </c>
      <c r="D143" s="222" t="s">
        <v>269</v>
      </c>
      <c r="E143" s="223" t="s">
        <v>1128</v>
      </c>
      <c r="F143" s="224" t="s">
        <v>1129</v>
      </c>
      <c r="G143" s="225" t="s">
        <v>272</v>
      </c>
      <c r="H143" s="226">
        <v>10</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329</v>
      </c>
    </row>
    <row r="144" s="2" customFormat="1">
      <c r="A144" s="35"/>
      <c r="B144" s="36"/>
      <c r="C144" s="37"/>
      <c r="D144" s="235" t="s">
        <v>275</v>
      </c>
      <c r="E144" s="37"/>
      <c r="F144" s="236" t="s">
        <v>1790</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01.25" customHeight="1">
      <c r="A145" s="35"/>
      <c r="B145" s="36"/>
      <c r="C145" s="222" t="s">
        <v>331</v>
      </c>
      <c r="D145" s="222" t="s">
        <v>269</v>
      </c>
      <c r="E145" s="223" t="s">
        <v>305</v>
      </c>
      <c r="F145" s="224" t="s">
        <v>306</v>
      </c>
      <c r="G145" s="225" t="s">
        <v>307</v>
      </c>
      <c r="H145" s="226">
        <v>121.5</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334</v>
      </c>
    </row>
    <row r="146" s="2" customFormat="1" ht="111.75" customHeight="1">
      <c r="A146" s="35"/>
      <c r="B146" s="36"/>
      <c r="C146" s="222" t="s">
        <v>302</v>
      </c>
      <c r="D146" s="222" t="s">
        <v>269</v>
      </c>
      <c r="E146" s="223" t="s">
        <v>317</v>
      </c>
      <c r="F146" s="224" t="s">
        <v>318</v>
      </c>
      <c r="G146" s="225" t="s">
        <v>307</v>
      </c>
      <c r="H146" s="226">
        <v>607.5</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337</v>
      </c>
    </row>
    <row r="147" s="2" customFormat="1">
      <c r="A147" s="35"/>
      <c r="B147" s="36"/>
      <c r="C147" s="37"/>
      <c r="D147" s="235" t="s">
        <v>275</v>
      </c>
      <c r="E147" s="37"/>
      <c r="F147" s="236" t="s">
        <v>1791</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78" customHeight="1">
      <c r="A148" s="35"/>
      <c r="B148" s="36"/>
      <c r="C148" s="222" t="s">
        <v>338</v>
      </c>
      <c r="D148" s="222" t="s">
        <v>269</v>
      </c>
      <c r="E148" s="223" t="s">
        <v>310</v>
      </c>
      <c r="F148" s="224" t="s">
        <v>311</v>
      </c>
      <c r="G148" s="225" t="s">
        <v>307</v>
      </c>
      <c r="H148" s="226">
        <v>121.5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342</v>
      </c>
    </row>
    <row r="149" s="2" customFormat="1" ht="90" customHeight="1">
      <c r="A149" s="35"/>
      <c r="B149" s="36"/>
      <c r="C149" s="222" t="s">
        <v>308</v>
      </c>
      <c r="D149" s="222" t="s">
        <v>269</v>
      </c>
      <c r="E149" s="223" t="s">
        <v>911</v>
      </c>
      <c r="F149" s="224" t="s">
        <v>912</v>
      </c>
      <c r="G149" s="225" t="s">
        <v>272</v>
      </c>
      <c r="H149" s="226">
        <v>3</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346</v>
      </c>
    </row>
    <row r="150" s="2" customFormat="1">
      <c r="A150" s="35"/>
      <c r="B150" s="36"/>
      <c r="C150" s="37"/>
      <c r="D150" s="235" t="s">
        <v>275</v>
      </c>
      <c r="E150" s="37"/>
      <c r="F150" s="236" t="s">
        <v>1792</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90" customHeight="1">
      <c r="A151" s="35"/>
      <c r="B151" s="36"/>
      <c r="C151" s="222" t="s">
        <v>348</v>
      </c>
      <c r="D151" s="222" t="s">
        <v>269</v>
      </c>
      <c r="E151" s="223" t="s">
        <v>1139</v>
      </c>
      <c r="F151" s="224" t="s">
        <v>1140</v>
      </c>
      <c r="G151" s="225" t="s">
        <v>307</v>
      </c>
      <c r="H151" s="226">
        <v>0.029999999999999999</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349</v>
      </c>
    </row>
    <row r="152" s="2" customFormat="1">
      <c r="A152" s="35"/>
      <c r="B152" s="36"/>
      <c r="C152" s="37"/>
      <c r="D152" s="235" t="s">
        <v>275</v>
      </c>
      <c r="E152" s="37"/>
      <c r="F152" s="236" t="s">
        <v>1793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312</v>
      </c>
      <c r="D153" s="222" t="s">
        <v>269</v>
      </c>
      <c r="E153" s="223" t="s">
        <v>1794</v>
      </c>
      <c r="F153" s="224" t="s">
        <v>1795</v>
      </c>
      <c r="G153" s="225" t="s">
        <v>307</v>
      </c>
      <c r="H153" s="226">
        <v>121.5</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351</v>
      </c>
    </row>
    <row r="154" s="2" customFormat="1">
      <c r="A154" s="35"/>
      <c r="B154" s="36"/>
      <c r="C154" s="37"/>
      <c r="D154" s="235" t="s">
        <v>275</v>
      </c>
      <c r="E154" s="37"/>
      <c r="F154" s="236" t="s">
        <v>1796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14.9" customHeight="1">
      <c r="A155" s="35"/>
      <c r="B155" s="36"/>
      <c r="C155" s="222" t="s">
        <v>7</v>
      </c>
      <c r="D155" s="222" t="s">
        <v>269</v>
      </c>
      <c r="E155" s="223" t="s">
        <v>1797</v>
      </c>
      <c r="F155" s="224" t="s">
        <v>1798</v>
      </c>
      <c r="G155" s="225" t="s">
        <v>486</v>
      </c>
      <c r="H155" s="226">
        <v>8</v>
      </c>
      <c r="I155" s="227"/>
      <c r="J155" s="228">
        <f>ROUND(I155*H155,2)</f>
        <v>0</v>
      </c>
      <c r="K155" s="224" t="s">
        <v>273</v>
      </c>
      <c r="L155" s="41"/>
      <c r="M155" s="258" t="s">
        <v>1</v>
      </c>
      <c r="N155" s="259" t="s">
        <v>38</v>
      </c>
      <c r="O155" s="256"/>
      <c r="P155" s="260">
        <f>O155*H155</f>
        <v>0</v>
      </c>
      <c r="Q155" s="260">
        <v>0</v>
      </c>
      <c r="R155" s="260">
        <f>Q155*H155</f>
        <v>0</v>
      </c>
      <c r="S155" s="260">
        <v>0</v>
      </c>
      <c r="T155" s="261">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355</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KXKJQNxOz+WxrG8hDihTfGl2tBu5aMTkw1DJEcaK3QqBVYFj40yoDz+uvGeexhwTw2VfexXvQ33bdJfgLyh/Lg==" hashValue="oM9DpTeZK6wOcgX+0RBZCSf1nbXKhQqPtBMdjwsk75oCVgNwvcvrPvowoWr9+0iSJGErf/FmVSym0k5QXt5tLQ==" algorithmName="SHA-512" password="CC35"/>
  <autoFilter ref="C119:K155"/>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1799</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ROUND((SUM(BE116:BE132)),  2)</f>
        <v>0</v>
      </c>
      <c r="G33" s="35"/>
      <c r="H33" s="35"/>
      <c r="I33" s="162">
        <v>0.20999999999999999</v>
      </c>
      <c r="J33" s="161">
        <f>ROUND(((SUM(BE116:BE132))*I33),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ROUND((SUM(BF116:BF132)),  2)</f>
        <v>0</v>
      </c>
      <c r="G34" s="35"/>
      <c r="H34" s="35"/>
      <c r="I34" s="162">
        <v>0.12</v>
      </c>
      <c r="J34" s="161">
        <f>ROUND(((SUM(BF116:BF132))*I34),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12 - Práce na zařízení SEE</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12 - Práce na zařízení SEE</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SUM(P117:P132)</f>
        <v>0</v>
      </c>
      <c r="Q116" s="101"/>
      <c r="R116" s="205">
        <f>SUM(R117:R132)</f>
        <v>0</v>
      </c>
      <c r="S116" s="101"/>
      <c r="T116" s="206">
        <f>SUM(T117:T132)</f>
        <v>0</v>
      </c>
      <c r="U116" s="35"/>
      <c r="V116" s="35"/>
      <c r="W116" s="35"/>
      <c r="X116" s="35"/>
      <c r="Y116" s="35"/>
      <c r="Z116" s="35"/>
      <c r="AA116" s="35"/>
      <c r="AB116" s="35"/>
      <c r="AC116" s="35"/>
      <c r="AD116" s="35"/>
      <c r="AE116" s="35"/>
      <c r="AT116" s="14" t="s">
        <v>72</v>
      </c>
      <c r="AU116" s="14" t="s">
        <v>246</v>
      </c>
      <c r="BK116" s="207">
        <f>SUM(BK117:BK132)</f>
        <v>0</v>
      </c>
    </row>
    <row r="117" s="2" customFormat="1" ht="16.5" customHeight="1">
      <c r="A117" s="35"/>
      <c r="B117" s="36"/>
      <c r="C117" s="240" t="s">
        <v>81</v>
      </c>
      <c r="D117" s="240" t="s">
        <v>339</v>
      </c>
      <c r="E117" s="241" t="s">
        <v>1800</v>
      </c>
      <c r="F117" s="242" t="s">
        <v>1801</v>
      </c>
      <c r="G117" s="243" t="s">
        <v>272</v>
      </c>
      <c r="H117" s="244">
        <v>388</v>
      </c>
      <c r="I117" s="245"/>
      <c r="J117" s="246">
        <f>ROUND(I117*H117,2)</f>
        <v>0</v>
      </c>
      <c r="K117" s="242" t="s">
        <v>1</v>
      </c>
      <c r="L117" s="247"/>
      <c r="M117" s="248" t="s">
        <v>1</v>
      </c>
      <c r="N117" s="249"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286</v>
      </c>
      <c r="AT117" s="233" t="s">
        <v>339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1802</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33" customHeight="1">
      <c r="A119" s="35"/>
      <c r="B119" s="36"/>
      <c r="C119" s="222" t="s">
        <v>83</v>
      </c>
      <c r="D119" s="222" t="s">
        <v>269</v>
      </c>
      <c r="E119" s="223" t="s">
        <v>1803</v>
      </c>
      <c r="F119" s="224" t="s">
        <v>1804</v>
      </c>
      <c r="G119" s="225" t="s">
        <v>272</v>
      </c>
      <c r="H119" s="226">
        <v>388</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1802</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33" customHeight="1">
      <c r="A121" s="35"/>
      <c r="B121" s="36"/>
      <c r="C121" s="240" t="s">
        <v>137</v>
      </c>
      <c r="D121" s="240" t="s">
        <v>339</v>
      </c>
      <c r="E121" s="241" t="s">
        <v>1805</v>
      </c>
      <c r="F121" s="242" t="s">
        <v>1806</v>
      </c>
      <c r="G121" s="243" t="s">
        <v>272</v>
      </c>
      <c r="H121" s="244">
        <v>174</v>
      </c>
      <c r="I121" s="245"/>
      <c r="J121" s="246">
        <f>ROUND(I121*H121,2)</f>
        <v>0</v>
      </c>
      <c r="K121" s="242" t="s">
        <v>273</v>
      </c>
      <c r="L121" s="247"/>
      <c r="M121" s="248" t="s">
        <v>1</v>
      </c>
      <c r="N121" s="249"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286</v>
      </c>
      <c r="AT121" s="233" t="s">
        <v>339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1807</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539</v>
      </c>
      <c r="F123" s="224" t="s">
        <v>540</v>
      </c>
      <c r="G123" s="225" t="s">
        <v>272</v>
      </c>
      <c r="H123" s="226">
        <v>174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1807</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33" customHeight="1">
      <c r="A125" s="35"/>
      <c r="B125" s="36"/>
      <c r="C125" s="240" t="s">
        <v>267</v>
      </c>
      <c r="D125" s="240" t="s">
        <v>339</v>
      </c>
      <c r="E125" s="241" t="s">
        <v>1808</v>
      </c>
      <c r="F125" s="242" t="s">
        <v>1809</v>
      </c>
      <c r="G125" s="243" t="s">
        <v>272</v>
      </c>
      <c r="H125" s="244">
        <v>12</v>
      </c>
      <c r="I125" s="245"/>
      <c r="J125" s="246">
        <f>ROUND(I125*H125,2)</f>
        <v>0</v>
      </c>
      <c r="K125" s="242" t="s">
        <v>273</v>
      </c>
      <c r="L125" s="247"/>
      <c r="M125" s="248" t="s">
        <v>1</v>
      </c>
      <c r="N125" s="249"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286</v>
      </c>
      <c r="AT125" s="233" t="s">
        <v>339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1810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6.35" customHeight="1">
      <c r="A127" s="35"/>
      <c r="B127" s="36"/>
      <c r="C127" s="222" t="s">
        <v>283</v>
      </c>
      <c r="D127" s="222" t="s">
        <v>269</v>
      </c>
      <c r="E127" s="223" t="s">
        <v>1811</v>
      </c>
      <c r="F127" s="224" t="s">
        <v>1812</v>
      </c>
      <c r="G127" s="225" t="s">
        <v>272</v>
      </c>
      <c r="H127" s="226">
        <v>12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1810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40" t="s">
        <v>294</v>
      </c>
      <c r="D129" s="240" t="s">
        <v>339</v>
      </c>
      <c r="E129" s="241" t="s">
        <v>1813</v>
      </c>
      <c r="F129" s="242" t="s">
        <v>1814</v>
      </c>
      <c r="G129" s="243" t="s">
        <v>272</v>
      </c>
      <c r="H129" s="244">
        <v>16</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298</v>
      </c>
    </row>
    <row r="130" s="2" customFormat="1">
      <c r="A130" s="35"/>
      <c r="B130" s="36"/>
      <c r="C130" s="37"/>
      <c r="D130" s="235" t="s">
        <v>275</v>
      </c>
      <c r="E130" s="37"/>
      <c r="F130" s="236" t="s">
        <v>1815</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76.35" customHeight="1">
      <c r="A131" s="35"/>
      <c r="B131" s="36"/>
      <c r="C131" s="222" t="s">
        <v>286</v>
      </c>
      <c r="D131" s="222" t="s">
        <v>269</v>
      </c>
      <c r="E131" s="223" t="s">
        <v>1816</v>
      </c>
      <c r="F131" s="224" t="s">
        <v>1817</v>
      </c>
      <c r="G131" s="225" t="s">
        <v>272</v>
      </c>
      <c r="H131" s="226">
        <v>16</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302</v>
      </c>
    </row>
    <row r="132" s="2" customFormat="1">
      <c r="A132" s="35"/>
      <c r="B132" s="36"/>
      <c r="C132" s="37"/>
      <c r="D132" s="235" t="s">
        <v>275</v>
      </c>
      <c r="E132" s="37"/>
      <c r="F132" s="236" t="s">
        <v>1818</v>
      </c>
      <c r="G132" s="37"/>
      <c r="H132" s="37"/>
      <c r="I132" s="237"/>
      <c r="J132" s="37"/>
      <c r="K132" s="37"/>
      <c r="L132" s="41"/>
      <c r="M132" s="254"/>
      <c r="N132" s="255"/>
      <c r="O132" s="256"/>
      <c r="P132" s="256"/>
      <c r="Q132" s="256"/>
      <c r="R132" s="256"/>
      <c r="S132" s="256"/>
      <c r="T132" s="257"/>
      <c r="U132" s="35"/>
      <c r="V132" s="35"/>
      <c r="W132" s="35"/>
      <c r="X132" s="35"/>
      <c r="Y132" s="35"/>
      <c r="Z132" s="35"/>
      <c r="AA132" s="35"/>
      <c r="AB132" s="35"/>
      <c r="AC132" s="35"/>
      <c r="AD132" s="35"/>
      <c r="AE132" s="35"/>
      <c r="AT132" s="14" t="s">
        <v>275</v>
      </c>
      <c r="AU132" s="14" t="s">
        <v>73</v>
      </c>
    </row>
    <row r="133" s="2" customFormat="1" ht="6.96" customHeight="1">
      <c r="A133" s="35"/>
      <c r="B133" s="63"/>
      <c r="C133" s="64"/>
      <c r="D133" s="64"/>
      <c r="E133" s="64"/>
      <c r="F133" s="64"/>
      <c r="G133" s="64"/>
      <c r="H133" s="64"/>
      <c r="I133" s="64"/>
      <c r="J133" s="64"/>
      <c r="K133" s="64"/>
      <c r="L133" s="41"/>
      <c r="M133" s="35"/>
      <c r="O133" s="35"/>
      <c r="P133" s="35"/>
      <c r="Q133" s="35"/>
      <c r="R133" s="35"/>
      <c r="S133" s="35"/>
      <c r="T133" s="35"/>
      <c r="U133" s="35"/>
      <c r="V133" s="35"/>
      <c r="W133" s="35"/>
      <c r="X133" s="35"/>
      <c r="Y133" s="35"/>
      <c r="Z133" s="35"/>
      <c r="AA133" s="35"/>
      <c r="AB133" s="35"/>
      <c r="AC133" s="35"/>
      <c r="AD133" s="35"/>
      <c r="AE133" s="35"/>
    </row>
  </sheetData>
  <sheetProtection sheet="1" autoFilter="0" formatColumns="0" formatRows="0" objects="1" scenarios="1" spinCount="100000" saltValue="/mWUv5Ne+fm3xiOSmlKI6Mmmy5yp1CVTvDYorUnAtako1dEmMJRUO9r/0WRPyvn1Ic5SBxKr2PuPUPHyuvkzrw==" hashValue="yPx1VaSSy1QsBGFQx54Lp/r366QelxrHszyluU/ffsJMJ4c8+44wg59FyWYx/K96rtjS7jRI+TJ7EOoiLg+SGA==" algorithmName="SHA-512" password="CC35"/>
  <autoFilter ref="C115:K13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1819</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ROUND((SUM(BE116:BE197)),  2)</f>
        <v>0</v>
      </c>
      <c r="G33" s="35"/>
      <c r="H33" s="35"/>
      <c r="I33" s="162">
        <v>0.20999999999999999</v>
      </c>
      <c r="J33" s="161">
        <f>ROUND(((SUM(BE116:BE197))*I33),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ROUND((SUM(BF116:BF197)),  2)</f>
        <v>0</v>
      </c>
      <c r="G34" s="35"/>
      <c r="H34" s="35"/>
      <c r="I34" s="162">
        <v>0.12</v>
      </c>
      <c r="J34" s="161">
        <f>ROUND(((SUM(BF116:BF197))*I34),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13 - Materiál objednatele - NEOCEŇOVAT</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13 - Materiál objednatele - NEOCEŇOVAT</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SUM(P117:P197)</f>
        <v>0</v>
      </c>
      <c r="Q116" s="101"/>
      <c r="R116" s="205">
        <f>SUM(R117:R197)</f>
        <v>1389.1396299999999</v>
      </c>
      <c r="S116" s="101"/>
      <c r="T116" s="206">
        <f>SUM(T117:T197)</f>
        <v>0</v>
      </c>
      <c r="U116" s="35"/>
      <c r="V116" s="35"/>
      <c r="W116" s="35"/>
      <c r="X116" s="35"/>
      <c r="Y116" s="35"/>
      <c r="Z116" s="35"/>
      <c r="AA116" s="35"/>
      <c r="AB116" s="35"/>
      <c r="AC116" s="35"/>
      <c r="AD116" s="35"/>
      <c r="AE116" s="35"/>
      <c r="AT116" s="14" t="s">
        <v>72</v>
      </c>
      <c r="AU116" s="14" t="s">
        <v>246</v>
      </c>
      <c r="BK116" s="207">
        <f>SUM(BK117:BK197)</f>
        <v>0</v>
      </c>
    </row>
    <row r="117" s="2" customFormat="1" ht="16.5" customHeight="1">
      <c r="A117" s="35"/>
      <c r="B117" s="36"/>
      <c r="C117" s="240" t="s">
        <v>81</v>
      </c>
      <c r="D117" s="240" t="s">
        <v>339</v>
      </c>
      <c r="E117" s="241" t="s">
        <v>1820</v>
      </c>
      <c r="F117" s="242" t="s">
        <v>1821</v>
      </c>
      <c r="G117" s="243" t="s">
        <v>279</v>
      </c>
      <c r="H117" s="244">
        <v>5725</v>
      </c>
      <c r="I117" s="245"/>
      <c r="J117" s="246">
        <f>ROUND(I117*H117,2)</f>
        <v>0</v>
      </c>
      <c r="K117" s="242" t="s">
        <v>273</v>
      </c>
      <c r="L117" s="247"/>
      <c r="M117" s="248" t="s">
        <v>1</v>
      </c>
      <c r="N117" s="249" t="s">
        <v>38</v>
      </c>
      <c r="O117" s="88"/>
      <c r="P117" s="231">
        <f>O117*H117</f>
        <v>0</v>
      </c>
      <c r="Q117" s="231">
        <v>0.06003</v>
      </c>
      <c r="R117" s="231">
        <f>Q117*H117</f>
        <v>343.67174999999997</v>
      </c>
      <c r="S117" s="231">
        <v>0</v>
      </c>
      <c r="T117" s="232">
        <f>S117*H117</f>
        <v>0</v>
      </c>
      <c r="U117" s="35"/>
      <c r="V117" s="35"/>
      <c r="W117" s="35"/>
      <c r="X117" s="35"/>
      <c r="Y117" s="35"/>
      <c r="Z117" s="35"/>
      <c r="AA117" s="35"/>
      <c r="AB117" s="35"/>
      <c r="AC117" s="35"/>
      <c r="AD117" s="35"/>
      <c r="AE117" s="35"/>
      <c r="AR117" s="233" t="s">
        <v>286</v>
      </c>
      <c r="AT117" s="233" t="s">
        <v>339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1822</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4.15" customHeight="1">
      <c r="A119" s="35"/>
      <c r="B119" s="36"/>
      <c r="C119" s="240" t="s">
        <v>83</v>
      </c>
      <c r="D119" s="240" t="s">
        <v>339</v>
      </c>
      <c r="E119" s="241" t="s">
        <v>1823</v>
      </c>
      <c r="F119" s="242" t="s">
        <v>1824</v>
      </c>
      <c r="G119" s="243" t="s">
        <v>272</v>
      </c>
      <c r="H119" s="244">
        <v>76</v>
      </c>
      <c r="I119" s="245"/>
      <c r="J119" s="246">
        <f>ROUND(I119*H119,2)</f>
        <v>0</v>
      </c>
      <c r="K119" s="242" t="s">
        <v>273</v>
      </c>
      <c r="L119" s="247"/>
      <c r="M119" s="248" t="s">
        <v>1</v>
      </c>
      <c r="N119" s="249" t="s">
        <v>38</v>
      </c>
      <c r="O119" s="88"/>
      <c r="P119" s="231">
        <f>O119*H119</f>
        <v>0</v>
      </c>
      <c r="Q119" s="231">
        <v>0.28093000000000001</v>
      </c>
      <c r="R119" s="231">
        <f>Q119*H119</f>
        <v>21.350680000000001</v>
      </c>
      <c r="S119" s="231">
        <v>0</v>
      </c>
      <c r="T119" s="232">
        <f>S119*H119</f>
        <v>0</v>
      </c>
      <c r="U119" s="35"/>
      <c r="V119" s="35"/>
      <c r="W119" s="35"/>
      <c r="X119" s="35"/>
      <c r="Y119" s="35"/>
      <c r="Z119" s="35"/>
      <c r="AA119" s="35"/>
      <c r="AB119" s="35"/>
      <c r="AC119" s="35"/>
      <c r="AD119" s="35"/>
      <c r="AE119" s="35"/>
      <c r="AR119" s="233" t="s">
        <v>286</v>
      </c>
      <c r="AT119" s="233" t="s">
        <v>339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1822</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4.15" customHeight="1">
      <c r="A121" s="35"/>
      <c r="B121" s="36"/>
      <c r="C121" s="240" t="s">
        <v>137</v>
      </c>
      <c r="D121" s="240" t="s">
        <v>339</v>
      </c>
      <c r="E121" s="241" t="s">
        <v>1825</v>
      </c>
      <c r="F121" s="242" t="s">
        <v>1826</v>
      </c>
      <c r="G121" s="243" t="s">
        <v>272</v>
      </c>
      <c r="H121" s="244">
        <v>87</v>
      </c>
      <c r="I121" s="245"/>
      <c r="J121" s="246">
        <f>ROUND(I121*H121,2)</f>
        <v>0</v>
      </c>
      <c r="K121" s="242" t="s">
        <v>273</v>
      </c>
      <c r="L121" s="247"/>
      <c r="M121" s="248" t="s">
        <v>1</v>
      </c>
      <c r="N121" s="249" t="s">
        <v>38</v>
      </c>
      <c r="O121" s="88"/>
      <c r="P121" s="231">
        <f>O121*H121</f>
        <v>0</v>
      </c>
      <c r="Q121" s="231">
        <v>0.34114</v>
      </c>
      <c r="R121" s="231">
        <f>Q121*H121</f>
        <v>29.679179999999999</v>
      </c>
      <c r="S121" s="231">
        <v>0</v>
      </c>
      <c r="T121" s="232">
        <f>S121*H121</f>
        <v>0</v>
      </c>
      <c r="U121" s="35"/>
      <c r="V121" s="35"/>
      <c r="W121" s="35"/>
      <c r="X121" s="35"/>
      <c r="Y121" s="35"/>
      <c r="Z121" s="35"/>
      <c r="AA121" s="35"/>
      <c r="AB121" s="35"/>
      <c r="AC121" s="35"/>
      <c r="AD121" s="35"/>
      <c r="AE121" s="35"/>
      <c r="AR121" s="233" t="s">
        <v>286</v>
      </c>
      <c r="AT121" s="233" t="s">
        <v>339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1822</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24.15" customHeight="1">
      <c r="A123" s="35"/>
      <c r="B123" s="36"/>
      <c r="C123" s="240" t="s">
        <v>274</v>
      </c>
      <c r="D123" s="240" t="s">
        <v>339</v>
      </c>
      <c r="E123" s="241" t="s">
        <v>1827</v>
      </c>
      <c r="F123" s="242" t="s">
        <v>1828</v>
      </c>
      <c r="G123" s="243" t="s">
        <v>272</v>
      </c>
      <c r="H123" s="244">
        <v>12</v>
      </c>
      <c r="I123" s="245"/>
      <c r="J123" s="246">
        <f>ROUND(I123*H123,2)</f>
        <v>0</v>
      </c>
      <c r="K123" s="242" t="s">
        <v>273</v>
      </c>
      <c r="L123" s="247"/>
      <c r="M123" s="248" t="s">
        <v>1</v>
      </c>
      <c r="N123" s="249" t="s">
        <v>38</v>
      </c>
      <c r="O123" s="88"/>
      <c r="P123" s="231">
        <f>O123*H123</f>
        <v>0</v>
      </c>
      <c r="Q123" s="231">
        <v>0.378</v>
      </c>
      <c r="R123" s="231">
        <f>Q123*H123</f>
        <v>4.5359999999999996</v>
      </c>
      <c r="S123" s="231">
        <v>0</v>
      </c>
      <c r="T123" s="232">
        <f>S123*H123</f>
        <v>0</v>
      </c>
      <c r="U123" s="35"/>
      <c r="V123" s="35"/>
      <c r="W123" s="35"/>
      <c r="X123" s="35"/>
      <c r="Y123" s="35"/>
      <c r="Z123" s="35"/>
      <c r="AA123" s="35"/>
      <c r="AB123" s="35"/>
      <c r="AC123" s="35"/>
      <c r="AD123" s="35"/>
      <c r="AE123" s="35"/>
      <c r="AR123" s="233" t="s">
        <v>286</v>
      </c>
      <c r="AT123" s="233" t="s">
        <v>339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1822</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4.15" customHeight="1">
      <c r="A125" s="35"/>
      <c r="B125" s="36"/>
      <c r="C125" s="240" t="s">
        <v>267</v>
      </c>
      <c r="D125" s="240" t="s">
        <v>339</v>
      </c>
      <c r="E125" s="241" t="s">
        <v>1829</v>
      </c>
      <c r="F125" s="242" t="s">
        <v>1830</v>
      </c>
      <c r="G125" s="243" t="s">
        <v>272</v>
      </c>
      <c r="H125" s="244">
        <v>4</v>
      </c>
      <c r="I125" s="245"/>
      <c r="J125" s="246">
        <f>ROUND(I125*H125,2)</f>
        <v>0</v>
      </c>
      <c r="K125" s="242" t="s">
        <v>273</v>
      </c>
      <c r="L125" s="247"/>
      <c r="M125" s="248" t="s">
        <v>1</v>
      </c>
      <c r="N125" s="249" t="s">
        <v>38</v>
      </c>
      <c r="O125" s="88"/>
      <c r="P125" s="231">
        <f>O125*H125</f>
        <v>0</v>
      </c>
      <c r="Q125" s="231">
        <v>0.45600000000000002</v>
      </c>
      <c r="R125" s="231">
        <f>Q125*H125</f>
        <v>1.8240000000000001</v>
      </c>
      <c r="S125" s="231">
        <v>0</v>
      </c>
      <c r="T125" s="232">
        <f>S125*H125</f>
        <v>0</v>
      </c>
      <c r="U125" s="35"/>
      <c r="V125" s="35"/>
      <c r="W125" s="35"/>
      <c r="X125" s="35"/>
      <c r="Y125" s="35"/>
      <c r="Z125" s="35"/>
      <c r="AA125" s="35"/>
      <c r="AB125" s="35"/>
      <c r="AC125" s="35"/>
      <c r="AD125" s="35"/>
      <c r="AE125" s="35"/>
      <c r="AR125" s="233" t="s">
        <v>286</v>
      </c>
      <c r="AT125" s="233" t="s">
        <v>339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1822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24.15" customHeight="1">
      <c r="A127" s="35"/>
      <c r="B127" s="36"/>
      <c r="C127" s="240" t="s">
        <v>283</v>
      </c>
      <c r="D127" s="240" t="s">
        <v>339</v>
      </c>
      <c r="E127" s="241" t="s">
        <v>1831</v>
      </c>
      <c r="F127" s="242" t="s">
        <v>1832</v>
      </c>
      <c r="G127" s="243" t="s">
        <v>272</v>
      </c>
      <c r="H127" s="244">
        <v>4</v>
      </c>
      <c r="I127" s="245"/>
      <c r="J127" s="246">
        <f>ROUND(I127*H127,2)</f>
        <v>0</v>
      </c>
      <c r="K127" s="242" t="s">
        <v>273</v>
      </c>
      <c r="L127" s="247"/>
      <c r="M127" s="248" t="s">
        <v>1</v>
      </c>
      <c r="N127" s="249" t="s">
        <v>38</v>
      </c>
      <c r="O127" s="88"/>
      <c r="P127" s="231">
        <f>O127*H127</f>
        <v>0</v>
      </c>
      <c r="Q127" s="231">
        <v>0.51000000000000001</v>
      </c>
      <c r="R127" s="231">
        <f>Q127*H127</f>
        <v>2.04</v>
      </c>
      <c r="S127" s="231">
        <v>0</v>
      </c>
      <c r="T127" s="232">
        <f>S127*H127</f>
        <v>0</v>
      </c>
      <c r="U127" s="35"/>
      <c r="V127" s="35"/>
      <c r="W127" s="35"/>
      <c r="X127" s="35"/>
      <c r="Y127" s="35"/>
      <c r="Z127" s="35"/>
      <c r="AA127" s="35"/>
      <c r="AB127" s="35"/>
      <c r="AC127" s="35"/>
      <c r="AD127" s="35"/>
      <c r="AE127" s="35"/>
      <c r="AR127" s="233" t="s">
        <v>286</v>
      </c>
      <c r="AT127" s="233" t="s">
        <v>339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1822</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24.15" customHeight="1">
      <c r="A129" s="35"/>
      <c r="B129" s="36"/>
      <c r="C129" s="240" t="s">
        <v>294</v>
      </c>
      <c r="D129" s="240" t="s">
        <v>339</v>
      </c>
      <c r="E129" s="241" t="s">
        <v>448</v>
      </c>
      <c r="F129" s="242" t="s">
        <v>1833</v>
      </c>
      <c r="G129" s="243" t="s">
        <v>272</v>
      </c>
      <c r="H129" s="244">
        <v>2</v>
      </c>
      <c r="I129" s="245"/>
      <c r="J129" s="246">
        <f>ROUND(I129*H129,2)</f>
        <v>0</v>
      </c>
      <c r="K129" s="242" t="s">
        <v>1</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298</v>
      </c>
    </row>
    <row r="130" s="2" customFormat="1">
      <c r="A130" s="35"/>
      <c r="B130" s="36"/>
      <c r="C130" s="37"/>
      <c r="D130" s="235" t="s">
        <v>275</v>
      </c>
      <c r="E130" s="37"/>
      <c r="F130" s="236" t="s">
        <v>1822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4.15" customHeight="1">
      <c r="A131" s="35"/>
      <c r="B131" s="36"/>
      <c r="C131" s="240" t="s">
        <v>286</v>
      </c>
      <c r="D131" s="240" t="s">
        <v>339</v>
      </c>
      <c r="E131" s="241" t="s">
        <v>772</v>
      </c>
      <c r="F131" s="242" t="s">
        <v>1824</v>
      </c>
      <c r="G131" s="243" t="s">
        <v>272</v>
      </c>
      <c r="H131" s="244">
        <v>2</v>
      </c>
      <c r="I131" s="245"/>
      <c r="J131" s="246">
        <f>ROUND(I131*H131,2)</f>
        <v>0</v>
      </c>
      <c r="K131" s="242" t="s">
        <v>273</v>
      </c>
      <c r="L131" s="247"/>
      <c r="M131" s="248" t="s">
        <v>1</v>
      </c>
      <c r="N131" s="249" t="s">
        <v>38</v>
      </c>
      <c r="O131" s="88"/>
      <c r="P131" s="231">
        <f>O131*H131</f>
        <v>0</v>
      </c>
      <c r="Q131" s="231">
        <v>0.28093000000000001</v>
      </c>
      <c r="R131" s="231">
        <f>Q131*H131</f>
        <v>0.56186000000000003</v>
      </c>
      <c r="S131" s="231">
        <v>0</v>
      </c>
      <c r="T131" s="232">
        <f>S131*H131</f>
        <v>0</v>
      </c>
      <c r="U131" s="35"/>
      <c r="V131" s="35"/>
      <c r="W131" s="35"/>
      <c r="X131" s="35"/>
      <c r="Y131" s="35"/>
      <c r="Z131" s="35"/>
      <c r="AA131" s="35"/>
      <c r="AB131" s="35"/>
      <c r="AC131" s="35"/>
      <c r="AD131" s="35"/>
      <c r="AE131" s="35"/>
      <c r="AR131" s="233" t="s">
        <v>286</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302</v>
      </c>
    </row>
    <row r="132" s="2" customFormat="1">
      <c r="A132" s="35"/>
      <c r="B132" s="36"/>
      <c r="C132" s="37"/>
      <c r="D132" s="235" t="s">
        <v>275</v>
      </c>
      <c r="E132" s="37"/>
      <c r="F132" s="236" t="s">
        <v>1834</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24.15" customHeight="1">
      <c r="A133" s="35"/>
      <c r="B133" s="36"/>
      <c r="C133" s="240" t="s">
        <v>304</v>
      </c>
      <c r="D133" s="240" t="s">
        <v>339</v>
      </c>
      <c r="E133" s="241" t="s">
        <v>827</v>
      </c>
      <c r="F133" s="242" t="s">
        <v>1826</v>
      </c>
      <c r="G133" s="243" t="s">
        <v>272</v>
      </c>
      <c r="H133" s="244">
        <v>44</v>
      </c>
      <c r="I133" s="245"/>
      <c r="J133" s="246">
        <f>ROUND(I133*H133,2)</f>
        <v>0</v>
      </c>
      <c r="K133" s="242" t="s">
        <v>273</v>
      </c>
      <c r="L133" s="247"/>
      <c r="M133" s="248" t="s">
        <v>1</v>
      </c>
      <c r="N133" s="249" t="s">
        <v>38</v>
      </c>
      <c r="O133" s="88"/>
      <c r="P133" s="231">
        <f>O133*H133</f>
        <v>0</v>
      </c>
      <c r="Q133" s="231">
        <v>0.34114</v>
      </c>
      <c r="R133" s="231">
        <f>Q133*H133</f>
        <v>15.010159999999999</v>
      </c>
      <c r="S133" s="231">
        <v>0</v>
      </c>
      <c r="T133" s="232">
        <f>S133*H133</f>
        <v>0</v>
      </c>
      <c r="U133" s="35"/>
      <c r="V133" s="35"/>
      <c r="W133" s="35"/>
      <c r="X133" s="35"/>
      <c r="Y133" s="35"/>
      <c r="Z133" s="35"/>
      <c r="AA133" s="35"/>
      <c r="AB133" s="35"/>
      <c r="AC133" s="35"/>
      <c r="AD133" s="35"/>
      <c r="AE133" s="35"/>
      <c r="AR133" s="233" t="s">
        <v>286</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308</v>
      </c>
    </row>
    <row r="134" s="2" customFormat="1">
      <c r="A134" s="35"/>
      <c r="B134" s="36"/>
      <c r="C134" s="37"/>
      <c r="D134" s="235" t="s">
        <v>275</v>
      </c>
      <c r="E134" s="37"/>
      <c r="F134" s="236" t="s">
        <v>1834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290</v>
      </c>
      <c r="D135" s="240" t="s">
        <v>339</v>
      </c>
      <c r="E135" s="241" t="s">
        <v>882</v>
      </c>
      <c r="F135" s="242" t="s">
        <v>1828</v>
      </c>
      <c r="G135" s="243" t="s">
        <v>272</v>
      </c>
      <c r="H135" s="244">
        <v>2</v>
      </c>
      <c r="I135" s="245"/>
      <c r="J135" s="246">
        <f>ROUND(I135*H135,2)</f>
        <v>0</v>
      </c>
      <c r="K135" s="242" t="s">
        <v>273</v>
      </c>
      <c r="L135" s="247"/>
      <c r="M135" s="248" t="s">
        <v>1</v>
      </c>
      <c r="N135" s="249" t="s">
        <v>38</v>
      </c>
      <c r="O135" s="88"/>
      <c r="P135" s="231">
        <f>O135*H135</f>
        <v>0</v>
      </c>
      <c r="Q135" s="231">
        <v>0.378</v>
      </c>
      <c r="R135" s="231">
        <f>Q135*H135</f>
        <v>0.75600000000000001</v>
      </c>
      <c r="S135" s="231">
        <v>0</v>
      </c>
      <c r="T135" s="232">
        <f>S135*H135</f>
        <v>0</v>
      </c>
      <c r="U135" s="35"/>
      <c r="V135" s="35"/>
      <c r="W135" s="35"/>
      <c r="X135" s="35"/>
      <c r="Y135" s="35"/>
      <c r="Z135" s="35"/>
      <c r="AA135" s="35"/>
      <c r="AB135" s="35"/>
      <c r="AC135" s="35"/>
      <c r="AD135" s="35"/>
      <c r="AE135" s="35"/>
      <c r="AR135" s="233" t="s">
        <v>286</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312</v>
      </c>
    </row>
    <row r="136" s="2" customFormat="1">
      <c r="A136" s="35"/>
      <c r="B136" s="36"/>
      <c r="C136" s="37"/>
      <c r="D136" s="235" t="s">
        <v>275</v>
      </c>
      <c r="E136" s="37"/>
      <c r="F136" s="236" t="s">
        <v>1834</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44.25" customHeight="1">
      <c r="A137" s="35"/>
      <c r="B137" s="36"/>
      <c r="C137" s="240" t="s">
        <v>314</v>
      </c>
      <c r="D137" s="240" t="s">
        <v>339</v>
      </c>
      <c r="E137" s="241" t="s">
        <v>1835</v>
      </c>
      <c r="F137" s="242" t="s">
        <v>1836</v>
      </c>
      <c r="G137" s="243" t="s">
        <v>272</v>
      </c>
      <c r="H137" s="244">
        <v>2384</v>
      </c>
      <c r="I137" s="245"/>
      <c r="J137" s="246">
        <f>ROUND(I137*H137,2)</f>
        <v>0</v>
      </c>
      <c r="K137" s="242" t="s">
        <v>273</v>
      </c>
      <c r="L137" s="247"/>
      <c r="M137" s="248" t="s">
        <v>1</v>
      </c>
      <c r="N137" s="249" t="s">
        <v>38</v>
      </c>
      <c r="O137" s="88"/>
      <c r="P137" s="231">
        <f>O137*H137</f>
        <v>0</v>
      </c>
      <c r="Q137" s="231">
        <v>0.32705000000000001</v>
      </c>
      <c r="R137" s="231">
        <f>Q137*H137</f>
        <v>779.68719999999996</v>
      </c>
      <c r="S137" s="231">
        <v>0</v>
      </c>
      <c r="T137" s="232">
        <f>S137*H137</f>
        <v>0</v>
      </c>
      <c r="U137" s="35"/>
      <c r="V137" s="35"/>
      <c r="W137" s="35"/>
      <c r="X137" s="35"/>
      <c r="Y137" s="35"/>
      <c r="Z137" s="35"/>
      <c r="AA137" s="35"/>
      <c r="AB137" s="35"/>
      <c r="AC137" s="35"/>
      <c r="AD137" s="35"/>
      <c r="AE137" s="35"/>
      <c r="AR137" s="233" t="s">
        <v>286</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315</v>
      </c>
    </row>
    <row r="138" s="2" customFormat="1">
      <c r="A138" s="35"/>
      <c r="B138" s="36"/>
      <c r="C138" s="37"/>
      <c r="D138" s="235" t="s">
        <v>275</v>
      </c>
      <c r="E138" s="37"/>
      <c r="F138" s="236" t="s">
        <v>1822</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6.5" customHeight="1">
      <c r="A139" s="35"/>
      <c r="B139" s="36"/>
      <c r="C139" s="240" t="s">
        <v>8</v>
      </c>
      <c r="D139" s="240" t="s">
        <v>339</v>
      </c>
      <c r="E139" s="241" t="s">
        <v>1837</v>
      </c>
      <c r="F139" s="242" t="s">
        <v>1838</v>
      </c>
      <c r="G139" s="243" t="s">
        <v>279</v>
      </c>
      <c r="H139" s="244">
        <v>1063.5999999999999</v>
      </c>
      <c r="I139" s="245"/>
      <c r="J139" s="246">
        <f>ROUND(I139*H139,2)</f>
        <v>0</v>
      </c>
      <c r="K139" s="242" t="s">
        <v>273</v>
      </c>
      <c r="L139" s="247"/>
      <c r="M139" s="248" t="s">
        <v>1</v>
      </c>
      <c r="N139" s="249" t="s">
        <v>38</v>
      </c>
      <c r="O139" s="88"/>
      <c r="P139" s="231">
        <f>O139*H139</f>
        <v>0</v>
      </c>
      <c r="Q139" s="231">
        <v>0.16</v>
      </c>
      <c r="R139" s="231">
        <f>Q139*H139</f>
        <v>170.17599999999999</v>
      </c>
      <c r="S139" s="231">
        <v>0</v>
      </c>
      <c r="T139" s="232">
        <f>S139*H139</f>
        <v>0</v>
      </c>
      <c r="U139" s="35"/>
      <c r="V139" s="35"/>
      <c r="W139" s="35"/>
      <c r="X139" s="35"/>
      <c r="Y139" s="35"/>
      <c r="Z139" s="35"/>
      <c r="AA139" s="35"/>
      <c r="AB139" s="35"/>
      <c r="AC139" s="35"/>
      <c r="AD139" s="35"/>
      <c r="AE139" s="35"/>
      <c r="AR139" s="233" t="s">
        <v>286</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319</v>
      </c>
    </row>
    <row r="140" s="2" customFormat="1">
      <c r="A140" s="35"/>
      <c r="B140" s="36"/>
      <c r="C140" s="37"/>
      <c r="D140" s="235" t="s">
        <v>275</v>
      </c>
      <c r="E140" s="37"/>
      <c r="F140" s="236" t="s">
        <v>1822</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24.15" customHeight="1">
      <c r="A141" s="35"/>
      <c r="B141" s="36"/>
      <c r="C141" s="240" t="s">
        <v>321</v>
      </c>
      <c r="D141" s="240" t="s">
        <v>339</v>
      </c>
      <c r="E141" s="241" t="s">
        <v>1839</v>
      </c>
      <c r="F141" s="242" t="s">
        <v>1840</v>
      </c>
      <c r="G141" s="243" t="s">
        <v>272</v>
      </c>
      <c r="H141" s="244">
        <v>12000</v>
      </c>
      <c r="I141" s="245"/>
      <c r="J141" s="246">
        <f>ROUND(I141*H141,2)</f>
        <v>0</v>
      </c>
      <c r="K141" s="242" t="s">
        <v>273</v>
      </c>
      <c r="L141" s="247"/>
      <c r="M141" s="248" t="s">
        <v>1</v>
      </c>
      <c r="N141" s="249" t="s">
        <v>38</v>
      </c>
      <c r="O141" s="88"/>
      <c r="P141" s="231">
        <f>O141*H141</f>
        <v>0</v>
      </c>
      <c r="Q141" s="231">
        <v>0.0010499999999999999</v>
      </c>
      <c r="R141" s="231">
        <f>Q141*H141</f>
        <v>12.6</v>
      </c>
      <c r="S141" s="231">
        <v>0</v>
      </c>
      <c r="T141" s="232">
        <f>S141*H141</f>
        <v>0</v>
      </c>
      <c r="U141" s="35"/>
      <c r="V141" s="35"/>
      <c r="W141" s="35"/>
      <c r="X141" s="35"/>
      <c r="Y141" s="35"/>
      <c r="Z141" s="35"/>
      <c r="AA141" s="35"/>
      <c r="AB141" s="35"/>
      <c r="AC141" s="35"/>
      <c r="AD141" s="35"/>
      <c r="AE141" s="35"/>
      <c r="AR141" s="233" t="s">
        <v>286</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324</v>
      </c>
    </row>
    <row r="142" s="2" customFormat="1">
      <c r="A142" s="35"/>
      <c r="B142" s="36"/>
      <c r="C142" s="37"/>
      <c r="D142" s="235" t="s">
        <v>275</v>
      </c>
      <c r="E142" s="37"/>
      <c r="F142" s="236" t="s">
        <v>1822</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24.15" customHeight="1">
      <c r="A143" s="35"/>
      <c r="B143" s="36"/>
      <c r="C143" s="240" t="s">
        <v>298</v>
      </c>
      <c r="D143" s="240" t="s">
        <v>339</v>
      </c>
      <c r="E143" s="241" t="s">
        <v>1783</v>
      </c>
      <c r="F143" s="242" t="s">
        <v>1784</v>
      </c>
      <c r="G143" s="243" t="s">
        <v>272</v>
      </c>
      <c r="H143" s="244">
        <v>1500</v>
      </c>
      <c r="I143" s="245"/>
      <c r="J143" s="246">
        <f>ROUND(I143*H143,2)</f>
        <v>0</v>
      </c>
      <c r="K143" s="242" t="s">
        <v>273</v>
      </c>
      <c r="L143" s="247"/>
      <c r="M143" s="248" t="s">
        <v>1</v>
      </c>
      <c r="N143" s="249" t="s">
        <v>38</v>
      </c>
      <c r="O143" s="88"/>
      <c r="P143" s="231">
        <f>O143*H143</f>
        <v>0</v>
      </c>
      <c r="Q143" s="231">
        <v>0.0011100000000000001</v>
      </c>
      <c r="R143" s="231">
        <f>Q143*H143</f>
        <v>1.665</v>
      </c>
      <c r="S143" s="231">
        <v>0</v>
      </c>
      <c r="T143" s="232">
        <f>S143*H143</f>
        <v>0</v>
      </c>
      <c r="U143" s="35"/>
      <c r="V143" s="35"/>
      <c r="W143" s="35"/>
      <c r="X143" s="35"/>
      <c r="Y143" s="35"/>
      <c r="Z143" s="35"/>
      <c r="AA143" s="35"/>
      <c r="AB143" s="35"/>
      <c r="AC143" s="35"/>
      <c r="AD143" s="35"/>
      <c r="AE143" s="35"/>
      <c r="AR143" s="233" t="s">
        <v>286</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329</v>
      </c>
    </row>
    <row r="144" s="2" customFormat="1">
      <c r="A144" s="35"/>
      <c r="B144" s="36"/>
      <c r="C144" s="37"/>
      <c r="D144" s="235" t="s">
        <v>275</v>
      </c>
      <c r="E144" s="37"/>
      <c r="F144" s="236" t="s">
        <v>1822</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21.75" customHeight="1">
      <c r="A145" s="35"/>
      <c r="B145" s="36"/>
      <c r="C145" s="240" t="s">
        <v>331</v>
      </c>
      <c r="D145" s="240" t="s">
        <v>339</v>
      </c>
      <c r="E145" s="241" t="s">
        <v>1841</v>
      </c>
      <c r="F145" s="242" t="s">
        <v>1842</v>
      </c>
      <c r="G145" s="243" t="s">
        <v>272</v>
      </c>
      <c r="H145" s="244">
        <v>23000</v>
      </c>
      <c r="I145" s="245"/>
      <c r="J145" s="246">
        <f>ROUND(I145*H145,2)</f>
        <v>0</v>
      </c>
      <c r="K145" s="242" t="s">
        <v>273</v>
      </c>
      <c r="L145" s="247"/>
      <c r="M145" s="248" t="s">
        <v>1</v>
      </c>
      <c r="N145" s="249" t="s">
        <v>38</v>
      </c>
      <c r="O145" s="88"/>
      <c r="P145" s="231">
        <f>O145*H145</f>
        <v>0</v>
      </c>
      <c r="Q145" s="231">
        <v>0.00018000000000000001</v>
      </c>
      <c r="R145" s="231">
        <f>Q145*H145</f>
        <v>4.1400000000000006</v>
      </c>
      <c r="S145" s="231">
        <v>0</v>
      </c>
      <c r="T145" s="232">
        <f>S145*H145</f>
        <v>0</v>
      </c>
      <c r="U145" s="35"/>
      <c r="V145" s="35"/>
      <c r="W145" s="35"/>
      <c r="X145" s="35"/>
      <c r="Y145" s="35"/>
      <c r="Z145" s="35"/>
      <c r="AA145" s="35"/>
      <c r="AB145" s="35"/>
      <c r="AC145" s="35"/>
      <c r="AD145" s="35"/>
      <c r="AE145" s="35"/>
      <c r="AR145" s="233" t="s">
        <v>286</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334</v>
      </c>
    </row>
    <row r="146" s="2" customFormat="1">
      <c r="A146" s="35"/>
      <c r="B146" s="36"/>
      <c r="C146" s="37"/>
      <c r="D146" s="235" t="s">
        <v>275</v>
      </c>
      <c r="E146" s="37"/>
      <c r="F146" s="236" t="s">
        <v>1822</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6.5" customHeight="1">
      <c r="A147" s="35"/>
      <c r="B147" s="36"/>
      <c r="C147" s="240" t="s">
        <v>8</v>
      </c>
      <c r="D147" s="240" t="s">
        <v>339</v>
      </c>
      <c r="E147" s="241" t="s">
        <v>1843</v>
      </c>
      <c r="F147" s="242" t="s">
        <v>1844</v>
      </c>
      <c r="G147" s="243" t="s">
        <v>272</v>
      </c>
      <c r="H147" s="244">
        <v>15000</v>
      </c>
      <c r="I147" s="245"/>
      <c r="J147" s="246">
        <f>ROUND(I147*H147,2)</f>
        <v>0</v>
      </c>
      <c r="K147" s="242" t="s">
        <v>1</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286</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337</v>
      </c>
    </row>
    <row r="148" s="2" customFormat="1">
      <c r="A148" s="35"/>
      <c r="B148" s="36"/>
      <c r="C148" s="37"/>
      <c r="D148" s="235" t="s">
        <v>275</v>
      </c>
      <c r="E148" s="37"/>
      <c r="F148" s="236" t="s">
        <v>1822</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6.5" customHeight="1">
      <c r="A149" s="35"/>
      <c r="B149" s="36"/>
      <c r="C149" s="240" t="s">
        <v>321</v>
      </c>
      <c r="D149" s="240" t="s">
        <v>339</v>
      </c>
      <c r="E149" s="241" t="s">
        <v>1845</v>
      </c>
      <c r="F149" s="242" t="s">
        <v>1846</v>
      </c>
      <c r="G149" s="243" t="s">
        <v>272</v>
      </c>
      <c r="H149" s="244">
        <v>8000</v>
      </c>
      <c r="I149" s="245"/>
      <c r="J149" s="246">
        <f>ROUND(I149*H149,2)</f>
        <v>0</v>
      </c>
      <c r="K149" s="242" t="s">
        <v>273</v>
      </c>
      <c r="L149" s="247"/>
      <c r="M149" s="248" t="s">
        <v>1</v>
      </c>
      <c r="N149" s="249" t="s">
        <v>38</v>
      </c>
      <c r="O149" s="88"/>
      <c r="P149" s="231">
        <f>O149*H149</f>
        <v>0</v>
      </c>
      <c r="Q149" s="231">
        <v>2.0000000000000002E-05</v>
      </c>
      <c r="R149" s="231">
        <f>Q149*H149</f>
        <v>0.16</v>
      </c>
      <c r="S149" s="231">
        <v>0</v>
      </c>
      <c r="T149" s="232">
        <f>S149*H149</f>
        <v>0</v>
      </c>
      <c r="U149" s="35"/>
      <c r="V149" s="35"/>
      <c r="W149" s="35"/>
      <c r="X149" s="35"/>
      <c r="Y149" s="35"/>
      <c r="Z149" s="35"/>
      <c r="AA149" s="35"/>
      <c r="AB149" s="35"/>
      <c r="AC149" s="35"/>
      <c r="AD149" s="35"/>
      <c r="AE149" s="35"/>
      <c r="AR149" s="233" t="s">
        <v>286</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342</v>
      </c>
    </row>
    <row r="150" s="2" customFormat="1">
      <c r="A150" s="35"/>
      <c r="B150" s="36"/>
      <c r="C150" s="37"/>
      <c r="D150" s="235" t="s">
        <v>275</v>
      </c>
      <c r="E150" s="37"/>
      <c r="F150" s="236" t="s">
        <v>1822</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6.5" customHeight="1">
      <c r="A151" s="35"/>
      <c r="B151" s="36"/>
      <c r="C151" s="240" t="s">
        <v>298</v>
      </c>
      <c r="D151" s="240" t="s">
        <v>339</v>
      </c>
      <c r="E151" s="241" t="s">
        <v>1847</v>
      </c>
      <c r="F151" s="242" t="s">
        <v>1848</v>
      </c>
      <c r="G151" s="243" t="s">
        <v>272</v>
      </c>
      <c r="H151" s="244">
        <v>170</v>
      </c>
      <c r="I151" s="245"/>
      <c r="J151" s="246">
        <f>ROUND(I151*H151,2)</f>
        <v>0</v>
      </c>
      <c r="K151" s="242" t="s">
        <v>273</v>
      </c>
      <c r="L151" s="247"/>
      <c r="M151" s="248" t="s">
        <v>1</v>
      </c>
      <c r="N151" s="249" t="s">
        <v>38</v>
      </c>
      <c r="O151" s="88"/>
      <c r="P151" s="231">
        <f>O151*H151</f>
        <v>0</v>
      </c>
      <c r="Q151" s="231">
        <v>0.0075399999999999998</v>
      </c>
      <c r="R151" s="231">
        <f>Q151*H151</f>
        <v>1.2818000000000001</v>
      </c>
      <c r="S151" s="231">
        <v>0</v>
      </c>
      <c r="T151" s="232">
        <f>S151*H151</f>
        <v>0</v>
      </c>
      <c r="U151" s="35"/>
      <c r="V151" s="35"/>
      <c r="W151" s="35"/>
      <c r="X151" s="35"/>
      <c r="Y151" s="35"/>
      <c r="Z151" s="35"/>
      <c r="AA151" s="35"/>
      <c r="AB151" s="35"/>
      <c r="AC151" s="35"/>
      <c r="AD151" s="35"/>
      <c r="AE151" s="35"/>
      <c r="AR151" s="233" t="s">
        <v>286</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346</v>
      </c>
    </row>
    <row r="152" s="2" customFormat="1">
      <c r="A152" s="35"/>
      <c r="B152" s="36"/>
      <c r="C152" s="37"/>
      <c r="D152" s="235" t="s">
        <v>275</v>
      </c>
      <c r="E152" s="37"/>
      <c r="F152" s="236" t="s">
        <v>1822</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16.5" customHeight="1">
      <c r="A153" s="35"/>
      <c r="B153" s="36"/>
      <c r="C153" s="240" t="s">
        <v>331</v>
      </c>
      <c r="D153" s="240" t="s">
        <v>339</v>
      </c>
      <c r="E153" s="241" t="s">
        <v>887</v>
      </c>
      <c r="F153" s="242" t="s">
        <v>1849</v>
      </c>
      <c r="G153" s="243" t="s">
        <v>272</v>
      </c>
      <c r="H153" s="244">
        <v>50</v>
      </c>
      <c r="I153" s="245"/>
      <c r="J153" s="246">
        <f>ROUND(I153*H153,2)</f>
        <v>0</v>
      </c>
      <c r="K153" s="242" t="s">
        <v>1</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286</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349</v>
      </c>
    </row>
    <row r="154" s="2" customFormat="1">
      <c r="A154" s="35"/>
      <c r="B154" s="36"/>
      <c r="C154" s="37"/>
      <c r="D154" s="235" t="s">
        <v>275</v>
      </c>
      <c r="E154" s="37"/>
      <c r="F154" s="236" t="s">
        <v>1822</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6.5" customHeight="1">
      <c r="A155" s="35"/>
      <c r="B155" s="36"/>
      <c r="C155" s="240" t="s">
        <v>331</v>
      </c>
      <c r="D155" s="240" t="s">
        <v>339</v>
      </c>
      <c r="E155" s="241" t="s">
        <v>907</v>
      </c>
      <c r="F155" s="242" t="s">
        <v>1849</v>
      </c>
      <c r="G155" s="243" t="s">
        <v>272</v>
      </c>
      <c r="H155" s="244">
        <v>50</v>
      </c>
      <c r="I155" s="245"/>
      <c r="J155" s="246">
        <f>ROUND(I155*H155,2)</f>
        <v>0</v>
      </c>
      <c r="K155" s="242" t="s">
        <v>1</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286</v>
      </c>
      <c r="AT155" s="233" t="s">
        <v>339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351</v>
      </c>
    </row>
    <row r="156" s="2" customFormat="1">
      <c r="A156" s="35"/>
      <c r="B156" s="36"/>
      <c r="C156" s="37"/>
      <c r="D156" s="235" t="s">
        <v>275</v>
      </c>
      <c r="E156" s="37"/>
      <c r="F156" s="236" t="s">
        <v>1822</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302</v>
      </c>
      <c r="D157" s="240" t="s">
        <v>339</v>
      </c>
      <c r="E157" s="241" t="s">
        <v>1247</v>
      </c>
      <c r="F157" s="242" t="s">
        <v>1850</v>
      </c>
      <c r="G157" s="243" t="s">
        <v>272</v>
      </c>
      <c r="H157" s="244">
        <v>70</v>
      </c>
      <c r="I157" s="245"/>
      <c r="J157" s="246">
        <f>ROUND(I157*H157,2)</f>
        <v>0</v>
      </c>
      <c r="K157" s="242" t="s">
        <v>1</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286</v>
      </c>
      <c r="AT157" s="233" t="s">
        <v>339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355</v>
      </c>
    </row>
    <row r="158" s="2" customFormat="1">
      <c r="A158" s="35"/>
      <c r="B158" s="36"/>
      <c r="C158" s="37"/>
      <c r="D158" s="235" t="s">
        <v>275</v>
      </c>
      <c r="E158" s="37"/>
      <c r="F158" s="236" t="s">
        <v>1822</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24.15" customHeight="1">
      <c r="A159" s="35"/>
      <c r="B159" s="36"/>
      <c r="C159" s="240" t="s">
        <v>338</v>
      </c>
      <c r="D159" s="240" t="s">
        <v>339</v>
      </c>
      <c r="E159" s="241" t="s">
        <v>1248</v>
      </c>
      <c r="F159" s="242" t="s">
        <v>1851</v>
      </c>
      <c r="G159" s="243" t="s">
        <v>272</v>
      </c>
      <c r="H159" s="244">
        <v>2</v>
      </c>
      <c r="I159" s="245"/>
      <c r="J159" s="246">
        <f>ROUND(I159*H159,2)</f>
        <v>0</v>
      </c>
      <c r="K159" s="242" t="s">
        <v>1</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286</v>
      </c>
      <c r="AT159" s="233" t="s">
        <v>339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359</v>
      </c>
    </row>
    <row r="160" s="2" customFormat="1" ht="24.15" customHeight="1">
      <c r="A160" s="35"/>
      <c r="B160" s="36"/>
      <c r="C160" s="240" t="s">
        <v>308</v>
      </c>
      <c r="D160" s="240" t="s">
        <v>339</v>
      </c>
      <c r="E160" s="241" t="s">
        <v>1260</v>
      </c>
      <c r="F160" s="242" t="s">
        <v>1852</v>
      </c>
      <c r="G160" s="243" t="s">
        <v>272</v>
      </c>
      <c r="H160" s="244">
        <v>4</v>
      </c>
      <c r="I160" s="245"/>
      <c r="J160" s="246">
        <f>ROUND(I160*H160,2)</f>
        <v>0</v>
      </c>
      <c r="K160" s="242" t="s">
        <v>1</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286</v>
      </c>
      <c r="AT160" s="233" t="s">
        <v>339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364</v>
      </c>
    </row>
    <row r="161" s="2" customFormat="1" ht="24.15" customHeight="1">
      <c r="A161" s="35"/>
      <c r="B161" s="36"/>
      <c r="C161" s="240" t="s">
        <v>348</v>
      </c>
      <c r="D161" s="240" t="s">
        <v>339</v>
      </c>
      <c r="E161" s="241" t="s">
        <v>1853</v>
      </c>
      <c r="F161" s="242" t="s">
        <v>1854</v>
      </c>
      <c r="G161" s="243" t="s">
        <v>272</v>
      </c>
      <c r="H161" s="244">
        <v>4</v>
      </c>
      <c r="I161" s="245"/>
      <c r="J161" s="246">
        <f>ROUND(I161*H161,2)</f>
        <v>0</v>
      </c>
      <c r="K161" s="242" t="s">
        <v>1</v>
      </c>
      <c r="L161" s="247"/>
      <c r="M161" s="248" t="s">
        <v>1</v>
      </c>
      <c r="N161" s="249"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286</v>
      </c>
      <c r="AT161" s="233" t="s">
        <v>339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368</v>
      </c>
    </row>
    <row r="162" s="2" customFormat="1" ht="24.15" customHeight="1">
      <c r="A162" s="35"/>
      <c r="B162" s="36"/>
      <c r="C162" s="240" t="s">
        <v>312</v>
      </c>
      <c r="D162" s="240" t="s">
        <v>339</v>
      </c>
      <c r="E162" s="241" t="s">
        <v>1855</v>
      </c>
      <c r="F162" s="242" t="s">
        <v>1856</v>
      </c>
      <c r="G162" s="243" t="s">
        <v>272</v>
      </c>
      <c r="H162" s="244">
        <v>2</v>
      </c>
      <c r="I162" s="245"/>
      <c r="J162" s="246">
        <f>ROUND(I162*H162,2)</f>
        <v>0</v>
      </c>
      <c r="K162" s="242" t="s">
        <v>1</v>
      </c>
      <c r="L162" s="247"/>
      <c r="M162" s="248" t="s">
        <v>1</v>
      </c>
      <c r="N162" s="249"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286</v>
      </c>
      <c r="AT162" s="233" t="s">
        <v>339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373</v>
      </c>
    </row>
    <row r="163" s="2" customFormat="1" ht="24.15" customHeight="1">
      <c r="A163" s="35"/>
      <c r="B163" s="36"/>
      <c r="C163" s="240" t="s">
        <v>7</v>
      </c>
      <c r="D163" s="240" t="s">
        <v>339</v>
      </c>
      <c r="E163" s="241" t="s">
        <v>1857</v>
      </c>
      <c r="F163" s="242" t="s">
        <v>1858</v>
      </c>
      <c r="G163" s="243" t="s">
        <v>272</v>
      </c>
      <c r="H163" s="244">
        <v>4</v>
      </c>
      <c r="I163" s="245"/>
      <c r="J163" s="246">
        <f>ROUND(I163*H163,2)</f>
        <v>0</v>
      </c>
      <c r="K163" s="242" t="s">
        <v>1</v>
      </c>
      <c r="L163" s="247"/>
      <c r="M163" s="248" t="s">
        <v>1</v>
      </c>
      <c r="N163" s="249"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286</v>
      </c>
      <c r="AT163" s="233" t="s">
        <v>339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377</v>
      </c>
    </row>
    <row r="164" s="2" customFormat="1" ht="24.15" customHeight="1">
      <c r="A164" s="35"/>
      <c r="B164" s="36"/>
      <c r="C164" s="240" t="s">
        <v>315</v>
      </c>
      <c r="D164" s="240" t="s">
        <v>339</v>
      </c>
      <c r="E164" s="241" t="s">
        <v>1859</v>
      </c>
      <c r="F164" s="242" t="s">
        <v>1860</v>
      </c>
      <c r="G164" s="243" t="s">
        <v>272</v>
      </c>
      <c r="H164" s="244">
        <v>6</v>
      </c>
      <c r="I164" s="245"/>
      <c r="J164" s="246">
        <f>ROUND(I164*H164,2)</f>
        <v>0</v>
      </c>
      <c r="K164" s="242" t="s">
        <v>1</v>
      </c>
      <c r="L164" s="247"/>
      <c r="M164" s="248" t="s">
        <v>1</v>
      </c>
      <c r="N164" s="249"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286</v>
      </c>
      <c r="AT164" s="233" t="s">
        <v>339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382</v>
      </c>
    </row>
    <row r="165" s="2" customFormat="1" ht="24.15" customHeight="1">
      <c r="A165" s="35"/>
      <c r="B165" s="36"/>
      <c r="C165" s="240" t="s">
        <v>361</v>
      </c>
      <c r="D165" s="240" t="s">
        <v>339</v>
      </c>
      <c r="E165" s="241" t="s">
        <v>1861</v>
      </c>
      <c r="F165" s="242" t="s">
        <v>1862</v>
      </c>
      <c r="G165" s="243" t="s">
        <v>272</v>
      </c>
      <c r="H165" s="244">
        <v>4</v>
      </c>
      <c r="I165" s="245"/>
      <c r="J165" s="246">
        <f>ROUND(I165*H165,2)</f>
        <v>0</v>
      </c>
      <c r="K165" s="242" t="s">
        <v>1</v>
      </c>
      <c r="L165" s="247"/>
      <c r="M165" s="248" t="s">
        <v>1</v>
      </c>
      <c r="N165" s="249"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286</v>
      </c>
      <c r="AT165" s="233" t="s">
        <v>339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386</v>
      </c>
    </row>
    <row r="166" s="2" customFormat="1" ht="24.15" customHeight="1">
      <c r="A166" s="35"/>
      <c r="B166" s="36"/>
      <c r="C166" s="240" t="s">
        <v>319</v>
      </c>
      <c r="D166" s="240" t="s">
        <v>339</v>
      </c>
      <c r="E166" s="241" t="s">
        <v>1863</v>
      </c>
      <c r="F166" s="242" t="s">
        <v>1864</v>
      </c>
      <c r="G166" s="243" t="s">
        <v>272</v>
      </c>
      <c r="H166" s="244">
        <v>3</v>
      </c>
      <c r="I166" s="245"/>
      <c r="J166" s="246">
        <f>ROUND(I166*H166,2)</f>
        <v>0</v>
      </c>
      <c r="K166" s="242" t="s">
        <v>1</v>
      </c>
      <c r="L166" s="247"/>
      <c r="M166" s="248" t="s">
        <v>1</v>
      </c>
      <c r="N166" s="249"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286</v>
      </c>
      <c r="AT166" s="233" t="s">
        <v>339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391</v>
      </c>
    </row>
    <row r="167" s="2" customFormat="1" ht="24.15" customHeight="1">
      <c r="A167" s="35"/>
      <c r="B167" s="36"/>
      <c r="C167" s="240" t="s">
        <v>370</v>
      </c>
      <c r="D167" s="240" t="s">
        <v>339</v>
      </c>
      <c r="E167" s="241" t="s">
        <v>1865</v>
      </c>
      <c r="F167" s="242" t="s">
        <v>1866</v>
      </c>
      <c r="G167" s="243" t="s">
        <v>272</v>
      </c>
      <c r="H167" s="244">
        <v>5</v>
      </c>
      <c r="I167" s="245"/>
      <c r="J167" s="246">
        <f>ROUND(I167*H167,2)</f>
        <v>0</v>
      </c>
      <c r="K167" s="242" t="s">
        <v>1</v>
      </c>
      <c r="L167" s="247"/>
      <c r="M167" s="248" t="s">
        <v>1</v>
      </c>
      <c r="N167" s="249"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286</v>
      </c>
      <c r="AT167" s="233" t="s">
        <v>339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395</v>
      </c>
    </row>
    <row r="168" s="2" customFormat="1" ht="24.15" customHeight="1">
      <c r="A168" s="35"/>
      <c r="B168" s="36"/>
      <c r="C168" s="240" t="s">
        <v>324</v>
      </c>
      <c r="D168" s="240" t="s">
        <v>339</v>
      </c>
      <c r="E168" s="241" t="s">
        <v>1867</v>
      </c>
      <c r="F168" s="242" t="s">
        <v>1868</v>
      </c>
      <c r="G168" s="243" t="s">
        <v>272</v>
      </c>
      <c r="H168" s="244">
        <v>1</v>
      </c>
      <c r="I168" s="245"/>
      <c r="J168" s="246">
        <f>ROUND(I168*H168,2)</f>
        <v>0</v>
      </c>
      <c r="K168" s="242" t="s">
        <v>1</v>
      </c>
      <c r="L168" s="247"/>
      <c r="M168" s="248" t="s">
        <v>1</v>
      </c>
      <c r="N168" s="249"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286</v>
      </c>
      <c r="AT168" s="233" t="s">
        <v>339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398</v>
      </c>
    </row>
    <row r="169" s="2" customFormat="1" ht="24.15" customHeight="1">
      <c r="A169" s="35"/>
      <c r="B169" s="36"/>
      <c r="C169" s="240" t="s">
        <v>379</v>
      </c>
      <c r="D169" s="240" t="s">
        <v>339</v>
      </c>
      <c r="E169" s="241" t="s">
        <v>1869</v>
      </c>
      <c r="F169" s="242" t="s">
        <v>1870</v>
      </c>
      <c r="G169" s="243" t="s">
        <v>272</v>
      </c>
      <c r="H169" s="244">
        <v>2</v>
      </c>
      <c r="I169" s="245"/>
      <c r="J169" s="246">
        <f>ROUND(I169*H169,2)</f>
        <v>0</v>
      </c>
      <c r="K169" s="242" t="s">
        <v>1</v>
      </c>
      <c r="L169" s="247"/>
      <c r="M169" s="248" t="s">
        <v>1</v>
      </c>
      <c r="N169" s="249"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286</v>
      </c>
      <c r="AT169" s="233" t="s">
        <v>339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400</v>
      </c>
    </row>
    <row r="170" s="2" customFormat="1">
      <c r="A170" s="35"/>
      <c r="B170" s="36"/>
      <c r="C170" s="37"/>
      <c r="D170" s="235" t="s">
        <v>275</v>
      </c>
      <c r="E170" s="37"/>
      <c r="F170" s="236" t="s">
        <v>1871</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24.15" customHeight="1">
      <c r="A171" s="35"/>
      <c r="B171" s="36"/>
      <c r="C171" s="240" t="s">
        <v>329</v>
      </c>
      <c r="D171" s="240" t="s">
        <v>339</v>
      </c>
      <c r="E171" s="241" t="s">
        <v>1872</v>
      </c>
      <c r="F171" s="242" t="s">
        <v>1873</v>
      </c>
      <c r="G171" s="243" t="s">
        <v>272</v>
      </c>
      <c r="H171" s="244">
        <v>2</v>
      </c>
      <c r="I171" s="245"/>
      <c r="J171" s="246">
        <f>ROUND(I171*H171,2)</f>
        <v>0</v>
      </c>
      <c r="K171" s="242" t="s">
        <v>1</v>
      </c>
      <c r="L171" s="247"/>
      <c r="M171" s="248" t="s">
        <v>1</v>
      </c>
      <c r="N171" s="249"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286</v>
      </c>
      <c r="AT171" s="233" t="s">
        <v>339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404</v>
      </c>
    </row>
    <row r="172" s="2" customFormat="1" ht="24.15" customHeight="1">
      <c r="A172" s="35"/>
      <c r="B172" s="36"/>
      <c r="C172" s="240" t="s">
        <v>388</v>
      </c>
      <c r="D172" s="240" t="s">
        <v>339</v>
      </c>
      <c r="E172" s="241" t="s">
        <v>1874</v>
      </c>
      <c r="F172" s="242" t="s">
        <v>1875</v>
      </c>
      <c r="G172" s="243" t="s">
        <v>272</v>
      </c>
      <c r="H172" s="244">
        <v>2</v>
      </c>
      <c r="I172" s="245"/>
      <c r="J172" s="246">
        <f>ROUND(I172*H172,2)</f>
        <v>0</v>
      </c>
      <c r="K172" s="242" t="s">
        <v>1</v>
      </c>
      <c r="L172" s="247"/>
      <c r="M172" s="248" t="s">
        <v>1</v>
      </c>
      <c r="N172" s="249"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286</v>
      </c>
      <c r="AT172" s="233" t="s">
        <v>339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409</v>
      </c>
    </row>
    <row r="173" s="2" customFormat="1" ht="24.15" customHeight="1">
      <c r="A173" s="35"/>
      <c r="B173" s="36"/>
      <c r="C173" s="240" t="s">
        <v>334</v>
      </c>
      <c r="D173" s="240" t="s">
        <v>339</v>
      </c>
      <c r="E173" s="241" t="s">
        <v>1876</v>
      </c>
      <c r="F173" s="242" t="s">
        <v>1877</v>
      </c>
      <c r="G173" s="243" t="s">
        <v>272</v>
      </c>
      <c r="H173" s="244">
        <v>4</v>
      </c>
      <c r="I173" s="245"/>
      <c r="J173" s="246">
        <f>ROUND(I173*H173,2)</f>
        <v>0</v>
      </c>
      <c r="K173" s="242" t="s">
        <v>1</v>
      </c>
      <c r="L173" s="247"/>
      <c r="M173" s="248" t="s">
        <v>1</v>
      </c>
      <c r="N173" s="249"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286</v>
      </c>
      <c r="AT173" s="233" t="s">
        <v>339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413</v>
      </c>
    </row>
    <row r="174" s="2" customFormat="1" ht="24.15" customHeight="1">
      <c r="A174" s="35"/>
      <c r="B174" s="36"/>
      <c r="C174" s="240" t="s">
        <v>397</v>
      </c>
      <c r="D174" s="240" t="s">
        <v>339</v>
      </c>
      <c r="E174" s="241" t="s">
        <v>1878</v>
      </c>
      <c r="F174" s="242" t="s">
        <v>1879</v>
      </c>
      <c r="G174" s="243" t="s">
        <v>272</v>
      </c>
      <c r="H174" s="244">
        <v>4</v>
      </c>
      <c r="I174" s="245"/>
      <c r="J174" s="246">
        <f>ROUND(I174*H174,2)</f>
        <v>0</v>
      </c>
      <c r="K174" s="242" t="s">
        <v>1</v>
      </c>
      <c r="L174" s="247"/>
      <c r="M174" s="248" t="s">
        <v>1</v>
      </c>
      <c r="N174" s="249"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286</v>
      </c>
      <c r="AT174" s="233" t="s">
        <v>339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418</v>
      </c>
    </row>
    <row r="175" s="2" customFormat="1" ht="24.15" customHeight="1">
      <c r="A175" s="35"/>
      <c r="B175" s="36"/>
      <c r="C175" s="240" t="s">
        <v>337</v>
      </c>
      <c r="D175" s="240" t="s">
        <v>339</v>
      </c>
      <c r="E175" s="241" t="s">
        <v>1880</v>
      </c>
      <c r="F175" s="242" t="s">
        <v>1881</v>
      </c>
      <c r="G175" s="243" t="s">
        <v>272</v>
      </c>
      <c r="H175" s="244">
        <v>3</v>
      </c>
      <c r="I175" s="245"/>
      <c r="J175" s="246">
        <f>ROUND(I175*H175,2)</f>
        <v>0</v>
      </c>
      <c r="K175" s="242" t="s">
        <v>1</v>
      </c>
      <c r="L175" s="247"/>
      <c r="M175" s="248" t="s">
        <v>1</v>
      </c>
      <c r="N175" s="249"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286</v>
      </c>
      <c r="AT175" s="233" t="s">
        <v>339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422</v>
      </c>
    </row>
    <row r="176" s="2" customFormat="1" ht="24.15" customHeight="1">
      <c r="A176" s="35"/>
      <c r="B176" s="36"/>
      <c r="C176" s="240" t="s">
        <v>406</v>
      </c>
      <c r="D176" s="240" t="s">
        <v>339</v>
      </c>
      <c r="E176" s="241" t="s">
        <v>1882</v>
      </c>
      <c r="F176" s="242" t="s">
        <v>1883</v>
      </c>
      <c r="G176" s="243" t="s">
        <v>272</v>
      </c>
      <c r="H176" s="244">
        <v>3</v>
      </c>
      <c r="I176" s="245"/>
      <c r="J176" s="246">
        <f>ROUND(I176*H176,2)</f>
        <v>0</v>
      </c>
      <c r="K176" s="242" t="s">
        <v>1</v>
      </c>
      <c r="L176" s="247"/>
      <c r="M176" s="248" t="s">
        <v>1</v>
      </c>
      <c r="N176" s="249"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286</v>
      </c>
      <c r="AT176" s="233" t="s">
        <v>339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427</v>
      </c>
    </row>
    <row r="177" s="2" customFormat="1" ht="24.15" customHeight="1">
      <c r="A177" s="35"/>
      <c r="B177" s="36"/>
      <c r="C177" s="240" t="s">
        <v>342</v>
      </c>
      <c r="D177" s="240" t="s">
        <v>339</v>
      </c>
      <c r="E177" s="241" t="s">
        <v>1884</v>
      </c>
      <c r="F177" s="242" t="s">
        <v>1885</v>
      </c>
      <c r="G177" s="243" t="s">
        <v>272</v>
      </c>
      <c r="H177" s="244">
        <v>5</v>
      </c>
      <c r="I177" s="245"/>
      <c r="J177" s="246">
        <f>ROUND(I177*H177,2)</f>
        <v>0</v>
      </c>
      <c r="K177" s="242" t="s">
        <v>1</v>
      </c>
      <c r="L177" s="247"/>
      <c r="M177" s="248" t="s">
        <v>1</v>
      </c>
      <c r="N177" s="249"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286</v>
      </c>
      <c r="AT177" s="233" t="s">
        <v>339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431</v>
      </c>
    </row>
    <row r="178" s="2" customFormat="1" ht="24.15" customHeight="1">
      <c r="A178" s="35"/>
      <c r="B178" s="36"/>
      <c r="C178" s="240" t="s">
        <v>415</v>
      </c>
      <c r="D178" s="240" t="s">
        <v>339</v>
      </c>
      <c r="E178" s="241" t="s">
        <v>1886</v>
      </c>
      <c r="F178" s="242" t="s">
        <v>1887</v>
      </c>
      <c r="G178" s="243" t="s">
        <v>272</v>
      </c>
      <c r="H178" s="244">
        <v>6</v>
      </c>
      <c r="I178" s="245"/>
      <c r="J178" s="246">
        <f>ROUND(I178*H178,2)</f>
        <v>0</v>
      </c>
      <c r="K178" s="242" t="s">
        <v>1</v>
      </c>
      <c r="L178" s="247"/>
      <c r="M178" s="248" t="s">
        <v>1</v>
      </c>
      <c r="N178" s="249"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286</v>
      </c>
      <c r="AT178" s="233" t="s">
        <v>339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436</v>
      </c>
    </row>
    <row r="179" s="2" customFormat="1" ht="24.15" customHeight="1">
      <c r="A179" s="35"/>
      <c r="B179" s="36"/>
      <c r="C179" s="240" t="s">
        <v>346</v>
      </c>
      <c r="D179" s="240" t="s">
        <v>339</v>
      </c>
      <c r="E179" s="241" t="s">
        <v>1888</v>
      </c>
      <c r="F179" s="242" t="s">
        <v>1889</v>
      </c>
      <c r="G179" s="243" t="s">
        <v>272</v>
      </c>
      <c r="H179" s="244">
        <v>4</v>
      </c>
      <c r="I179" s="245"/>
      <c r="J179" s="246">
        <f>ROUND(I179*H179,2)</f>
        <v>0</v>
      </c>
      <c r="K179" s="242" t="s">
        <v>1</v>
      </c>
      <c r="L179" s="247"/>
      <c r="M179" s="248" t="s">
        <v>1</v>
      </c>
      <c r="N179" s="249"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286</v>
      </c>
      <c r="AT179" s="233" t="s">
        <v>339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438</v>
      </c>
    </row>
    <row r="180" s="2" customFormat="1" ht="24.15" customHeight="1">
      <c r="A180" s="35"/>
      <c r="B180" s="36"/>
      <c r="C180" s="240" t="s">
        <v>424</v>
      </c>
      <c r="D180" s="240" t="s">
        <v>339</v>
      </c>
      <c r="E180" s="241" t="s">
        <v>1890</v>
      </c>
      <c r="F180" s="242" t="s">
        <v>1891</v>
      </c>
      <c r="G180" s="243" t="s">
        <v>272</v>
      </c>
      <c r="H180" s="244">
        <v>1</v>
      </c>
      <c r="I180" s="245"/>
      <c r="J180" s="246">
        <f>ROUND(I180*H180,2)</f>
        <v>0</v>
      </c>
      <c r="K180" s="242" t="s">
        <v>1</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339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441</v>
      </c>
    </row>
    <row r="181" s="2" customFormat="1" ht="24.15" customHeight="1">
      <c r="A181" s="35"/>
      <c r="B181" s="36"/>
      <c r="C181" s="240" t="s">
        <v>349</v>
      </c>
      <c r="D181" s="240" t="s">
        <v>339</v>
      </c>
      <c r="E181" s="241" t="s">
        <v>1892</v>
      </c>
      <c r="F181" s="242" t="s">
        <v>1893</v>
      </c>
      <c r="G181" s="243" t="s">
        <v>272</v>
      </c>
      <c r="H181" s="244">
        <v>2</v>
      </c>
      <c r="I181" s="245"/>
      <c r="J181" s="246">
        <f>ROUND(I181*H181,2)</f>
        <v>0</v>
      </c>
      <c r="K181" s="242" t="s">
        <v>1</v>
      </c>
      <c r="L181" s="247"/>
      <c r="M181" s="248" t="s">
        <v>1</v>
      </c>
      <c r="N181" s="249"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286</v>
      </c>
      <c r="AT181" s="233" t="s">
        <v>339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443</v>
      </c>
    </row>
    <row r="182" s="2" customFormat="1">
      <c r="A182" s="35"/>
      <c r="B182" s="36"/>
      <c r="C182" s="37"/>
      <c r="D182" s="235" t="s">
        <v>275</v>
      </c>
      <c r="E182" s="37"/>
      <c r="F182" s="236" t="s">
        <v>1871</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24.15" customHeight="1">
      <c r="A183" s="35"/>
      <c r="B183" s="36"/>
      <c r="C183" s="240" t="s">
        <v>433</v>
      </c>
      <c r="D183" s="240" t="s">
        <v>339</v>
      </c>
      <c r="E183" s="241" t="s">
        <v>1894</v>
      </c>
      <c r="F183" s="242" t="s">
        <v>1895</v>
      </c>
      <c r="G183" s="243" t="s">
        <v>272</v>
      </c>
      <c r="H183" s="244">
        <v>2</v>
      </c>
      <c r="I183" s="245"/>
      <c r="J183" s="246">
        <f>ROUND(I183*H183,2)</f>
        <v>0</v>
      </c>
      <c r="K183" s="242" t="s">
        <v>1</v>
      </c>
      <c r="L183" s="247"/>
      <c r="M183" s="248" t="s">
        <v>1</v>
      </c>
      <c r="N183" s="249"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286</v>
      </c>
      <c r="AT183" s="233" t="s">
        <v>339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446</v>
      </c>
    </row>
    <row r="184" s="2" customFormat="1" ht="24.15" customHeight="1">
      <c r="A184" s="35"/>
      <c r="B184" s="36"/>
      <c r="C184" s="240" t="s">
        <v>351</v>
      </c>
      <c r="D184" s="240" t="s">
        <v>339</v>
      </c>
      <c r="E184" s="241" t="s">
        <v>1896</v>
      </c>
      <c r="F184" s="242" t="s">
        <v>1897</v>
      </c>
      <c r="G184" s="243" t="s">
        <v>272</v>
      </c>
      <c r="H184" s="244">
        <v>1</v>
      </c>
      <c r="I184" s="245"/>
      <c r="J184" s="246">
        <f>ROUND(I184*H184,2)</f>
        <v>0</v>
      </c>
      <c r="K184" s="242" t="s">
        <v>1</v>
      </c>
      <c r="L184" s="247"/>
      <c r="M184" s="248" t="s">
        <v>1</v>
      </c>
      <c r="N184" s="249"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286</v>
      </c>
      <c r="AT184" s="233" t="s">
        <v>339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450</v>
      </c>
    </row>
    <row r="185" s="2" customFormat="1" ht="24.15" customHeight="1">
      <c r="A185" s="35"/>
      <c r="B185" s="36"/>
      <c r="C185" s="240" t="s">
        <v>440</v>
      </c>
      <c r="D185" s="240" t="s">
        <v>339</v>
      </c>
      <c r="E185" s="241" t="s">
        <v>1898</v>
      </c>
      <c r="F185" s="242" t="s">
        <v>1899</v>
      </c>
      <c r="G185" s="243" t="s">
        <v>272</v>
      </c>
      <c r="H185" s="244">
        <v>5</v>
      </c>
      <c r="I185" s="245"/>
      <c r="J185" s="246">
        <f>ROUND(I185*H185,2)</f>
        <v>0</v>
      </c>
      <c r="K185" s="242" t="s">
        <v>1</v>
      </c>
      <c r="L185" s="247"/>
      <c r="M185" s="248" t="s">
        <v>1</v>
      </c>
      <c r="N185" s="249"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286</v>
      </c>
      <c r="AT185" s="233" t="s">
        <v>339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455</v>
      </c>
    </row>
    <row r="186" s="2" customFormat="1" ht="24.15" customHeight="1">
      <c r="A186" s="35"/>
      <c r="B186" s="36"/>
      <c r="C186" s="240" t="s">
        <v>355</v>
      </c>
      <c r="D186" s="240" t="s">
        <v>339</v>
      </c>
      <c r="E186" s="241" t="s">
        <v>1900</v>
      </c>
      <c r="F186" s="242" t="s">
        <v>1901</v>
      </c>
      <c r="G186" s="243" t="s">
        <v>272</v>
      </c>
      <c r="H186" s="244">
        <v>6</v>
      </c>
      <c r="I186" s="245"/>
      <c r="J186" s="246">
        <f>ROUND(I186*H186,2)</f>
        <v>0</v>
      </c>
      <c r="K186" s="242" t="s">
        <v>1</v>
      </c>
      <c r="L186" s="247"/>
      <c r="M186" s="248" t="s">
        <v>1</v>
      </c>
      <c r="N186" s="249"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286</v>
      </c>
      <c r="AT186" s="233" t="s">
        <v>339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459</v>
      </c>
    </row>
    <row r="187" s="2" customFormat="1" ht="24.15" customHeight="1">
      <c r="A187" s="35"/>
      <c r="B187" s="36"/>
      <c r="C187" s="240" t="s">
        <v>445</v>
      </c>
      <c r="D187" s="240" t="s">
        <v>339</v>
      </c>
      <c r="E187" s="241" t="s">
        <v>1902</v>
      </c>
      <c r="F187" s="242" t="s">
        <v>1903</v>
      </c>
      <c r="G187" s="243" t="s">
        <v>272</v>
      </c>
      <c r="H187" s="244">
        <v>6</v>
      </c>
      <c r="I187" s="245"/>
      <c r="J187" s="246">
        <f>ROUND(I187*H187,2)</f>
        <v>0</v>
      </c>
      <c r="K187" s="242" t="s">
        <v>1</v>
      </c>
      <c r="L187" s="247"/>
      <c r="M187" s="248" t="s">
        <v>1</v>
      </c>
      <c r="N187" s="249"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286</v>
      </c>
      <c r="AT187" s="233" t="s">
        <v>339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464</v>
      </c>
    </row>
    <row r="188" s="2" customFormat="1" ht="24.15" customHeight="1">
      <c r="A188" s="35"/>
      <c r="B188" s="36"/>
      <c r="C188" s="240" t="s">
        <v>359</v>
      </c>
      <c r="D188" s="240" t="s">
        <v>339</v>
      </c>
      <c r="E188" s="241" t="s">
        <v>1904</v>
      </c>
      <c r="F188" s="242" t="s">
        <v>1905</v>
      </c>
      <c r="G188" s="243" t="s">
        <v>272</v>
      </c>
      <c r="H188" s="244">
        <v>4</v>
      </c>
      <c r="I188" s="245"/>
      <c r="J188" s="246">
        <f>ROUND(I188*H188,2)</f>
        <v>0</v>
      </c>
      <c r="K188" s="242" t="s">
        <v>1</v>
      </c>
      <c r="L188" s="247"/>
      <c r="M188" s="248" t="s">
        <v>1</v>
      </c>
      <c r="N188" s="249"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286</v>
      </c>
      <c r="AT188" s="233" t="s">
        <v>339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468</v>
      </c>
    </row>
    <row r="189" s="2" customFormat="1">
      <c r="A189" s="35"/>
      <c r="B189" s="36"/>
      <c r="C189" s="37"/>
      <c r="D189" s="235" t="s">
        <v>275</v>
      </c>
      <c r="E189" s="37"/>
      <c r="F189" s="236" t="s">
        <v>1871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24.15" customHeight="1">
      <c r="A190" s="35"/>
      <c r="B190" s="36"/>
      <c r="C190" s="240" t="s">
        <v>452</v>
      </c>
      <c r="D190" s="240" t="s">
        <v>339</v>
      </c>
      <c r="E190" s="241" t="s">
        <v>1906</v>
      </c>
      <c r="F190" s="242" t="s">
        <v>1907</v>
      </c>
      <c r="G190" s="243" t="s">
        <v>272</v>
      </c>
      <c r="H190" s="244">
        <v>2</v>
      </c>
      <c r="I190" s="245"/>
      <c r="J190" s="246">
        <f>ROUND(I190*H190,2)</f>
        <v>0</v>
      </c>
      <c r="K190" s="242" t="s">
        <v>1</v>
      </c>
      <c r="L190" s="247"/>
      <c r="M190" s="248" t="s">
        <v>1</v>
      </c>
      <c r="N190" s="249"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286</v>
      </c>
      <c r="AT190" s="233" t="s">
        <v>339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473</v>
      </c>
    </row>
    <row r="191" s="2" customFormat="1" ht="24.15" customHeight="1">
      <c r="A191" s="35"/>
      <c r="B191" s="36"/>
      <c r="C191" s="240" t="s">
        <v>364</v>
      </c>
      <c r="D191" s="240" t="s">
        <v>339</v>
      </c>
      <c r="E191" s="241" t="s">
        <v>1908</v>
      </c>
      <c r="F191" s="242" t="s">
        <v>1909</v>
      </c>
      <c r="G191" s="243" t="s">
        <v>272</v>
      </c>
      <c r="H191" s="244">
        <v>1</v>
      </c>
      <c r="I191" s="245"/>
      <c r="J191" s="246">
        <f>ROUND(I191*H191,2)</f>
        <v>0</v>
      </c>
      <c r="K191" s="242" t="s">
        <v>1</v>
      </c>
      <c r="L191" s="247"/>
      <c r="M191" s="248" t="s">
        <v>1</v>
      </c>
      <c r="N191" s="249"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286</v>
      </c>
      <c r="AT191" s="233" t="s">
        <v>339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477</v>
      </c>
    </row>
    <row r="192" s="2" customFormat="1" ht="24.15" customHeight="1">
      <c r="A192" s="35"/>
      <c r="B192" s="36"/>
      <c r="C192" s="240" t="s">
        <v>461</v>
      </c>
      <c r="D192" s="240" t="s">
        <v>339</v>
      </c>
      <c r="E192" s="241" t="s">
        <v>1910</v>
      </c>
      <c r="F192" s="242" t="s">
        <v>1911</v>
      </c>
      <c r="G192" s="243" t="s">
        <v>272</v>
      </c>
      <c r="H192" s="244">
        <v>22</v>
      </c>
      <c r="I192" s="245"/>
      <c r="J192" s="246">
        <f>ROUND(I192*H192,2)</f>
        <v>0</v>
      </c>
      <c r="K192" s="242" t="s">
        <v>1</v>
      </c>
      <c r="L192" s="247"/>
      <c r="M192" s="248" t="s">
        <v>1</v>
      </c>
      <c r="N192" s="249"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286</v>
      </c>
      <c r="AT192" s="233" t="s">
        <v>339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482</v>
      </c>
    </row>
    <row r="193" s="2" customFormat="1" ht="24.15" customHeight="1">
      <c r="A193" s="35"/>
      <c r="B193" s="36"/>
      <c r="C193" s="240" t="s">
        <v>368</v>
      </c>
      <c r="D193" s="240" t="s">
        <v>339</v>
      </c>
      <c r="E193" s="241" t="s">
        <v>1912</v>
      </c>
      <c r="F193" s="242" t="s">
        <v>1913</v>
      </c>
      <c r="G193" s="243" t="s">
        <v>272</v>
      </c>
      <c r="H193" s="244">
        <v>6</v>
      </c>
      <c r="I193" s="245"/>
      <c r="J193" s="246">
        <f>ROUND(I193*H193,2)</f>
        <v>0</v>
      </c>
      <c r="K193" s="242" t="s">
        <v>1</v>
      </c>
      <c r="L193" s="247"/>
      <c r="M193" s="248" t="s">
        <v>1</v>
      </c>
      <c r="N193" s="249"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286</v>
      </c>
      <c r="AT193" s="233" t="s">
        <v>339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487</v>
      </c>
    </row>
    <row r="194" s="2" customFormat="1" ht="24.15" customHeight="1">
      <c r="A194" s="35"/>
      <c r="B194" s="36"/>
      <c r="C194" s="240" t="s">
        <v>470</v>
      </c>
      <c r="D194" s="240" t="s">
        <v>339</v>
      </c>
      <c r="E194" s="241" t="s">
        <v>1914</v>
      </c>
      <c r="F194" s="242" t="s">
        <v>1915</v>
      </c>
      <c r="G194" s="243" t="s">
        <v>272</v>
      </c>
      <c r="H194" s="244">
        <v>33</v>
      </c>
      <c r="I194" s="245"/>
      <c r="J194" s="246">
        <f>ROUND(I194*H194,2)</f>
        <v>0</v>
      </c>
      <c r="K194" s="242" t="s">
        <v>1</v>
      </c>
      <c r="L194" s="247"/>
      <c r="M194" s="248" t="s">
        <v>1</v>
      </c>
      <c r="N194" s="249"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286</v>
      </c>
      <c r="AT194" s="233" t="s">
        <v>339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492</v>
      </c>
    </row>
    <row r="195" s="2" customFormat="1" ht="24.15" customHeight="1">
      <c r="A195" s="35"/>
      <c r="B195" s="36"/>
      <c r="C195" s="240" t="s">
        <v>373</v>
      </c>
      <c r="D195" s="240" t="s">
        <v>339</v>
      </c>
      <c r="E195" s="241" t="s">
        <v>1916</v>
      </c>
      <c r="F195" s="242" t="s">
        <v>1917</v>
      </c>
      <c r="G195" s="243" t="s">
        <v>272</v>
      </c>
      <c r="H195" s="244">
        <v>4</v>
      </c>
      <c r="I195" s="245"/>
      <c r="J195" s="246">
        <f>ROUND(I195*H195,2)</f>
        <v>0</v>
      </c>
      <c r="K195" s="242" t="s">
        <v>1</v>
      </c>
      <c r="L195" s="247"/>
      <c r="M195" s="248" t="s">
        <v>1</v>
      </c>
      <c r="N195" s="249"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286</v>
      </c>
      <c r="AT195" s="233" t="s">
        <v>339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496</v>
      </c>
    </row>
    <row r="196" s="2" customFormat="1" ht="24.15" customHeight="1">
      <c r="A196" s="35"/>
      <c r="B196" s="36"/>
      <c r="C196" s="240" t="s">
        <v>479</v>
      </c>
      <c r="D196" s="240" t="s">
        <v>339</v>
      </c>
      <c r="E196" s="241" t="s">
        <v>1918</v>
      </c>
      <c r="F196" s="242" t="s">
        <v>1919</v>
      </c>
      <c r="G196" s="243" t="s">
        <v>272</v>
      </c>
      <c r="H196" s="244">
        <v>6</v>
      </c>
      <c r="I196" s="245"/>
      <c r="J196" s="246">
        <f>ROUND(I196*H196,2)</f>
        <v>0</v>
      </c>
      <c r="K196" s="242" t="s">
        <v>1</v>
      </c>
      <c r="L196" s="247"/>
      <c r="M196" s="248" t="s">
        <v>1</v>
      </c>
      <c r="N196" s="249"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286</v>
      </c>
      <c r="AT196" s="233" t="s">
        <v>339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501</v>
      </c>
    </row>
    <row r="197" s="2" customFormat="1">
      <c r="A197" s="35"/>
      <c r="B197" s="36"/>
      <c r="C197" s="37"/>
      <c r="D197" s="235" t="s">
        <v>275</v>
      </c>
      <c r="E197" s="37"/>
      <c r="F197" s="236" t="s">
        <v>1871</v>
      </c>
      <c r="G197" s="37"/>
      <c r="H197" s="37"/>
      <c r="I197" s="237"/>
      <c r="J197" s="37"/>
      <c r="K197" s="37"/>
      <c r="L197" s="41"/>
      <c r="M197" s="254"/>
      <c r="N197" s="255"/>
      <c r="O197" s="256"/>
      <c r="P197" s="256"/>
      <c r="Q197" s="256"/>
      <c r="R197" s="256"/>
      <c r="S197" s="256"/>
      <c r="T197" s="257"/>
      <c r="U197" s="35"/>
      <c r="V197" s="35"/>
      <c r="W197" s="35"/>
      <c r="X197" s="35"/>
      <c r="Y197" s="35"/>
      <c r="Z197" s="35"/>
      <c r="AA197" s="35"/>
      <c r="AB197" s="35"/>
      <c r="AC197" s="35"/>
      <c r="AD197" s="35"/>
      <c r="AE197" s="35"/>
      <c r="AT197" s="14" t="s">
        <v>275</v>
      </c>
      <c r="AU197" s="14" t="s">
        <v>73</v>
      </c>
    </row>
    <row r="198" s="2" customFormat="1" ht="6.96" customHeight="1">
      <c r="A198" s="35"/>
      <c r="B198" s="63"/>
      <c r="C198" s="64"/>
      <c r="D198" s="64"/>
      <c r="E198" s="64"/>
      <c r="F198" s="64"/>
      <c r="G198" s="64"/>
      <c r="H198" s="64"/>
      <c r="I198" s="64"/>
      <c r="J198" s="64"/>
      <c r="K198" s="64"/>
      <c r="L198" s="41"/>
      <c r="M198" s="35"/>
      <c r="O198" s="35"/>
      <c r="P198" s="35"/>
      <c r="Q198" s="35"/>
      <c r="R198" s="35"/>
      <c r="S198" s="35"/>
      <c r="T198" s="35"/>
      <c r="U198" s="35"/>
      <c r="V198" s="35"/>
      <c r="W198" s="35"/>
      <c r="X198" s="35"/>
      <c r="Y198" s="35"/>
      <c r="Z198" s="35"/>
      <c r="AA198" s="35"/>
      <c r="AB198" s="35"/>
      <c r="AC198" s="35"/>
      <c r="AD198" s="35"/>
      <c r="AE198" s="35"/>
    </row>
  </sheetData>
  <sheetProtection sheet="1" autoFilter="0" formatColumns="0" formatRows="0" objects="1" scenarios="1" spinCount="100000" saltValue="VLJBOhxuOejcolkh+RqjVIiXqyATz1s5RhMuUiFnMHRyIsWMkPdQ1IhrWaXajbEBg6/Er3B7lGL4bdzMPy1R4g==" hashValue="DdiF5Il29QEfQZAxRM0R2LdZINW1Z/Cgf+Zu8Z/aMILYyUg08hmHn2uaegu8F/MUJBwo836CDIoVcowPp9UpyQ==" algorithmName="SHA-512" password="CC35"/>
  <autoFilter ref="C115:K1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1920</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ROUND((SUM(BE116:BE123)),  2)</f>
        <v>0</v>
      </c>
      <c r="G33" s="35"/>
      <c r="H33" s="35"/>
      <c r="I33" s="162">
        <v>0.20999999999999999</v>
      </c>
      <c r="J33" s="161">
        <f>ROUND(((SUM(BE116:BE123))*I33),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ROUND((SUM(BF116:BF123)),  2)</f>
        <v>0</v>
      </c>
      <c r="G34" s="35"/>
      <c r="H34" s="35"/>
      <c r="I34" s="162">
        <v>0.12</v>
      </c>
      <c r="J34" s="161">
        <f>ROUND(((SUM(BF116:BF123))*I34),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ROUND((SUM(BG116:BG123)),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ROUND((SUM(BH116:BH123)),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ROUND((SUM(BI116:BI123)),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14 - VON</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14 - VON</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SUM(P117:P123)</f>
        <v>0</v>
      </c>
      <c r="Q116" s="101"/>
      <c r="R116" s="205">
        <f>SUM(R117:R123)</f>
        <v>0</v>
      </c>
      <c r="S116" s="101"/>
      <c r="T116" s="206">
        <f>SUM(T117:T123)</f>
        <v>0</v>
      </c>
      <c r="U116" s="35"/>
      <c r="V116" s="35"/>
      <c r="W116" s="35"/>
      <c r="X116" s="35"/>
      <c r="Y116" s="35"/>
      <c r="Z116" s="35"/>
      <c r="AA116" s="35"/>
      <c r="AB116" s="35"/>
      <c r="AC116" s="35"/>
      <c r="AD116" s="35"/>
      <c r="AE116" s="35"/>
      <c r="AT116" s="14" t="s">
        <v>72</v>
      </c>
      <c r="AU116" s="14" t="s">
        <v>246</v>
      </c>
      <c r="BK116" s="207">
        <f>SUM(BK117:BK123)</f>
        <v>0</v>
      </c>
    </row>
    <row r="117" s="2" customFormat="1" ht="78" customHeight="1">
      <c r="A117" s="35"/>
      <c r="B117" s="36"/>
      <c r="C117" s="222" t="s">
        <v>81</v>
      </c>
      <c r="D117" s="222" t="s">
        <v>269</v>
      </c>
      <c r="E117" s="223" t="s">
        <v>1921</v>
      </c>
      <c r="F117" s="224" t="s">
        <v>1922</v>
      </c>
      <c r="G117" s="225" t="s">
        <v>1923</v>
      </c>
      <c r="H117" s="262"/>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ht="24.15" customHeight="1">
      <c r="A118" s="35"/>
      <c r="B118" s="36"/>
      <c r="C118" s="222" t="s">
        <v>83</v>
      </c>
      <c r="D118" s="222" t="s">
        <v>269</v>
      </c>
      <c r="E118" s="223" t="s">
        <v>1924</v>
      </c>
      <c r="F118" s="224" t="s">
        <v>1925</v>
      </c>
      <c r="G118" s="225" t="s">
        <v>1923</v>
      </c>
      <c r="H118" s="262"/>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274</v>
      </c>
    </row>
    <row r="119" s="2" customFormat="1" ht="21.75" customHeight="1">
      <c r="A119" s="35"/>
      <c r="B119" s="36"/>
      <c r="C119" s="222" t="s">
        <v>137</v>
      </c>
      <c r="D119" s="222" t="s">
        <v>269</v>
      </c>
      <c r="E119" s="223" t="s">
        <v>1926</v>
      </c>
      <c r="F119" s="224" t="s">
        <v>1927</v>
      </c>
      <c r="G119" s="225" t="s">
        <v>1923</v>
      </c>
      <c r="H119" s="262"/>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283</v>
      </c>
    </row>
    <row r="120" s="2" customFormat="1" ht="90" customHeight="1">
      <c r="A120" s="35"/>
      <c r="B120" s="36"/>
      <c r="C120" s="222" t="s">
        <v>274</v>
      </c>
      <c r="D120" s="222" t="s">
        <v>269</v>
      </c>
      <c r="E120" s="223" t="s">
        <v>1928</v>
      </c>
      <c r="F120" s="224" t="s">
        <v>1929</v>
      </c>
      <c r="G120" s="225" t="s">
        <v>289</v>
      </c>
      <c r="H120" s="226">
        <v>67.603999999999999</v>
      </c>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286</v>
      </c>
    </row>
    <row r="121" s="2" customFormat="1" ht="55.5" customHeight="1">
      <c r="A121" s="35"/>
      <c r="B121" s="36"/>
      <c r="C121" s="222" t="s">
        <v>267</v>
      </c>
      <c r="D121" s="222" t="s">
        <v>269</v>
      </c>
      <c r="E121" s="223" t="s">
        <v>1930</v>
      </c>
      <c r="F121" s="224" t="s">
        <v>1931</v>
      </c>
      <c r="G121" s="225" t="s">
        <v>1923</v>
      </c>
      <c r="H121" s="262"/>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290</v>
      </c>
    </row>
    <row r="122" s="2" customFormat="1" ht="21.75" customHeight="1">
      <c r="A122" s="35"/>
      <c r="B122" s="36"/>
      <c r="C122" s="222" t="s">
        <v>283</v>
      </c>
      <c r="D122" s="222" t="s">
        <v>269</v>
      </c>
      <c r="E122" s="223" t="s">
        <v>1932</v>
      </c>
      <c r="F122" s="224" t="s">
        <v>1933</v>
      </c>
      <c r="G122" s="225" t="s">
        <v>1923</v>
      </c>
      <c r="H122" s="262"/>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v>
      </c>
    </row>
    <row r="123" s="2" customFormat="1" ht="16.5" customHeight="1">
      <c r="A123" s="35"/>
      <c r="B123" s="36"/>
      <c r="C123" s="222" t="s">
        <v>294</v>
      </c>
      <c r="D123" s="222" t="s">
        <v>269</v>
      </c>
      <c r="E123" s="223" t="s">
        <v>1934</v>
      </c>
      <c r="F123" s="224" t="s">
        <v>1935</v>
      </c>
      <c r="G123" s="225" t="s">
        <v>1923</v>
      </c>
      <c r="H123" s="262"/>
      <c r="I123" s="227"/>
      <c r="J123" s="228">
        <f>ROUND(I123*H123,2)</f>
        <v>0</v>
      </c>
      <c r="K123" s="224" t="s">
        <v>273</v>
      </c>
      <c r="L123" s="41"/>
      <c r="M123" s="258" t="s">
        <v>1</v>
      </c>
      <c r="N123" s="259" t="s">
        <v>38</v>
      </c>
      <c r="O123" s="256"/>
      <c r="P123" s="260">
        <f>O123*H123</f>
        <v>0</v>
      </c>
      <c r="Q123" s="260">
        <v>0</v>
      </c>
      <c r="R123" s="260">
        <f>Q123*H123</f>
        <v>0</v>
      </c>
      <c r="S123" s="260">
        <v>0</v>
      </c>
      <c r="T123" s="261">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298</v>
      </c>
    </row>
    <row r="124" s="2" customFormat="1" ht="6.96" customHeight="1">
      <c r="A124" s="35"/>
      <c r="B124" s="63"/>
      <c r="C124" s="64"/>
      <c r="D124" s="64"/>
      <c r="E124" s="64"/>
      <c r="F124" s="64"/>
      <c r="G124" s="64"/>
      <c r="H124" s="64"/>
      <c r="I124" s="64"/>
      <c r="J124" s="64"/>
      <c r="K124" s="64"/>
      <c r="L124" s="41"/>
      <c r="M124" s="35"/>
      <c r="O124" s="35"/>
      <c r="P124" s="35"/>
      <c r="Q124" s="35"/>
      <c r="R124" s="35"/>
      <c r="S124" s="35"/>
      <c r="T124" s="35"/>
      <c r="U124" s="35"/>
      <c r="V124" s="35"/>
      <c r="W124" s="35"/>
      <c r="X124" s="35"/>
      <c r="Y124" s="35"/>
      <c r="Z124" s="35"/>
      <c r="AA124" s="35"/>
      <c r="AB124" s="35"/>
      <c r="AC124" s="35"/>
      <c r="AD124" s="35"/>
      <c r="AE124" s="35"/>
    </row>
  </sheetData>
  <sheetProtection sheet="1" autoFilter="0" formatColumns="0" formatRows="0" objects="1" scenarios="1" spinCount="100000" saltValue="rmu019Xe3nDKyfMkN8sSzwaIdDRStHwFlwwyBCm0g+z/B5/NoB7isRcGk5Ji42INPKy7FHV+iZNp9Nh1UmEsRQ==" hashValue="+4BUsHb7eMH6mUxCeDCRRxEgUerCE6SGkdkI9PJrZj5kLdYny4q3PCRhLOz5DlHZ1EZaWuDbtHJJ8sWqaB+hyQ==" algorithmName="SHA-512" password="CC35"/>
  <autoFilter ref="C115:K123"/>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1936</v>
      </c>
      <c r="F9" s="1"/>
      <c r="G9" s="1"/>
      <c r="H9" s="1"/>
      <c r="L9" s="17"/>
    </row>
    <row r="10" s="1" customFormat="1" ht="12" customHeight="1">
      <c r="B10" s="17"/>
      <c r="D10" s="148" t="s">
        <v>1615</v>
      </c>
      <c r="L10" s="17"/>
    </row>
    <row r="11" s="2" customFormat="1" ht="16.5" customHeight="1">
      <c r="A11" s="35"/>
      <c r="B11" s="41"/>
      <c r="C11" s="35"/>
      <c r="D11" s="35"/>
      <c r="E11" s="160" t="s">
        <v>1937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1939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1940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1936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1937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1942</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1943</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1944</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1936</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63" t="s">
        <v>1937</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1938</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sborníku ÚOŽI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Choceň - Zámrsk</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1945</v>
      </c>
      <c r="F128" s="211" t="s">
        <v>1946</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1947</v>
      </c>
      <c r="F129" s="224" t="s">
        <v>1948</v>
      </c>
      <c r="G129" s="225" t="s">
        <v>279</v>
      </c>
      <c r="H129" s="226">
        <v>30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1949</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1949</v>
      </c>
      <c r="BM129" s="233" t="s">
        <v>1950</v>
      </c>
    </row>
    <row r="130" s="2" customFormat="1" ht="24.15" customHeight="1">
      <c r="A130" s="35"/>
      <c r="B130" s="36"/>
      <c r="C130" s="222" t="s">
        <v>83</v>
      </c>
      <c r="D130" s="222" t="s">
        <v>269</v>
      </c>
      <c r="E130" s="223" t="s">
        <v>1951</v>
      </c>
      <c r="F130" s="224" t="s">
        <v>1952</v>
      </c>
      <c r="G130" s="225" t="s">
        <v>272</v>
      </c>
      <c r="H130" s="226">
        <v>44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1953</v>
      </c>
    </row>
    <row r="131" s="2" customFormat="1" ht="33" customHeight="1">
      <c r="A131" s="35"/>
      <c r="B131" s="36"/>
      <c r="C131" s="240" t="s">
        <v>137</v>
      </c>
      <c r="D131" s="240" t="s">
        <v>339</v>
      </c>
      <c r="E131" s="241" t="s">
        <v>1954</v>
      </c>
      <c r="F131" s="242" t="s">
        <v>1955</v>
      </c>
      <c r="G131" s="243" t="s">
        <v>279</v>
      </c>
      <c r="H131" s="244">
        <v>30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1956</v>
      </c>
    </row>
    <row r="132" s="12" customFormat="1" ht="22.8" customHeight="1">
      <c r="A132" s="12"/>
      <c r="B132" s="208"/>
      <c r="C132" s="209"/>
      <c r="D132" s="210" t="s">
        <v>72</v>
      </c>
      <c r="E132" s="250" t="s">
        <v>1957</v>
      </c>
      <c r="F132" s="250" t="s">
        <v>1958</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339</v>
      </c>
      <c r="E133" s="241" t="s">
        <v>1959</v>
      </c>
      <c r="F133" s="242" t="s">
        <v>1960</v>
      </c>
      <c r="G133" s="243" t="s">
        <v>279</v>
      </c>
      <c r="H133" s="244">
        <v>30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534</v>
      </c>
      <c r="AT133" s="233" t="s">
        <v>339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534</v>
      </c>
      <c r="BM133" s="233" t="s">
        <v>1961</v>
      </c>
    </row>
    <row r="134" s="2" customFormat="1" ht="33" customHeight="1">
      <c r="A134" s="35"/>
      <c r="B134" s="36"/>
      <c r="C134" s="240" t="s">
        <v>267</v>
      </c>
      <c r="D134" s="240" t="s">
        <v>339</v>
      </c>
      <c r="E134" s="241" t="s">
        <v>1962</v>
      </c>
      <c r="F134" s="242" t="s">
        <v>1963</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1964</v>
      </c>
    </row>
    <row r="135" s="12" customFormat="1" ht="25.92" customHeight="1">
      <c r="A135" s="12"/>
      <c r="B135" s="208"/>
      <c r="C135" s="209"/>
      <c r="D135" s="210" t="s">
        <v>72</v>
      </c>
      <c r="E135" s="211" t="s">
        <v>1965</v>
      </c>
      <c r="F135" s="211" t="s">
        <v>1966</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1967</v>
      </c>
      <c r="F136" s="224" t="s">
        <v>1968</v>
      </c>
      <c r="G136" s="225" t="s">
        <v>272</v>
      </c>
      <c r="H136" s="226">
        <v>20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1969</v>
      </c>
    </row>
    <row r="137" s="2" customFormat="1">
      <c r="A137" s="35"/>
      <c r="B137" s="36"/>
      <c r="C137" s="37"/>
      <c r="D137" s="235" t="s">
        <v>275</v>
      </c>
      <c r="E137" s="37"/>
      <c r="F137" s="236" t="s">
        <v>1970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294</v>
      </c>
      <c r="D138" s="240" t="s">
        <v>339</v>
      </c>
      <c r="E138" s="241" t="s">
        <v>1971</v>
      </c>
      <c r="F138" s="242" t="s">
        <v>1972</v>
      </c>
      <c r="G138" s="243" t="s">
        <v>272</v>
      </c>
      <c r="H138" s="244">
        <v>24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1973</v>
      </c>
    </row>
    <row r="139" s="2" customFormat="1" ht="16.5" customHeight="1">
      <c r="A139" s="35"/>
      <c r="B139" s="36"/>
      <c r="C139" s="222" t="s">
        <v>286</v>
      </c>
      <c r="D139" s="222" t="s">
        <v>269</v>
      </c>
      <c r="E139" s="223" t="s">
        <v>1974</v>
      </c>
      <c r="F139" s="224" t="s">
        <v>1975</v>
      </c>
      <c r="G139" s="225" t="s">
        <v>272</v>
      </c>
      <c r="H139" s="226">
        <v>40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1976</v>
      </c>
    </row>
    <row r="140" s="2" customFormat="1" ht="16.5" customHeight="1">
      <c r="A140" s="35"/>
      <c r="B140" s="36"/>
      <c r="C140" s="222" t="s">
        <v>304</v>
      </c>
      <c r="D140" s="222" t="s">
        <v>269</v>
      </c>
      <c r="E140" s="223" t="s">
        <v>1977</v>
      </c>
      <c r="F140" s="224" t="s">
        <v>1978</v>
      </c>
      <c r="G140" s="225" t="s">
        <v>272</v>
      </c>
      <c r="H140" s="226">
        <v>24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1979</v>
      </c>
    </row>
    <row r="141" s="2" customFormat="1" ht="33" customHeight="1">
      <c r="A141" s="35"/>
      <c r="B141" s="36"/>
      <c r="C141" s="240" t="s">
        <v>290</v>
      </c>
      <c r="D141" s="240" t="s">
        <v>339</v>
      </c>
      <c r="E141" s="241" t="s">
        <v>1980</v>
      </c>
      <c r="F141" s="242" t="s">
        <v>1981</v>
      </c>
      <c r="G141" s="243" t="s">
        <v>272</v>
      </c>
      <c r="H141" s="244">
        <v>20</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1982</v>
      </c>
    </row>
    <row r="142" s="2" customFormat="1" ht="21.75" customHeight="1">
      <c r="A142" s="35"/>
      <c r="B142" s="36"/>
      <c r="C142" s="222" t="s">
        <v>314</v>
      </c>
      <c r="D142" s="222" t="s">
        <v>269</v>
      </c>
      <c r="E142" s="223" t="s">
        <v>1803</v>
      </c>
      <c r="F142" s="224" t="s">
        <v>1983</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1984</v>
      </c>
    </row>
    <row r="143" s="2" customFormat="1" ht="37.8" customHeight="1">
      <c r="A143" s="35"/>
      <c r="B143" s="36"/>
      <c r="C143" s="240" t="s">
        <v>8</v>
      </c>
      <c r="D143" s="240" t="s">
        <v>339</v>
      </c>
      <c r="E143" s="241" t="s">
        <v>1985</v>
      </c>
      <c r="F143" s="242" t="s">
        <v>1986</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1987</v>
      </c>
    </row>
    <row r="144" s="2" customFormat="1" ht="24.15" customHeight="1">
      <c r="A144" s="35"/>
      <c r="B144" s="36"/>
      <c r="C144" s="222" t="s">
        <v>321</v>
      </c>
      <c r="D144" s="222" t="s">
        <v>269</v>
      </c>
      <c r="E144" s="223" t="s">
        <v>1988</v>
      </c>
      <c r="F144" s="224" t="s">
        <v>1989</v>
      </c>
      <c r="G144" s="225" t="s">
        <v>272</v>
      </c>
      <c r="H144" s="226">
        <v>40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1990</v>
      </c>
    </row>
    <row r="145" s="2" customFormat="1" ht="24.15" customHeight="1">
      <c r="A145" s="35"/>
      <c r="B145" s="36"/>
      <c r="C145" s="222" t="s">
        <v>298</v>
      </c>
      <c r="D145" s="222" t="s">
        <v>269</v>
      </c>
      <c r="E145" s="223" t="s">
        <v>1991</v>
      </c>
      <c r="F145" s="224" t="s">
        <v>1992</v>
      </c>
      <c r="G145" s="225" t="s">
        <v>272</v>
      </c>
      <c r="H145" s="226">
        <v>40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1993</v>
      </c>
    </row>
    <row r="146" s="2" customFormat="1" ht="21.75" customHeight="1">
      <c r="A146" s="35"/>
      <c r="B146" s="36"/>
      <c r="C146" s="222" t="s">
        <v>331</v>
      </c>
      <c r="D146" s="222" t="s">
        <v>269</v>
      </c>
      <c r="E146" s="223" t="s">
        <v>1994</v>
      </c>
      <c r="F146" s="224" t="s">
        <v>1995</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1996</v>
      </c>
    </row>
    <row r="147" s="2" customFormat="1" ht="16.5" customHeight="1">
      <c r="A147" s="35"/>
      <c r="B147" s="36"/>
      <c r="C147" s="222" t="s">
        <v>302</v>
      </c>
      <c r="D147" s="222" t="s">
        <v>269</v>
      </c>
      <c r="E147" s="223" t="s">
        <v>1997</v>
      </c>
      <c r="F147" s="224" t="s">
        <v>1998</v>
      </c>
      <c r="G147" s="225" t="s">
        <v>272</v>
      </c>
      <c r="H147" s="226">
        <v>40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1999</v>
      </c>
    </row>
    <row r="148" s="2" customFormat="1" ht="24.15" customHeight="1">
      <c r="A148" s="35"/>
      <c r="B148" s="36"/>
      <c r="C148" s="240" t="s">
        <v>338</v>
      </c>
      <c r="D148" s="240" t="s">
        <v>339</v>
      </c>
      <c r="E148" s="241" t="s">
        <v>2000</v>
      </c>
      <c r="F148" s="242" t="s">
        <v>2001</v>
      </c>
      <c r="G148" s="243" t="s">
        <v>272</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2002</v>
      </c>
    </row>
    <row r="149" s="2" customFormat="1" ht="33" customHeight="1">
      <c r="A149" s="35"/>
      <c r="B149" s="36"/>
      <c r="C149" s="222" t="s">
        <v>308</v>
      </c>
      <c r="D149" s="222" t="s">
        <v>269</v>
      </c>
      <c r="E149" s="223" t="s">
        <v>2003</v>
      </c>
      <c r="F149" s="224" t="s">
        <v>2004</v>
      </c>
      <c r="G149" s="225" t="s">
        <v>272</v>
      </c>
      <c r="H149" s="226">
        <v>24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2005</v>
      </c>
    </row>
    <row r="150" s="2" customFormat="1" ht="24.15" customHeight="1">
      <c r="A150" s="35"/>
      <c r="B150" s="36"/>
      <c r="C150" s="240" t="s">
        <v>348</v>
      </c>
      <c r="D150" s="240" t="s">
        <v>339</v>
      </c>
      <c r="E150" s="241" t="s">
        <v>2006</v>
      </c>
      <c r="F150" s="242" t="s">
        <v>2007</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2008</v>
      </c>
    </row>
    <row r="151" s="2" customFormat="1" ht="24.15" customHeight="1">
      <c r="A151" s="35"/>
      <c r="B151" s="36"/>
      <c r="C151" s="240" t="s">
        <v>312</v>
      </c>
      <c r="D151" s="240" t="s">
        <v>339</v>
      </c>
      <c r="E151" s="241" t="s">
        <v>2009</v>
      </c>
      <c r="F151" s="242" t="s">
        <v>2010</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2011</v>
      </c>
    </row>
    <row r="152" s="2" customFormat="1" ht="24.15" customHeight="1">
      <c r="A152" s="35"/>
      <c r="B152" s="36"/>
      <c r="C152" s="240" t="s">
        <v>7</v>
      </c>
      <c r="D152" s="240" t="s">
        <v>339</v>
      </c>
      <c r="E152" s="241" t="s">
        <v>2012</v>
      </c>
      <c r="F152" s="242" t="s">
        <v>2013</v>
      </c>
      <c r="G152" s="243" t="s">
        <v>272</v>
      </c>
      <c r="H152" s="244">
        <v>24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2014</v>
      </c>
    </row>
    <row r="153" s="2" customFormat="1" ht="33" customHeight="1">
      <c r="A153" s="35"/>
      <c r="B153" s="36"/>
      <c r="C153" s="240" t="s">
        <v>315</v>
      </c>
      <c r="D153" s="240" t="s">
        <v>339</v>
      </c>
      <c r="E153" s="241" t="s">
        <v>2015</v>
      </c>
      <c r="F153" s="242" t="s">
        <v>2016</v>
      </c>
      <c r="G153" s="243" t="s">
        <v>512</v>
      </c>
      <c r="H153" s="244">
        <v>24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2017</v>
      </c>
    </row>
    <row r="154" s="2" customFormat="1" ht="24.15" customHeight="1">
      <c r="A154" s="35"/>
      <c r="B154" s="36"/>
      <c r="C154" s="240" t="s">
        <v>361</v>
      </c>
      <c r="D154" s="240" t="s">
        <v>339</v>
      </c>
      <c r="E154" s="241" t="s">
        <v>2018</v>
      </c>
      <c r="F154" s="242" t="s">
        <v>2019</v>
      </c>
      <c r="G154" s="243" t="s">
        <v>272</v>
      </c>
      <c r="H154" s="244">
        <v>20</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2020</v>
      </c>
    </row>
    <row r="155" s="2" customFormat="1" ht="24.15" customHeight="1">
      <c r="A155" s="35"/>
      <c r="B155" s="36"/>
      <c r="C155" s="240" t="s">
        <v>319</v>
      </c>
      <c r="D155" s="240" t="s">
        <v>339</v>
      </c>
      <c r="E155" s="241" t="s">
        <v>2021</v>
      </c>
      <c r="F155" s="242" t="s">
        <v>2022</v>
      </c>
      <c r="G155" s="243" t="s">
        <v>272</v>
      </c>
      <c r="H155" s="244">
        <v>24</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339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2023</v>
      </c>
    </row>
    <row r="156" s="2" customFormat="1" ht="24.15" customHeight="1">
      <c r="A156" s="35"/>
      <c r="B156" s="36"/>
      <c r="C156" s="222" t="s">
        <v>370</v>
      </c>
      <c r="D156" s="222" t="s">
        <v>269</v>
      </c>
      <c r="E156" s="223" t="s">
        <v>2024</v>
      </c>
      <c r="F156" s="224" t="s">
        <v>2025</v>
      </c>
      <c r="G156" s="225" t="s">
        <v>272</v>
      </c>
      <c r="H156" s="226">
        <v>20</v>
      </c>
      <c r="I156" s="227"/>
      <c r="J156" s="228">
        <f>ROUND(I156*H156,2)</f>
        <v>0</v>
      </c>
      <c r="K156" s="224" t="s">
        <v>273</v>
      </c>
      <c r="L156" s="41"/>
      <c r="M156" s="258" t="s">
        <v>1</v>
      </c>
      <c r="N156" s="259" t="s">
        <v>38</v>
      </c>
      <c r="O156" s="256"/>
      <c r="P156" s="260">
        <f>O156*H156</f>
        <v>0</v>
      </c>
      <c r="Q156" s="260">
        <v>0</v>
      </c>
      <c r="R156" s="260">
        <f>Q156*H156</f>
        <v>0</v>
      </c>
      <c r="S156" s="260">
        <v>0</v>
      </c>
      <c r="T156" s="261">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2026</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v3Xe+5pKa39TckQeDUdAqlQa/lqG8ENFcwQcZpuPfWFF9fxtmVlYnLVFfXmG/Rct5QVjFMFqwYiFKB3OzUsjrA==" hashValue="Xkem304Y1N+7kjedAJ6n9MhgdldlvsAOgBmaoB995qYoMgV0SDe3PmZ4yoj8v60WV87VN26WvYo92J7Dakf3ag=="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1936</v>
      </c>
      <c r="F9" s="1"/>
      <c r="G9" s="1"/>
      <c r="H9" s="1"/>
      <c r="L9" s="17"/>
    </row>
    <row r="10" s="1" customFormat="1" ht="12" customHeight="1">
      <c r="B10" s="17"/>
      <c r="D10" s="148" t="s">
        <v>1615</v>
      </c>
      <c r="L10" s="17"/>
    </row>
    <row r="11" s="2" customFormat="1" ht="16.5" customHeight="1">
      <c r="A11" s="35"/>
      <c r="B11" s="41"/>
      <c r="C11" s="35"/>
      <c r="D11" s="35"/>
      <c r="E11" s="160" t="s">
        <v>1937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2027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1940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1936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1937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2028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2029</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1936</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1937</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1938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Choceň - Zámrsk</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339</v>
      </c>
      <c r="F127" s="211" t="s">
        <v>2030</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2031</v>
      </c>
      <c r="F128" s="250" t="s">
        <v>2032</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2033</v>
      </c>
      <c r="F129" s="224" t="s">
        <v>2034</v>
      </c>
      <c r="G129" s="225" t="s">
        <v>279</v>
      </c>
      <c r="H129" s="226">
        <v>30</v>
      </c>
      <c r="I129" s="227"/>
      <c r="J129" s="228">
        <f>ROUND(I129*H129,2)</f>
        <v>0</v>
      </c>
      <c r="K129" s="224" t="s">
        <v>889</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400</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400</v>
      </c>
      <c r="BM129" s="233" t="s">
        <v>2035</v>
      </c>
    </row>
    <row r="130" s="2" customFormat="1">
      <c r="A130" s="35"/>
      <c r="B130" s="36"/>
      <c r="C130" s="37"/>
      <c r="D130" s="252" t="s">
        <v>891</v>
      </c>
      <c r="E130" s="37"/>
      <c r="F130" s="253" t="s">
        <v>2036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891</v>
      </c>
      <c r="AU130" s="14" t="s">
        <v>83</v>
      </c>
    </row>
    <row r="131" s="2" customFormat="1" ht="24.15" customHeight="1">
      <c r="A131" s="35"/>
      <c r="B131" s="36"/>
      <c r="C131" s="222" t="s">
        <v>83</v>
      </c>
      <c r="D131" s="222" t="s">
        <v>269</v>
      </c>
      <c r="E131" s="223" t="s">
        <v>2037</v>
      </c>
      <c r="F131" s="224" t="s">
        <v>2038</v>
      </c>
      <c r="G131" s="225" t="s">
        <v>279</v>
      </c>
      <c r="H131" s="226">
        <v>30</v>
      </c>
      <c r="I131" s="227"/>
      <c r="J131" s="228">
        <f>ROUND(I131*H131,2)</f>
        <v>0</v>
      </c>
      <c r="K131" s="224" t="s">
        <v>889</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400</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400</v>
      </c>
      <c r="BM131" s="233" t="s">
        <v>2039</v>
      </c>
    </row>
    <row r="132" s="2" customFormat="1">
      <c r="A132" s="35"/>
      <c r="B132" s="36"/>
      <c r="C132" s="37"/>
      <c r="D132" s="252" t="s">
        <v>891</v>
      </c>
      <c r="E132" s="37"/>
      <c r="F132" s="253" t="s">
        <v>2040</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891</v>
      </c>
      <c r="AU132" s="14" t="s">
        <v>83</v>
      </c>
    </row>
    <row r="133" s="2" customFormat="1" ht="37.8" customHeight="1">
      <c r="A133" s="35"/>
      <c r="B133" s="36"/>
      <c r="C133" s="222" t="s">
        <v>137</v>
      </c>
      <c r="D133" s="222" t="s">
        <v>269</v>
      </c>
      <c r="E133" s="223" t="s">
        <v>2041</v>
      </c>
      <c r="F133" s="224" t="s">
        <v>2042</v>
      </c>
      <c r="G133" s="225" t="s">
        <v>279</v>
      </c>
      <c r="H133" s="226">
        <v>16</v>
      </c>
      <c r="I133" s="227"/>
      <c r="J133" s="228">
        <f>ROUND(I133*H133,2)</f>
        <v>0</v>
      </c>
      <c r="K133" s="224" t="s">
        <v>889</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400</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400</v>
      </c>
      <c r="BM133" s="233" t="s">
        <v>2043</v>
      </c>
    </row>
    <row r="134" s="2" customFormat="1">
      <c r="A134" s="35"/>
      <c r="B134" s="36"/>
      <c r="C134" s="37"/>
      <c r="D134" s="252" t="s">
        <v>891</v>
      </c>
      <c r="E134" s="37"/>
      <c r="F134" s="253" t="s">
        <v>2044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891</v>
      </c>
      <c r="AU134" s="14" t="s">
        <v>83</v>
      </c>
    </row>
    <row r="135" s="2" customFormat="1" ht="24.15" customHeight="1">
      <c r="A135" s="35"/>
      <c r="B135" s="36"/>
      <c r="C135" s="222" t="s">
        <v>274</v>
      </c>
      <c r="D135" s="222" t="s">
        <v>269</v>
      </c>
      <c r="E135" s="223" t="s">
        <v>2045</v>
      </c>
      <c r="F135" s="224" t="s">
        <v>2046</v>
      </c>
      <c r="G135" s="225" t="s">
        <v>272</v>
      </c>
      <c r="H135" s="226">
        <v>7</v>
      </c>
      <c r="I135" s="227"/>
      <c r="J135" s="228">
        <f>ROUND(I135*H135,2)</f>
        <v>0</v>
      </c>
      <c r="K135" s="224" t="s">
        <v>889</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400</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400</v>
      </c>
      <c r="BM135" s="233" t="s">
        <v>2047</v>
      </c>
    </row>
    <row r="136" s="2" customFormat="1">
      <c r="A136" s="35"/>
      <c r="B136" s="36"/>
      <c r="C136" s="37"/>
      <c r="D136" s="252" t="s">
        <v>891</v>
      </c>
      <c r="E136" s="37"/>
      <c r="F136" s="253" t="s">
        <v>2048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891</v>
      </c>
      <c r="AU136" s="14" t="s">
        <v>83</v>
      </c>
    </row>
    <row r="137" s="2" customFormat="1" ht="24.15" customHeight="1">
      <c r="A137" s="35"/>
      <c r="B137" s="36"/>
      <c r="C137" s="222" t="s">
        <v>267</v>
      </c>
      <c r="D137" s="222" t="s">
        <v>269</v>
      </c>
      <c r="E137" s="223" t="s">
        <v>2049</v>
      </c>
      <c r="F137" s="224" t="s">
        <v>2050</v>
      </c>
      <c r="G137" s="225" t="s">
        <v>272</v>
      </c>
      <c r="H137" s="226">
        <v>7</v>
      </c>
      <c r="I137" s="227"/>
      <c r="J137" s="228">
        <f>ROUND(I137*H137,2)</f>
        <v>0</v>
      </c>
      <c r="K137" s="224" t="s">
        <v>889</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400</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400</v>
      </c>
      <c r="BM137" s="233" t="s">
        <v>2051</v>
      </c>
    </row>
    <row r="138" s="2" customFormat="1">
      <c r="A138" s="35"/>
      <c r="B138" s="36"/>
      <c r="C138" s="37"/>
      <c r="D138" s="252" t="s">
        <v>891</v>
      </c>
      <c r="E138" s="37"/>
      <c r="F138" s="253" t="s">
        <v>2052</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891</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6iRp95etXdQLehj9M7R7aNHBikPETu06gy7oYE8wXsg/zFPNGBZY+/svm16MgdEzUU1zmMC+sMe4COFiZ3jAFQ==" hashValue="Tl+MucdTyTKZYpEH8X/OuxIXZAQqMGC/wL8wbsVRNSnZuJ5bOb4kqrY5ayQEEE/T+esb4TGocO0wpVWTWRN9cg=="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1936</v>
      </c>
      <c r="F9" s="1"/>
      <c r="G9" s="1"/>
      <c r="H9" s="1"/>
      <c r="L9" s="17"/>
    </row>
    <row r="10" s="1" customFormat="1" ht="12" customHeight="1">
      <c r="B10" s="17"/>
      <c r="D10" s="148" t="s">
        <v>1615</v>
      </c>
      <c r="L10" s="17"/>
    </row>
    <row r="11" s="2" customFormat="1" ht="16.5" customHeight="1">
      <c r="A11" s="35"/>
      <c r="B11" s="41"/>
      <c r="C11" s="35"/>
      <c r="D11" s="35"/>
      <c r="E11" s="160" t="s">
        <v>2053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1939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1940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ROUND((SUM(BE124:BE161)),  2)</f>
        <v>0</v>
      </c>
      <c r="G37" s="35"/>
      <c r="H37" s="35"/>
      <c r="I37" s="162">
        <v>0.20999999999999999</v>
      </c>
      <c r="J37" s="161">
        <f>ROUND(((SUM(BE124:BE161))*I37),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ROUND((SUM(BF124:BF161)),  2)</f>
        <v>0</v>
      </c>
      <c r="G38" s="35"/>
      <c r="H38" s="35"/>
      <c r="I38" s="162">
        <v>0.12</v>
      </c>
      <c r="J38" s="161">
        <f>ROUND(((SUM(BF124:BF161))*I38),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ROUND((SUM(BG124:BG161)),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ROUND((SUM(BH124:BH161)),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ROUND((SUM(BI124:BI161)),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1936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2053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1936</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2053</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ÚOŽI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SUM(P125:P161)</f>
        <v>0</v>
      </c>
      <c r="Q124" s="101"/>
      <c r="R124" s="205">
        <f>SUM(R125:R161)</f>
        <v>0</v>
      </c>
      <c r="S124" s="101"/>
      <c r="T124" s="206">
        <f>SUM(T125:T161)</f>
        <v>0</v>
      </c>
      <c r="U124" s="35"/>
      <c r="V124" s="35"/>
      <c r="W124" s="35"/>
      <c r="X124" s="35"/>
      <c r="Y124" s="35"/>
      <c r="Z124" s="35"/>
      <c r="AA124" s="35"/>
      <c r="AB124" s="35"/>
      <c r="AC124" s="35"/>
      <c r="AD124" s="35"/>
      <c r="AE124" s="35"/>
      <c r="AT124" s="14" t="s">
        <v>72</v>
      </c>
      <c r="AU124" s="14" t="s">
        <v>246</v>
      </c>
      <c r="BK124" s="207">
        <f>SUM(BK125:BK161)</f>
        <v>0</v>
      </c>
    </row>
    <row r="125" s="2" customFormat="1" ht="16.5" customHeight="1">
      <c r="A125" s="35"/>
      <c r="B125" s="36"/>
      <c r="C125" s="222" t="s">
        <v>342</v>
      </c>
      <c r="D125" s="222" t="s">
        <v>269</v>
      </c>
      <c r="E125" s="223" t="s">
        <v>2054</v>
      </c>
      <c r="F125" s="224" t="s">
        <v>2055</v>
      </c>
      <c r="G125" s="225" t="s">
        <v>2056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2057</v>
      </c>
    </row>
    <row r="126" s="2" customFormat="1">
      <c r="A126" s="35"/>
      <c r="B126" s="36"/>
      <c r="C126" s="37"/>
      <c r="D126" s="235" t="s">
        <v>275</v>
      </c>
      <c r="E126" s="37"/>
      <c r="F126" s="236" t="s">
        <v>2058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415</v>
      </c>
      <c r="D127" s="222" t="s">
        <v>269</v>
      </c>
      <c r="E127" s="223" t="s">
        <v>2059</v>
      </c>
      <c r="F127" s="224" t="s">
        <v>2060</v>
      </c>
      <c r="G127" s="225" t="s">
        <v>2056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2061</v>
      </c>
    </row>
    <row r="128" s="2" customFormat="1">
      <c r="A128" s="35"/>
      <c r="B128" s="36"/>
      <c r="C128" s="37"/>
      <c r="D128" s="235" t="s">
        <v>275</v>
      </c>
      <c r="E128" s="37"/>
      <c r="F128" s="236" t="s">
        <v>2062</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2063</v>
      </c>
      <c r="F129" s="224" t="s">
        <v>2064</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2065</v>
      </c>
    </row>
    <row r="130" s="2" customFormat="1" ht="21.75" customHeight="1">
      <c r="A130" s="35"/>
      <c r="B130" s="36"/>
      <c r="C130" s="240" t="s">
        <v>283</v>
      </c>
      <c r="D130" s="240" t="s">
        <v>339</v>
      </c>
      <c r="E130" s="241" t="s">
        <v>2066</v>
      </c>
      <c r="F130" s="242" t="s">
        <v>2067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2068</v>
      </c>
    </row>
    <row r="131" s="2" customFormat="1" ht="16.5" customHeight="1">
      <c r="A131" s="35"/>
      <c r="B131" s="36"/>
      <c r="C131" s="222" t="s">
        <v>274</v>
      </c>
      <c r="D131" s="222" t="s">
        <v>269</v>
      </c>
      <c r="E131" s="223" t="s">
        <v>2069</v>
      </c>
      <c r="F131" s="224" t="s">
        <v>2070</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2071</v>
      </c>
    </row>
    <row r="132" s="2" customFormat="1" ht="16.5" customHeight="1">
      <c r="A132" s="35"/>
      <c r="B132" s="36"/>
      <c r="C132" s="222" t="s">
        <v>137</v>
      </c>
      <c r="D132" s="222" t="s">
        <v>269</v>
      </c>
      <c r="E132" s="223" t="s">
        <v>2072</v>
      </c>
      <c r="F132" s="224" t="s">
        <v>2073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2074</v>
      </c>
    </row>
    <row r="133" s="2" customFormat="1" ht="16.5" customHeight="1">
      <c r="A133" s="35"/>
      <c r="B133" s="36"/>
      <c r="C133" s="222" t="s">
        <v>294</v>
      </c>
      <c r="D133" s="222" t="s">
        <v>269</v>
      </c>
      <c r="E133" s="223" t="s">
        <v>2075</v>
      </c>
      <c r="F133" s="224" t="s">
        <v>2076</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2077</v>
      </c>
    </row>
    <row r="134" s="2" customFormat="1" ht="16.5" customHeight="1">
      <c r="A134" s="35"/>
      <c r="B134" s="36"/>
      <c r="C134" s="222" t="s">
        <v>286</v>
      </c>
      <c r="D134" s="222" t="s">
        <v>269</v>
      </c>
      <c r="E134" s="223" t="s">
        <v>2078</v>
      </c>
      <c r="F134" s="224" t="s">
        <v>2079</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2080</v>
      </c>
    </row>
    <row r="135" s="2" customFormat="1" ht="24.15" customHeight="1">
      <c r="A135" s="35"/>
      <c r="B135" s="36"/>
      <c r="C135" s="240" t="s">
        <v>304</v>
      </c>
      <c r="D135" s="240" t="s">
        <v>339</v>
      </c>
      <c r="E135" s="241" t="s">
        <v>2081</v>
      </c>
      <c r="F135" s="242" t="s">
        <v>2082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2083</v>
      </c>
    </row>
    <row r="136" s="2" customFormat="1" ht="24.15" customHeight="1">
      <c r="A136" s="35"/>
      <c r="B136" s="36"/>
      <c r="C136" s="240" t="s">
        <v>290</v>
      </c>
      <c r="D136" s="240" t="s">
        <v>339</v>
      </c>
      <c r="E136" s="241" t="s">
        <v>2084</v>
      </c>
      <c r="F136" s="242" t="s">
        <v>2085</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2086</v>
      </c>
    </row>
    <row r="137" s="2" customFormat="1" ht="24.15" customHeight="1">
      <c r="A137" s="35"/>
      <c r="B137" s="36"/>
      <c r="C137" s="240" t="s">
        <v>314</v>
      </c>
      <c r="D137" s="240" t="s">
        <v>339</v>
      </c>
      <c r="E137" s="241" t="s">
        <v>2087</v>
      </c>
      <c r="F137" s="242" t="s">
        <v>2088</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2089</v>
      </c>
    </row>
    <row r="138" s="2" customFormat="1" ht="24.15" customHeight="1">
      <c r="A138" s="35"/>
      <c r="B138" s="36"/>
      <c r="C138" s="240" t="s">
        <v>8</v>
      </c>
      <c r="D138" s="240" t="s">
        <v>339</v>
      </c>
      <c r="E138" s="241" t="s">
        <v>2090</v>
      </c>
      <c r="F138" s="242" t="s">
        <v>2091</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2092</v>
      </c>
    </row>
    <row r="139" s="2" customFormat="1" ht="24.15" customHeight="1">
      <c r="A139" s="35"/>
      <c r="B139" s="36"/>
      <c r="C139" s="240" t="s">
        <v>346</v>
      </c>
      <c r="D139" s="240" t="s">
        <v>339</v>
      </c>
      <c r="E139" s="241" t="s">
        <v>2093</v>
      </c>
      <c r="F139" s="242" t="s">
        <v>2094</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2095</v>
      </c>
    </row>
    <row r="140" s="2" customFormat="1" ht="24.15" customHeight="1">
      <c r="A140" s="35"/>
      <c r="B140" s="36"/>
      <c r="C140" s="240" t="s">
        <v>321</v>
      </c>
      <c r="D140" s="240" t="s">
        <v>339</v>
      </c>
      <c r="E140" s="241" t="s">
        <v>2096</v>
      </c>
      <c r="F140" s="242" t="s">
        <v>2097</v>
      </c>
      <c r="G140" s="243" t="s">
        <v>272</v>
      </c>
      <c r="H140" s="244">
        <v>4</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2098</v>
      </c>
    </row>
    <row r="141" s="2" customFormat="1" ht="24.15" customHeight="1">
      <c r="A141" s="35"/>
      <c r="B141" s="36"/>
      <c r="C141" s="240" t="s">
        <v>424</v>
      </c>
      <c r="D141" s="240" t="s">
        <v>339</v>
      </c>
      <c r="E141" s="241" t="s">
        <v>2099</v>
      </c>
      <c r="F141" s="242" t="s">
        <v>2100</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2101</v>
      </c>
    </row>
    <row r="142" s="2" customFormat="1" ht="24.15" customHeight="1">
      <c r="A142" s="35"/>
      <c r="B142" s="36"/>
      <c r="C142" s="240" t="s">
        <v>298</v>
      </c>
      <c r="D142" s="240" t="s">
        <v>339</v>
      </c>
      <c r="E142" s="241" t="s">
        <v>2102</v>
      </c>
      <c r="F142" s="242" t="s">
        <v>2103</v>
      </c>
      <c r="G142" s="243" t="s">
        <v>272</v>
      </c>
      <c r="H142" s="244">
        <v>4</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2104</v>
      </c>
    </row>
    <row r="143" s="2" customFormat="1" ht="24.15" customHeight="1">
      <c r="A143" s="35"/>
      <c r="B143" s="36"/>
      <c r="C143" s="240" t="s">
        <v>331</v>
      </c>
      <c r="D143" s="240" t="s">
        <v>339</v>
      </c>
      <c r="E143" s="241" t="s">
        <v>2105</v>
      </c>
      <c r="F143" s="242" t="s">
        <v>2106</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2107</v>
      </c>
    </row>
    <row r="144" s="2" customFormat="1" ht="24.15" customHeight="1">
      <c r="A144" s="35"/>
      <c r="B144" s="36"/>
      <c r="C144" s="240" t="s">
        <v>302</v>
      </c>
      <c r="D144" s="240" t="s">
        <v>339</v>
      </c>
      <c r="E144" s="241" t="s">
        <v>2108</v>
      </c>
      <c r="F144" s="242" t="s">
        <v>2109</v>
      </c>
      <c r="G144" s="243" t="s">
        <v>272</v>
      </c>
      <c r="H144" s="244">
        <v>12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2110</v>
      </c>
    </row>
    <row r="145" s="2" customFormat="1" ht="24.15" customHeight="1">
      <c r="A145" s="35"/>
      <c r="B145" s="36"/>
      <c r="C145" s="240" t="s">
        <v>338</v>
      </c>
      <c r="D145" s="240" t="s">
        <v>339</v>
      </c>
      <c r="E145" s="241" t="s">
        <v>2111</v>
      </c>
      <c r="F145" s="242" t="s">
        <v>2112</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2113</v>
      </c>
    </row>
    <row r="146" s="2" customFormat="1" ht="24.15" customHeight="1">
      <c r="A146" s="35"/>
      <c r="B146" s="36"/>
      <c r="C146" s="240" t="s">
        <v>348</v>
      </c>
      <c r="D146" s="240" t="s">
        <v>339</v>
      </c>
      <c r="E146" s="241" t="s">
        <v>2114</v>
      </c>
      <c r="F146" s="242" t="s">
        <v>2115</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2116</v>
      </c>
    </row>
    <row r="147" s="2" customFormat="1" ht="24.15" customHeight="1">
      <c r="A147" s="35"/>
      <c r="B147" s="36"/>
      <c r="C147" s="240" t="s">
        <v>312</v>
      </c>
      <c r="D147" s="240" t="s">
        <v>339</v>
      </c>
      <c r="E147" s="241" t="s">
        <v>2117</v>
      </c>
      <c r="F147" s="242" t="s">
        <v>2118</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2119</v>
      </c>
    </row>
    <row r="148" s="2" customFormat="1" ht="24.15" customHeight="1">
      <c r="A148" s="35"/>
      <c r="B148" s="36"/>
      <c r="C148" s="240" t="s">
        <v>7</v>
      </c>
      <c r="D148" s="240" t="s">
        <v>339</v>
      </c>
      <c r="E148" s="241" t="s">
        <v>2120</v>
      </c>
      <c r="F148" s="242" t="s">
        <v>2121</v>
      </c>
      <c r="G148" s="243" t="s">
        <v>272</v>
      </c>
      <c r="H148" s="244">
        <v>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2122</v>
      </c>
    </row>
    <row r="149" s="2" customFormat="1" ht="33" customHeight="1">
      <c r="A149" s="35"/>
      <c r="B149" s="36"/>
      <c r="C149" s="240" t="s">
        <v>315</v>
      </c>
      <c r="D149" s="240" t="s">
        <v>339</v>
      </c>
      <c r="E149" s="241" t="s">
        <v>2123</v>
      </c>
      <c r="F149" s="242" t="s">
        <v>2124</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2125</v>
      </c>
    </row>
    <row r="150" s="2" customFormat="1" ht="16.5" customHeight="1">
      <c r="A150" s="35"/>
      <c r="B150" s="36"/>
      <c r="C150" s="222" t="s">
        <v>83</v>
      </c>
      <c r="D150" s="222" t="s">
        <v>269</v>
      </c>
      <c r="E150" s="223" t="s">
        <v>2126</v>
      </c>
      <c r="F150" s="224" t="s">
        <v>2127</v>
      </c>
      <c r="G150" s="225" t="s">
        <v>272</v>
      </c>
      <c r="H150" s="226">
        <v>4</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2128</v>
      </c>
    </row>
    <row r="151" s="2" customFormat="1" ht="16.5" customHeight="1">
      <c r="A151" s="35"/>
      <c r="B151" s="36"/>
      <c r="C151" s="222" t="s">
        <v>81</v>
      </c>
      <c r="D151" s="222" t="s">
        <v>269</v>
      </c>
      <c r="E151" s="223" t="s">
        <v>2129</v>
      </c>
      <c r="F151" s="224" t="s">
        <v>2130</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2131</v>
      </c>
    </row>
    <row r="152" s="2" customFormat="1" ht="24.15" customHeight="1">
      <c r="A152" s="35"/>
      <c r="B152" s="36"/>
      <c r="C152" s="222" t="s">
        <v>361</v>
      </c>
      <c r="D152" s="222" t="s">
        <v>269</v>
      </c>
      <c r="E152" s="223" t="s">
        <v>2132</v>
      </c>
      <c r="F152" s="224" t="s">
        <v>2133</v>
      </c>
      <c r="G152" s="225" t="s">
        <v>272</v>
      </c>
      <c r="H152" s="226">
        <v>8</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2134</v>
      </c>
    </row>
    <row r="153" s="2" customFormat="1" ht="24.15" customHeight="1">
      <c r="A153" s="35"/>
      <c r="B153" s="36"/>
      <c r="C153" s="240" t="s">
        <v>319</v>
      </c>
      <c r="D153" s="240" t="s">
        <v>339</v>
      </c>
      <c r="E153" s="241" t="s">
        <v>2135</v>
      </c>
      <c r="F153" s="242" t="s">
        <v>2136</v>
      </c>
      <c r="G153" s="243" t="s">
        <v>272</v>
      </c>
      <c r="H153" s="244">
        <v>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2137</v>
      </c>
    </row>
    <row r="154" s="2" customFormat="1" ht="24.15" customHeight="1">
      <c r="A154" s="35"/>
      <c r="B154" s="36"/>
      <c r="C154" s="240" t="s">
        <v>370</v>
      </c>
      <c r="D154" s="240" t="s">
        <v>339</v>
      </c>
      <c r="E154" s="241" t="s">
        <v>2138</v>
      </c>
      <c r="F154" s="242" t="s">
        <v>2139</v>
      </c>
      <c r="G154" s="243" t="s">
        <v>272</v>
      </c>
      <c r="H154" s="244">
        <v>16</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2140</v>
      </c>
    </row>
    <row r="155" s="2" customFormat="1" ht="21.75" customHeight="1">
      <c r="A155" s="35"/>
      <c r="B155" s="36"/>
      <c r="C155" s="222" t="s">
        <v>324</v>
      </c>
      <c r="D155" s="222" t="s">
        <v>269</v>
      </c>
      <c r="E155" s="223" t="s">
        <v>2141</v>
      </c>
      <c r="F155" s="224" t="s">
        <v>2142</v>
      </c>
      <c r="G155" s="225" t="s">
        <v>272</v>
      </c>
      <c r="H155" s="226">
        <v>2</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2143</v>
      </c>
    </row>
    <row r="156" s="2" customFormat="1" ht="37.8" customHeight="1">
      <c r="A156" s="35"/>
      <c r="B156" s="36"/>
      <c r="C156" s="222" t="s">
        <v>379</v>
      </c>
      <c r="D156" s="222" t="s">
        <v>269</v>
      </c>
      <c r="E156" s="223" t="s">
        <v>2144</v>
      </c>
      <c r="F156" s="224" t="s">
        <v>2145</v>
      </c>
      <c r="G156" s="225" t="s">
        <v>272</v>
      </c>
      <c r="H156" s="226">
        <v>4</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2146</v>
      </c>
    </row>
    <row r="157" s="2" customFormat="1" ht="24.15" customHeight="1">
      <c r="A157" s="35"/>
      <c r="B157" s="36"/>
      <c r="C157" s="222" t="s">
        <v>329</v>
      </c>
      <c r="D157" s="222" t="s">
        <v>269</v>
      </c>
      <c r="E157" s="223" t="s">
        <v>2147</v>
      </c>
      <c r="F157" s="224" t="s">
        <v>2148</v>
      </c>
      <c r="G157" s="225" t="s">
        <v>272</v>
      </c>
      <c r="H157" s="226">
        <v>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2149</v>
      </c>
    </row>
    <row r="158" s="2" customFormat="1" ht="37.8" customHeight="1">
      <c r="A158" s="35"/>
      <c r="B158" s="36"/>
      <c r="C158" s="222" t="s">
        <v>388</v>
      </c>
      <c r="D158" s="222" t="s">
        <v>269</v>
      </c>
      <c r="E158" s="223" t="s">
        <v>2150</v>
      </c>
      <c r="F158" s="224" t="s">
        <v>2151</v>
      </c>
      <c r="G158" s="225" t="s">
        <v>272</v>
      </c>
      <c r="H158" s="226">
        <v>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2152</v>
      </c>
    </row>
    <row r="159" s="2" customFormat="1" ht="24.15" customHeight="1">
      <c r="A159" s="35"/>
      <c r="B159" s="36"/>
      <c r="C159" s="222" t="s">
        <v>334</v>
      </c>
      <c r="D159" s="222" t="s">
        <v>269</v>
      </c>
      <c r="E159" s="223" t="s">
        <v>2153</v>
      </c>
      <c r="F159" s="224" t="s">
        <v>2154</v>
      </c>
      <c r="G159" s="225" t="s">
        <v>272</v>
      </c>
      <c r="H159" s="226">
        <v>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2155</v>
      </c>
    </row>
    <row r="160" s="2" customFormat="1" ht="24.15" customHeight="1">
      <c r="A160" s="35"/>
      <c r="B160" s="36"/>
      <c r="C160" s="222" t="s">
        <v>397</v>
      </c>
      <c r="D160" s="222" t="s">
        <v>269</v>
      </c>
      <c r="E160" s="223" t="s">
        <v>2156</v>
      </c>
      <c r="F160" s="224" t="s">
        <v>2157</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2158</v>
      </c>
    </row>
    <row r="161" s="2" customFormat="1" ht="16.5" customHeight="1">
      <c r="A161" s="35"/>
      <c r="B161" s="36"/>
      <c r="C161" s="222" t="s">
        <v>337</v>
      </c>
      <c r="D161" s="222" t="s">
        <v>269</v>
      </c>
      <c r="E161" s="223" t="s">
        <v>2159</v>
      </c>
      <c r="F161" s="224" t="s">
        <v>2160</v>
      </c>
      <c r="G161" s="225" t="s">
        <v>272</v>
      </c>
      <c r="H161" s="226">
        <v>2</v>
      </c>
      <c r="I161" s="227"/>
      <c r="J161" s="228">
        <f>ROUND(I161*H161,2)</f>
        <v>0</v>
      </c>
      <c r="K161" s="224" t="s">
        <v>273</v>
      </c>
      <c r="L161" s="41"/>
      <c r="M161" s="258" t="s">
        <v>1</v>
      </c>
      <c r="N161" s="259" t="s">
        <v>38</v>
      </c>
      <c r="O161" s="256"/>
      <c r="P161" s="260">
        <f>O161*H161</f>
        <v>0</v>
      </c>
      <c r="Q161" s="260">
        <v>0</v>
      </c>
      <c r="R161" s="260">
        <f>Q161*H161</f>
        <v>0</v>
      </c>
      <c r="S161" s="260">
        <v>0</v>
      </c>
      <c r="T161" s="261">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2161</v>
      </c>
    </row>
    <row r="162" s="2" customFormat="1" ht="6.96" customHeight="1">
      <c r="A162" s="35"/>
      <c r="B162" s="63"/>
      <c r="C162" s="64"/>
      <c r="D162" s="64"/>
      <c r="E162" s="64"/>
      <c r="F162" s="64"/>
      <c r="G162" s="64"/>
      <c r="H162" s="64"/>
      <c r="I162" s="64"/>
      <c r="J162" s="64"/>
      <c r="K162" s="64"/>
      <c r="L162" s="41"/>
      <c r="M162" s="35"/>
      <c r="O162" s="35"/>
      <c r="P162" s="35"/>
      <c r="Q162" s="35"/>
      <c r="R162" s="35"/>
      <c r="S162" s="35"/>
      <c r="T162" s="35"/>
      <c r="U162" s="35"/>
      <c r="V162" s="35"/>
      <c r="W162" s="35"/>
      <c r="X162" s="35"/>
      <c r="Y162" s="35"/>
      <c r="Z162" s="35"/>
      <c r="AA162" s="35"/>
      <c r="AB162" s="35"/>
      <c r="AC162" s="35"/>
      <c r="AD162" s="35"/>
      <c r="AE162" s="35"/>
    </row>
  </sheetData>
  <sheetProtection sheet="1" autoFilter="0" formatColumns="0" formatRows="0" objects="1" scenarios="1" spinCount="100000" saltValue="UhcSkRbU+n9ADWvbpdaj+noMGVv8bzS3PgNvWqty0flkRJfiIAZ7uEUEs8D/L3BTYieJcvgWGOKIN4wPJDryqw==" hashValue="J7i2OYsXZlzmcWgDdAdrejG1iCZSeGhi+4iBlgx1FxM0Zt8/+5ufDXTqU4v2aGneIo4v76IknwBGTN9U226Wgg==" algorithmName="SHA-512" password="CC35"/>
  <autoFilter ref="C123:K161"/>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241</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ROUND(J120,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ROUND((SUM(BE120:BE459)),  2)</f>
        <v>0</v>
      </c>
      <c r="G33" s="35"/>
      <c r="H33" s="35"/>
      <c r="I33" s="162">
        <v>0.20999999999999999</v>
      </c>
      <c r="J33" s="161">
        <f>ROUND(((SUM(BE120:BE459))*I33),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ROUND((SUM(BF120:BF459)),  2)</f>
        <v>0</v>
      </c>
      <c r="G34" s="35"/>
      <c r="H34" s="35"/>
      <c r="I34" s="162">
        <v>0.12</v>
      </c>
      <c r="J34" s="161">
        <f>ROUND(((SUM(BF120:BF459))*I34),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ROUND((SUM(BG120:BG459)),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ROUND((SUM(BH120:BH459)),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ROUND((SUM(BI120:BI459)),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01 - Obnova železničního svršku žst. Choceň km 270,438 - 271,966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J120</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J121</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J122</f>
        <v>0</v>
      </c>
      <c r="K98" s="187"/>
      <c r="L98" s="191"/>
      <c r="S98" s="9"/>
      <c r="T98" s="9"/>
      <c r="U98" s="9"/>
      <c r="V98" s="9"/>
      <c r="W98" s="9"/>
      <c r="X98" s="9"/>
      <c r="Y98" s="9"/>
      <c r="Z98" s="9"/>
      <c r="AA98" s="9"/>
      <c r="AB98" s="9"/>
      <c r="AC98" s="9"/>
      <c r="AD98" s="9"/>
      <c r="AE98" s="9"/>
    </row>
    <row r="99" s="9" customFormat="1" ht="24.96" customHeight="1">
      <c r="A99" s="9"/>
      <c r="B99" s="186"/>
      <c r="C99" s="187"/>
      <c r="D99" s="188" t="s">
        <v>249</v>
      </c>
      <c r="E99" s="189"/>
      <c r="F99" s="189"/>
      <c r="G99" s="189"/>
      <c r="H99" s="189"/>
      <c r="I99" s="189"/>
      <c r="J99" s="190">
        <f>J337</f>
        <v>0</v>
      </c>
      <c r="K99" s="187"/>
      <c r="L99" s="191"/>
      <c r="S99" s="9"/>
      <c r="T99" s="9"/>
      <c r="U99" s="9"/>
      <c r="V99" s="9"/>
      <c r="W99" s="9"/>
      <c r="X99" s="9"/>
      <c r="Y99" s="9"/>
      <c r="Z99" s="9"/>
      <c r="AA99" s="9"/>
      <c r="AB99" s="9"/>
      <c r="AC99" s="9"/>
      <c r="AD99" s="9"/>
      <c r="AE99" s="9"/>
    </row>
    <row r="100" s="10" customFormat="1" ht="19.92" customHeight="1">
      <c r="A100" s="10"/>
      <c r="B100" s="192"/>
      <c r="C100" s="130"/>
      <c r="D100" s="193" t="s">
        <v>250</v>
      </c>
      <c r="E100" s="194"/>
      <c r="F100" s="194"/>
      <c r="G100" s="194"/>
      <c r="H100" s="194"/>
      <c r="I100" s="194"/>
      <c r="J100" s="195">
        <f>J380</f>
        <v>0</v>
      </c>
      <c r="K100" s="130"/>
      <c r="L100" s="196"/>
      <c r="S100" s="10"/>
      <c r="T100" s="10"/>
      <c r="U100" s="10"/>
      <c r="V100" s="10"/>
      <c r="W100" s="10"/>
      <c r="X100" s="10"/>
      <c r="Y100" s="10"/>
      <c r="Z100" s="10"/>
      <c r="AA100" s="10"/>
      <c r="AB100" s="10"/>
      <c r="AC100" s="10"/>
      <c r="AD100" s="10"/>
      <c r="AE100" s="10"/>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240</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30" customHeight="1">
      <c r="A112" s="35"/>
      <c r="B112" s="36"/>
      <c r="C112" s="37"/>
      <c r="D112" s="37"/>
      <c r="E112" s="73" t="str">
        <f>E9</f>
        <v>So 01 - Obnova železničního svršku žst. Choceň km 270,438 - 271,966</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F12</f>
        <v xml:space="preserve"> </v>
      </c>
      <c r="G114" s="37"/>
      <c r="H114" s="37"/>
      <c r="I114" s="29" t="s">
        <v>22</v>
      </c>
      <c r="J114" s="76" t="str">
        <f>IF(J12="","",J12)</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E15</f>
        <v xml:space="preserve"> </v>
      </c>
      <c r="G116" s="37"/>
      <c r="H116" s="37"/>
      <c r="I116" s="29" t="s">
        <v>29</v>
      </c>
      <c r="J116" s="33" t="str">
        <f>E21</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IF(E18="","",E18)</f>
        <v>Vyplň údaj</v>
      </c>
      <c r="G117" s="37"/>
      <c r="H117" s="37"/>
      <c r="I117" s="29" t="s">
        <v>31</v>
      </c>
      <c r="J117" s="33" t="str">
        <f>E24</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P121+P122+P337</f>
        <v>0</v>
      </c>
      <c r="Q120" s="101"/>
      <c r="R120" s="205">
        <f>R121+R122+R337</f>
        <v>1508.7317199999998</v>
      </c>
      <c r="S120" s="101"/>
      <c r="T120" s="206">
        <f>T121+T122+T337</f>
        <v>0</v>
      </c>
      <c r="U120" s="35"/>
      <c r="V120" s="35"/>
      <c r="W120" s="35"/>
      <c r="X120" s="35"/>
      <c r="Y120" s="35"/>
      <c r="Z120" s="35"/>
      <c r="AA120" s="35"/>
      <c r="AB120" s="35"/>
      <c r="AC120" s="35"/>
      <c r="AD120" s="35"/>
      <c r="AE120" s="35"/>
      <c r="AT120" s="14" t="s">
        <v>72</v>
      </c>
      <c r="AU120" s="14" t="s">
        <v>246</v>
      </c>
      <c r="BK120" s="207">
        <f>BK121+BK122+BK337</f>
        <v>0</v>
      </c>
    </row>
    <row r="121" s="12" customFormat="1" ht="25.92" customHeight="1">
      <c r="A121" s="12"/>
      <c r="B121" s="208"/>
      <c r="C121" s="209"/>
      <c r="D121" s="210" t="s">
        <v>72</v>
      </c>
      <c r="E121" s="211" t="s">
        <v>264</v>
      </c>
      <c r="F121" s="211" t="s">
        <v>265</v>
      </c>
      <c r="G121" s="209"/>
      <c r="H121" s="209"/>
      <c r="I121" s="212"/>
      <c r="J121" s="213">
        <f>BK121</f>
        <v>0</v>
      </c>
      <c r="K121" s="209"/>
      <c r="L121" s="214"/>
      <c r="M121" s="215"/>
      <c r="N121" s="216"/>
      <c r="O121" s="216"/>
      <c r="P121" s="217">
        <v>0</v>
      </c>
      <c r="Q121" s="216"/>
      <c r="R121" s="217">
        <v>0</v>
      </c>
      <c r="S121" s="216"/>
      <c r="T121" s="218">
        <v>0</v>
      </c>
      <c r="U121" s="12"/>
      <c r="V121" s="12"/>
      <c r="W121" s="12"/>
      <c r="X121" s="12"/>
      <c r="Y121" s="12"/>
      <c r="Z121" s="12"/>
      <c r="AA121" s="12"/>
      <c r="AB121" s="12"/>
      <c r="AC121" s="12"/>
      <c r="AD121" s="12"/>
      <c r="AE121" s="12"/>
      <c r="AR121" s="219" t="s">
        <v>81</v>
      </c>
      <c r="AT121" s="220" t="s">
        <v>72</v>
      </c>
      <c r="AU121" s="220" t="s">
        <v>73</v>
      </c>
      <c r="AY121" s="219" t="s">
        <v>266</v>
      </c>
      <c r="BK121" s="221">
        <v>0</v>
      </c>
    </row>
    <row r="122" s="12" customFormat="1" ht="25.92" customHeight="1">
      <c r="A122" s="12"/>
      <c r="B122" s="208"/>
      <c r="C122" s="209"/>
      <c r="D122" s="210" t="s">
        <v>72</v>
      </c>
      <c r="E122" s="211" t="s">
        <v>267</v>
      </c>
      <c r="F122" s="211" t="s">
        <v>268</v>
      </c>
      <c r="G122" s="209"/>
      <c r="H122" s="209"/>
      <c r="I122" s="212"/>
      <c r="J122" s="213">
        <f>BK122</f>
        <v>0</v>
      </c>
      <c r="K122" s="209"/>
      <c r="L122" s="214"/>
      <c r="M122" s="215"/>
      <c r="N122" s="216"/>
      <c r="O122" s="216"/>
      <c r="P122" s="217">
        <f>SUM(P123:P336)</f>
        <v>0</v>
      </c>
      <c r="Q122" s="216"/>
      <c r="R122" s="217">
        <f>SUM(R123:R336)</f>
        <v>1220.2769999999998</v>
      </c>
      <c r="S122" s="216"/>
      <c r="T122" s="218">
        <f>SUM(T123:T336)</f>
        <v>0</v>
      </c>
      <c r="U122" s="12"/>
      <c r="V122" s="12"/>
      <c r="W122" s="12"/>
      <c r="X122" s="12"/>
      <c r="Y122" s="12"/>
      <c r="Z122" s="12"/>
      <c r="AA122" s="12"/>
      <c r="AB122" s="12"/>
      <c r="AC122" s="12"/>
      <c r="AD122" s="12"/>
      <c r="AE122" s="12"/>
      <c r="AR122" s="219" t="s">
        <v>81</v>
      </c>
      <c r="AT122" s="220" t="s">
        <v>72</v>
      </c>
      <c r="AU122" s="220" t="s">
        <v>73</v>
      </c>
      <c r="AY122" s="219" t="s">
        <v>266</v>
      </c>
      <c r="BK122" s="221">
        <f>SUM(BK123:BK336)</f>
        <v>0</v>
      </c>
    </row>
    <row r="123" s="2" customFormat="1" ht="49.05" customHeight="1">
      <c r="A123" s="35"/>
      <c r="B123" s="36"/>
      <c r="C123" s="222" t="s">
        <v>81</v>
      </c>
      <c r="D123" s="222" t="s">
        <v>269</v>
      </c>
      <c r="E123" s="223" t="s">
        <v>270</v>
      </c>
      <c r="F123" s="224" t="s">
        <v>271</v>
      </c>
      <c r="G123" s="225" t="s">
        <v>272</v>
      </c>
      <c r="H123" s="226">
        <v>117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81</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83</v>
      </c>
    </row>
    <row r="124" s="2" customFormat="1">
      <c r="A124" s="35"/>
      <c r="B124" s="36"/>
      <c r="C124" s="37"/>
      <c r="D124" s="235" t="s">
        <v>275</v>
      </c>
      <c r="E124" s="37"/>
      <c r="F124" s="236" t="s">
        <v>276</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81</v>
      </c>
    </row>
    <row r="125" s="2" customFormat="1" ht="66.75" customHeight="1">
      <c r="A125" s="35"/>
      <c r="B125" s="36"/>
      <c r="C125" s="222" t="s">
        <v>83</v>
      </c>
      <c r="D125" s="222" t="s">
        <v>269</v>
      </c>
      <c r="E125" s="223" t="s">
        <v>277</v>
      </c>
      <c r="F125" s="224" t="s">
        <v>278</v>
      </c>
      <c r="G125" s="225" t="s">
        <v>279</v>
      </c>
      <c r="H125" s="226">
        <v>70.719999999999999</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81</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274</v>
      </c>
    </row>
    <row r="126" s="2" customFormat="1">
      <c r="A126" s="35"/>
      <c r="B126" s="36"/>
      <c r="C126" s="37"/>
      <c r="D126" s="235" t="s">
        <v>275</v>
      </c>
      <c r="E126" s="37"/>
      <c r="F126" s="236" t="s">
        <v>280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81</v>
      </c>
    </row>
    <row r="127" s="2" customFormat="1" ht="55.5" customHeight="1">
      <c r="A127" s="35"/>
      <c r="B127" s="36"/>
      <c r="C127" s="222" t="s">
        <v>137</v>
      </c>
      <c r="D127" s="222" t="s">
        <v>269</v>
      </c>
      <c r="E127" s="223" t="s">
        <v>281</v>
      </c>
      <c r="F127" s="224" t="s">
        <v>282</v>
      </c>
      <c r="G127" s="225" t="s">
        <v>279</v>
      </c>
      <c r="H127" s="226">
        <v>70.719999999999999</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81</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283</v>
      </c>
    </row>
    <row r="128" s="2" customFormat="1">
      <c r="A128" s="35"/>
      <c r="B128" s="36"/>
      <c r="C128" s="37"/>
      <c r="D128" s="235" t="s">
        <v>275</v>
      </c>
      <c r="E128" s="37"/>
      <c r="F128" s="236" t="s">
        <v>280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81</v>
      </c>
    </row>
    <row r="129" s="2" customFormat="1" ht="234.75" customHeight="1">
      <c r="A129" s="35"/>
      <c r="B129" s="36"/>
      <c r="C129" s="222" t="s">
        <v>274</v>
      </c>
      <c r="D129" s="222" t="s">
        <v>269</v>
      </c>
      <c r="E129" s="223" t="s">
        <v>284</v>
      </c>
      <c r="F129" s="224" t="s">
        <v>285</v>
      </c>
      <c r="G129" s="225" t="s">
        <v>279</v>
      </c>
      <c r="H129" s="226">
        <v>70.719999999999999</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35" t="s">
        <v>275</v>
      </c>
      <c r="E130" s="37"/>
      <c r="F130" s="236" t="s">
        <v>280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81</v>
      </c>
    </row>
    <row r="131" s="2" customFormat="1" ht="90" customHeight="1">
      <c r="A131" s="35"/>
      <c r="B131" s="36"/>
      <c r="C131" s="222" t="s">
        <v>267</v>
      </c>
      <c r="D131" s="222" t="s">
        <v>269</v>
      </c>
      <c r="E131" s="223" t="s">
        <v>287</v>
      </c>
      <c r="F131" s="224" t="s">
        <v>288</v>
      </c>
      <c r="G131" s="225" t="s">
        <v>289</v>
      </c>
      <c r="H131" s="226">
        <v>0.0070000000000000001</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290</v>
      </c>
    </row>
    <row r="132" s="2" customFormat="1">
      <c r="A132" s="35"/>
      <c r="B132" s="36"/>
      <c r="C132" s="37"/>
      <c r="D132" s="235" t="s">
        <v>275</v>
      </c>
      <c r="E132" s="37"/>
      <c r="F132" s="236" t="s">
        <v>291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81</v>
      </c>
    </row>
    <row r="133" s="2" customFormat="1" ht="234.75" customHeight="1">
      <c r="A133" s="35"/>
      <c r="B133" s="36"/>
      <c r="C133" s="222" t="s">
        <v>283</v>
      </c>
      <c r="D133" s="222" t="s">
        <v>269</v>
      </c>
      <c r="E133" s="223" t="s">
        <v>292</v>
      </c>
      <c r="F133" s="224" t="s">
        <v>293</v>
      </c>
      <c r="G133" s="225" t="s">
        <v>289</v>
      </c>
      <c r="H133" s="226">
        <v>0.0070000000000000001</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291</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81</v>
      </c>
    </row>
    <row r="135" s="2" customFormat="1" ht="62.7" customHeight="1">
      <c r="A135" s="35"/>
      <c r="B135" s="36"/>
      <c r="C135" s="222" t="s">
        <v>294</v>
      </c>
      <c r="D135" s="222" t="s">
        <v>269</v>
      </c>
      <c r="E135" s="223" t="s">
        <v>295</v>
      </c>
      <c r="F135" s="224" t="s">
        <v>296</v>
      </c>
      <c r="G135" s="225" t="s">
        <v>297</v>
      </c>
      <c r="H135" s="226">
        <v>15.912000000000001</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298</v>
      </c>
    </row>
    <row r="136" s="2" customFormat="1">
      <c r="A136" s="35"/>
      <c r="B136" s="36"/>
      <c r="C136" s="37"/>
      <c r="D136" s="235" t="s">
        <v>275</v>
      </c>
      <c r="E136" s="37"/>
      <c r="F136" s="236" t="s">
        <v>299</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81</v>
      </c>
    </row>
    <row r="137" s="2" customFormat="1" ht="78" customHeight="1">
      <c r="A137" s="35"/>
      <c r="B137" s="36"/>
      <c r="C137" s="222" t="s">
        <v>286</v>
      </c>
      <c r="D137" s="222" t="s">
        <v>269</v>
      </c>
      <c r="E137" s="223" t="s">
        <v>300</v>
      </c>
      <c r="F137" s="224" t="s">
        <v>301</v>
      </c>
      <c r="G137" s="225" t="s">
        <v>297</v>
      </c>
      <c r="H137" s="226">
        <v>78</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302</v>
      </c>
    </row>
    <row r="138" s="2" customFormat="1">
      <c r="A138" s="35"/>
      <c r="B138" s="36"/>
      <c r="C138" s="37"/>
      <c r="D138" s="235" t="s">
        <v>275</v>
      </c>
      <c r="E138" s="37"/>
      <c r="F138" s="236" t="s">
        <v>303</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81</v>
      </c>
    </row>
    <row r="139" s="2" customFormat="1" ht="101.25" customHeight="1">
      <c r="A139" s="35"/>
      <c r="B139" s="36"/>
      <c r="C139" s="222" t="s">
        <v>304</v>
      </c>
      <c r="D139" s="222" t="s">
        <v>269</v>
      </c>
      <c r="E139" s="223" t="s">
        <v>305</v>
      </c>
      <c r="F139" s="224" t="s">
        <v>306</v>
      </c>
      <c r="G139" s="225" t="s">
        <v>307</v>
      </c>
      <c r="H139" s="226">
        <v>329.91500000000002</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308</v>
      </c>
    </row>
    <row r="140" s="2" customFormat="1">
      <c r="A140" s="35"/>
      <c r="B140" s="36"/>
      <c r="C140" s="37"/>
      <c r="D140" s="235" t="s">
        <v>275</v>
      </c>
      <c r="E140" s="37"/>
      <c r="F140" s="236" t="s">
        <v>309</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81</v>
      </c>
    </row>
    <row r="141" s="2" customFormat="1" ht="78" customHeight="1">
      <c r="A141" s="35"/>
      <c r="B141" s="36"/>
      <c r="C141" s="222" t="s">
        <v>290</v>
      </c>
      <c r="D141" s="222" t="s">
        <v>269</v>
      </c>
      <c r="E141" s="223" t="s">
        <v>310</v>
      </c>
      <c r="F141" s="224" t="s">
        <v>311</v>
      </c>
      <c r="G141" s="225" t="s">
        <v>307</v>
      </c>
      <c r="H141" s="226">
        <v>329.91500000000002</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312</v>
      </c>
    </row>
    <row r="142" s="2" customFormat="1">
      <c r="A142" s="35"/>
      <c r="B142" s="36"/>
      <c r="C142" s="37"/>
      <c r="D142" s="235" t="s">
        <v>275</v>
      </c>
      <c r="E142" s="37"/>
      <c r="F142" s="236" t="s">
        <v>313</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81</v>
      </c>
    </row>
    <row r="143" s="2" customFormat="1" ht="101.25" customHeight="1">
      <c r="A143" s="35"/>
      <c r="B143" s="36"/>
      <c r="C143" s="222" t="s">
        <v>314</v>
      </c>
      <c r="D143" s="222" t="s">
        <v>269</v>
      </c>
      <c r="E143" s="223" t="s">
        <v>305</v>
      </c>
      <c r="F143" s="224" t="s">
        <v>306</v>
      </c>
      <c r="G143" s="225" t="s">
        <v>307</v>
      </c>
      <c r="H143" s="226">
        <v>329.91500000000002</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315</v>
      </c>
    </row>
    <row r="144" s="2" customFormat="1">
      <c r="A144" s="35"/>
      <c r="B144" s="36"/>
      <c r="C144" s="37"/>
      <c r="D144" s="235" t="s">
        <v>275</v>
      </c>
      <c r="E144" s="37"/>
      <c r="F144" s="236" t="s">
        <v>316</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81</v>
      </c>
    </row>
    <row r="145" s="2" customFormat="1" ht="111.75" customHeight="1">
      <c r="A145" s="35"/>
      <c r="B145" s="36"/>
      <c r="C145" s="222" t="s">
        <v>8</v>
      </c>
      <c r="D145" s="222" t="s">
        <v>269</v>
      </c>
      <c r="E145" s="223" t="s">
        <v>317</v>
      </c>
      <c r="F145" s="224" t="s">
        <v>318</v>
      </c>
      <c r="G145" s="225" t="s">
        <v>307</v>
      </c>
      <c r="H145" s="226">
        <v>659.83000000000004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319</v>
      </c>
    </row>
    <row r="146" s="2" customFormat="1">
      <c r="A146" s="35"/>
      <c r="B146" s="36"/>
      <c r="C146" s="37"/>
      <c r="D146" s="235" t="s">
        <v>275</v>
      </c>
      <c r="E146" s="37"/>
      <c r="F146" s="236" t="s">
        <v>320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81</v>
      </c>
    </row>
    <row r="147" s="2" customFormat="1" ht="100.5" customHeight="1">
      <c r="A147" s="35"/>
      <c r="B147" s="36"/>
      <c r="C147" s="222" t="s">
        <v>321</v>
      </c>
      <c r="D147" s="222" t="s">
        <v>269</v>
      </c>
      <c r="E147" s="223" t="s">
        <v>322</v>
      </c>
      <c r="F147" s="224" t="s">
        <v>323</v>
      </c>
      <c r="G147" s="225" t="s">
        <v>307</v>
      </c>
      <c r="H147" s="226">
        <v>329.91500000000002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324</v>
      </c>
    </row>
    <row r="148" s="2" customFormat="1">
      <c r="A148" s="35"/>
      <c r="B148" s="36"/>
      <c r="C148" s="37"/>
      <c r="D148" s="235" t="s">
        <v>275</v>
      </c>
      <c r="E148" s="37"/>
      <c r="F148" s="236" t="s">
        <v>325</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81</v>
      </c>
    </row>
    <row r="149" s="2" customFormat="1" ht="49.05" customHeight="1">
      <c r="A149" s="35"/>
      <c r="B149" s="36"/>
      <c r="C149" s="222" t="s">
        <v>298</v>
      </c>
      <c r="D149" s="222" t="s">
        <v>269</v>
      </c>
      <c r="E149" s="223" t="s">
        <v>326</v>
      </c>
      <c r="F149" s="224" t="s">
        <v>327</v>
      </c>
      <c r="G149" s="225" t="s">
        <v>328</v>
      </c>
      <c r="H149" s="226">
        <v>159.12000000000001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329</v>
      </c>
    </row>
    <row r="150" s="2" customFormat="1">
      <c r="A150" s="35"/>
      <c r="B150" s="36"/>
      <c r="C150" s="37"/>
      <c r="D150" s="235" t="s">
        <v>275</v>
      </c>
      <c r="E150" s="37"/>
      <c r="F150" s="236" t="s">
        <v>330</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81</v>
      </c>
    </row>
    <row r="151" s="2" customFormat="1" ht="101.25" customHeight="1">
      <c r="A151" s="35"/>
      <c r="B151" s="36"/>
      <c r="C151" s="222" t="s">
        <v>331</v>
      </c>
      <c r="D151" s="222" t="s">
        <v>269</v>
      </c>
      <c r="E151" s="223" t="s">
        <v>332</v>
      </c>
      <c r="F151" s="224" t="s">
        <v>333</v>
      </c>
      <c r="G151" s="225" t="s">
        <v>279</v>
      </c>
      <c r="H151" s="226">
        <v>70.719999999999999</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334</v>
      </c>
    </row>
    <row r="152" s="2" customFormat="1">
      <c r="A152" s="35"/>
      <c r="B152" s="36"/>
      <c r="C152" s="37"/>
      <c r="D152" s="235" t="s">
        <v>275</v>
      </c>
      <c r="E152" s="37"/>
      <c r="F152" s="236" t="s">
        <v>280</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81</v>
      </c>
    </row>
    <row r="153" s="2" customFormat="1" ht="76.35" customHeight="1">
      <c r="A153" s="35"/>
      <c r="B153" s="36"/>
      <c r="C153" s="222" t="s">
        <v>302</v>
      </c>
      <c r="D153" s="222" t="s">
        <v>269</v>
      </c>
      <c r="E153" s="223" t="s">
        <v>335</v>
      </c>
      <c r="F153" s="224" t="s">
        <v>336</v>
      </c>
      <c r="G153" s="225" t="s">
        <v>289</v>
      </c>
      <c r="H153" s="226">
        <v>0.0070000000000000001</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337</v>
      </c>
    </row>
    <row r="154" s="2" customFormat="1">
      <c r="A154" s="35"/>
      <c r="B154" s="36"/>
      <c r="C154" s="37"/>
      <c r="D154" s="235" t="s">
        <v>275</v>
      </c>
      <c r="E154" s="37"/>
      <c r="F154" s="236" t="s">
        <v>291</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81</v>
      </c>
    </row>
    <row r="155" s="2" customFormat="1" ht="21.75" customHeight="1">
      <c r="A155" s="35"/>
      <c r="B155" s="36"/>
      <c r="C155" s="240" t="s">
        <v>338</v>
      </c>
      <c r="D155" s="240" t="s">
        <v>339</v>
      </c>
      <c r="E155" s="241" t="s">
        <v>340</v>
      </c>
      <c r="F155" s="242" t="s">
        <v>341</v>
      </c>
      <c r="G155" s="243" t="s">
        <v>307</v>
      </c>
      <c r="H155" s="244">
        <v>201.21199999999999</v>
      </c>
      <c r="I155" s="245"/>
      <c r="J155" s="246">
        <f>ROUND(I155*H155,2)</f>
        <v>0</v>
      </c>
      <c r="K155" s="242" t="s">
        <v>273</v>
      </c>
      <c r="L155" s="247"/>
      <c r="M155" s="248" t="s">
        <v>1</v>
      </c>
      <c r="N155" s="249" t="s">
        <v>38</v>
      </c>
      <c r="O155" s="88"/>
      <c r="P155" s="231">
        <f>O155*H155</f>
        <v>0</v>
      </c>
      <c r="Q155" s="231">
        <v>1</v>
      </c>
      <c r="R155" s="231">
        <f>Q155*H155</f>
        <v>201.21199999999999</v>
      </c>
      <c r="S155" s="231">
        <v>0</v>
      </c>
      <c r="T155" s="232">
        <f>S155*H155</f>
        <v>0</v>
      </c>
      <c r="U155" s="35"/>
      <c r="V155" s="35"/>
      <c r="W155" s="35"/>
      <c r="X155" s="35"/>
      <c r="Y155" s="35"/>
      <c r="Z155" s="35"/>
      <c r="AA155" s="35"/>
      <c r="AB155" s="35"/>
      <c r="AC155" s="35"/>
      <c r="AD155" s="35"/>
      <c r="AE155" s="35"/>
      <c r="AR155" s="233" t="s">
        <v>286</v>
      </c>
      <c r="AT155" s="233" t="s">
        <v>339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342</v>
      </c>
    </row>
    <row r="156" s="2" customFormat="1">
      <c r="A156" s="35"/>
      <c r="B156" s="36"/>
      <c r="C156" s="37"/>
      <c r="D156" s="235" t="s">
        <v>275</v>
      </c>
      <c r="E156" s="37"/>
      <c r="F156" s="236" t="s">
        <v>343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81</v>
      </c>
    </row>
    <row r="157" s="2" customFormat="1" ht="24.15" customHeight="1">
      <c r="A157" s="35"/>
      <c r="B157" s="36"/>
      <c r="C157" s="240" t="s">
        <v>308</v>
      </c>
      <c r="D157" s="240" t="s">
        <v>339</v>
      </c>
      <c r="E157" s="241" t="s">
        <v>344</v>
      </c>
      <c r="F157" s="242" t="s">
        <v>345</v>
      </c>
      <c r="G157" s="243" t="s">
        <v>307</v>
      </c>
      <c r="H157" s="244">
        <v>29.437000000000001</v>
      </c>
      <c r="I157" s="245"/>
      <c r="J157" s="246">
        <f>ROUND(I157*H157,2)</f>
        <v>0</v>
      </c>
      <c r="K157" s="242" t="s">
        <v>273</v>
      </c>
      <c r="L157" s="247"/>
      <c r="M157" s="248" t="s">
        <v>1</v>
      </c>
      <c r="N157" s="249" t="s">
        <v>38</v>
      </c>
      <c r="O157" s="88"/>
      <c r="P157" s="231">
        <f>O157*H157</f>
        <v>0</v>
      </c>
      <c r="Q157" s="231">
        <v>1</v>
      </c>
      <c r="R157" s="231">
        <f>Q157*H157</f>
        <v>29.437000000000001</v>
      </c>
      <c r="S157" s="231">
        <v>0</v>
      </c>
      <c r="T157" s="232">
        <f>S157*H157</f>
        <v>0</v>
      </c>
      <c r="U157" s="35"/>
      <c r="V157" s="35"/>
      <c r="W157" s="35"/>
      <c r="X157" s="35"/>
      <c r="Y157" s="35"/>
      <c r="Z157" s="35"/>
      <c r="AA157" s="35"/>
      <c r="AB157" s="35"/>
      <c r="AC157" s="35"/>
      <c r="AD157" s="35"/>
      <c r="AE157" s="35"/>
      <c r="AR157" s="233" t="s">
        <v>286</v>
      </c>
      <c r="AT157" s="233" t="s">
        <v>339</v>
      </c>
      <c r="AU157" s="233" t="s">
        <v>81</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346</v>
      </c>
    </row>
    <row r="158" s="2" customFormat="1">
      <c r="A158" s="35"/>
      <c r="B158" s="36"/>
      <c r="C158" s="37"/>
      <c r="D158" s="235" t="s">
        <v>275</v>
      </c>
      <c r="E158" s="37"/>
      <c r="F158" s="236" t="s">
        <v>347</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81</v>
      </c>
    </row>
    <row r="159" s="2" customFormat="1" ht="101.25" customHeight="1">
      <c r="A159" s="35"/>
      <c r="B159" s="36"/>
      <c r="C159" s="222" t="s">
        <v>348</v>
      </c>
      <c r="D159" s="222" t="s">
        <v>269</v>
      </c>
      <c r="E159" s="223" t="s">
        <v>305</v>
      </c>
      <c r="F159" s="224" t="s">
        <v>306</v>
      </c>
      <c r="G159" s="225" t="s">
        <v>307</v>
      </c>
      <c r="H159" s="226">
        <v>230.649</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81</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349</v>
      </c>
    </row>
    <row r="160" s="2" customFormat="1">
      <c r="A160" s="35"/>
      <c r="B160" s="36"/>
      <c r="C160" s="37"/>
      <c r="D160" s="235" t="s">
        <v>275</v>
      </c>
      <c r="E160" s="37"/>
      <c r="F160" s="236" t="s">
        <v>350</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81</v>
      </c>
    </row>
    <row r="161" s="2" customFormat="1" ht="111.75" customHeight="1">
      <c r="A161" s="35"/>
      <c r="B161" s="36"/>
      <c r="C161" s="222" t="s">
        <v>312</v>
      </c>
      <c r="D161" s="222" t="s">
        <v>269</v>
      </c>
      <c r="E161" s="223" t="s">
        <v>317</v>
      </c>
      <c r="F161" s="224" t="s">
        <v>318</v>
      </c>
      <c r="G161" s="225" t="s">
        <v>307</v>
      </c>
      <c r="H161" s="226">
        <v>1614.5440000000001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81</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351</v>
      </c>
    </row>
    <row r="162" s="2" customFormat="1">
      <c r="A162" s="35"/>
      <c r="B162" s="36"/>
      <c r="C162" s="37"/>
      <c r="D162" s="235" t="s">
        <v>275</v>
      </c>
      <c r="E162" s="37"/>
      <c r="F162" s="236" t="s">
        <v>352</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81</v>
      </c>
    </row>
    <row r="163" s="2" customFormat="1" ht="180.75" customHeight="1">
      <c r="A163" s="35"/>
      <c r="B163" s="36"/>
      <c r="C163" s="222" t="s">
        <v>7</v>
      </c>
      <c r="D163" s="222" t="s">
        <v>269</v>
      </c>
      <c r="E163" s="223" t="s">
        <v>353</v>
      </c>
      <c r="F163" s="224" t="s">
        <v>354</v>
      </c>
      <c r="G163" s="225" t="s">
        <v>272</v>
      </c>
      <c r="H163" s="226">
        <v>22</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81</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355</v>
      </c>
    </row>
    <row r="164" s="2" customFormat="1">
      <c r="A164" s="35"/>
      <c r="B164" s="36"/>
      <c r="C164" s="37"/>
      <c r="D164" s="235" t="s">
        <v>275</v>
      </c>
      <c r="E164" s="37"/>
      <c r="F164" s="236" t="s">
        <v>356</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81</v>
      </c>
    </row>
    <row r="165" s="2" customFormat="1" ht="180.75" customHeight="1">
      <c r="A165" s="35"/>
      <c r="B165" s="36"/>
      <c r="C165" s="222" t="s">
        <v>315</v>
      </c>
      <c r="D165" s="222" t="s">
        <v>269</v>
      </c>
      <c r="E165" s="223" t="s">
        <v>357</v>
      </c>
      <c r="F165" s="224" t="s">
        <v>358</v>
      </c>
      <c r="G165" s="225" t="s">
        <v>272</v>
      </c>
      <c r="H165" s="226">
        <v>13</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81</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360</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81</v>
      </c>
    </row>
    <row r="167" s="2" customFormat="1" ht="194.4" customHeight="1">
      <c r="A167" s="35"/>
      <c r="B167" s="36"/>
      <c r="C167" s="222" t="s">
        <v>361</v>
      </c>
      <c r="D167" s="222" t="s">
        <v>269</v>
      </c>
      <c r="E167" s="223" t="s">
        <v>362</v>
      </c>
      <c r="F167" s="224" t="s">
        <v>363</v>
      </c>
      <c r="G167" s="225" t="s">
        <v>272</v>
      </c>
      <c r="H167" s="226">
        <v>71</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81</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364</v>
      </c>
    </row>
    <row r="168" s="2" customFormat="1">
      <c r="A168" s="35"/>
      <c r="B168" s="36"/>
      <c r="C168" s="37"/>
      <c r="D168" s="235" t="s">
        <v>275</v>
      </c>
      <c r="E168" s="37"/>
      <c r="F168" s="236" t="s">
        <v>365</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81</v>
      </c>
    </row>
    <row r="169" s="2" customFormat="1" ht="194.4" customHeight="1">
      <c r="A169" s="35"/>
      <c r="B169" s="36"/>
      <c r="C169" s="222" t="s">
        <v>319</v>
      </c>
      <c r="D169" s="222" t="s">
        <v>269</v>
      </c>
      <c r="E169" s="223" t="s">
        <v>366</v>
      </c>
      <c r="F169" s="224" t="s">
        <v>367</v>
      </c>
      <c r="G169" s="225" t="s">
        <v>272</v>
      </c>
      <c r="H169" s="226">
        <v>26</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81</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369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81</v>
      </c>
    </row>
    <row r="171" s="2" customFormat="1" ht="78" customHeight="1">
      <c r="A171" s="35"/>
      <c r="B171" s="36"/>
      <c r="C171" s="222" t="s">
        <v>370</v>
      </c>
      <c r="D171" s="222" t="s">
        <v>269</v>
      </c>
      <c r="E171" s="223" t="s">
        <v>371</v>
      </c>
      <c r="F171" s="224" t="s">
        <v>372</v>
      </c>
      <c r="G171" s="225" t="s">
        <v>272</v>
      </c>
      <c r="H171" s="226">
        <v>1000</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81</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374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81</v>
      </c>
    </row>
    <row r="173" s="2" customFormat="1" ht="78" customHeight="1">
      <c r="A173" s="35"/>
      <c r="B173" s="36"/>
      <c r="C173" s="222" t="s">
        <v>324</v>
      </c>
      <c r="D173" s="222" t="s">
        <v>269</v>
      </c>
      <c r="E173" s="223" t="s">
        <v>375</v>
      </c>
      <c r="F173" s="224" t="s">
        <v>376</v>
      </c>
      <c r="G173" s="225" t="s">
        <v>272</v>
      </c>
      <c r="H173" s="226">
        <v>1000</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81</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377</v>
      </c>
    </row>
    <row r="174" s="2" customFormat="1">
      <c r="A174" s="35"/>
      <c r="B174" s="36"/>
      <c r="C174" s="37"/>
      <c r="D174" s="235" t="s">
        <v>275</v>
      </c>
      <c r="E174" s="37"/>
      <c r="F174" s="236" t="s">
        <v>378</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81</v>
      </c>
    </row>
    <row r="175" s="2" customFormat="1" ht="66.75" customHeight="1">
      <c r="A175" s="35"/>
      <c r="B175" s="36"/>
      <c r="C175" s="222" t="s">
        <v>379</v>
      </c>
      <c r="D175" s="222" t="s">
        <v>269</v>
      </c>
      <c r="E175" s="223" t="s">
        <v>380</v>
      </c>
      <c r="F175" s="224" t="s">
        <v>381</v>
      </c>
      <c r="G175" s="225" t="s">
        <v>272</v>
      </c>
      <c r="H175" s="226">
        <v>5000</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81</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383</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81</v>
      </c>
    </row>
    <row r="177" s="2" customFormat="1" ht="66.75" customHeight="1">
      <c r="A177" s="35"/>
      <c r="B177" s="36"/>
      <c r="C177" s="222" t="s">
        <v>329</v>
      </c>
      <c r="D177" s="222" t="s">
        <v>269</v>
      </c>
      <c r="E177" s="223" t="s">
        <v>384</v>
      </c>
      <c r="F177" s="224" t="s">
        <v>385</v>
      </c>
      <c r="G177" s="225" t="s">
        <v>272</v>
      </c>
      <c r="H177" s="226">
        <v>100</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81</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386</v>
      </c>
    </row>
    <row r="178" s="2" customFormat="1">
      <c r="A178" s="35"/>
      <c r="B178" s="36"/>
      <c r="C178" s="37"/>
      <c r="D178" s="235" t="s">
        <v>275</v>
      </c>
      <c r="E178" s="37"/>
      <c r="F178" s="236" t="s">
        <v>387</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81</v>
      </c>
    </row>
    <row r="179" s="2" customFormat="1" ht="90" customHeight="1">
      <c r="A179" s="35"/>
      <c r="B179" s="36"/>
      <c r="C179" s="222" t="s">
        <v>388</v>
      </c>
      <c r="D179" s="222" t="s">
        <v>269</v>
      </c>
      <c r="E179" s="223" t="s">
        <v>389</v>
      </c>
      <c r="F179" s="224" t="s">
        <v>390</v>
      </c>
      <c r="G179" s="225" t="s">
        <v>307</v>
      </c>
      <c r="H179" s="226">
        <v>87.298000000000002</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81</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391</v>
      </c>
    </row>
    <row r="180" s="2" customFormat="1">
      <c r="A180" s="35"/>
      <c r="B180" s="36"/>
      <c r="C180" s="37"/>
      <c r="D180" s="235" t="s">
        <v>275</v>
      </c>
      <c r="E180" s="37"/>
      <c r="F180" s="236" t="s">
        <v>392</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81</v>
      </c>
    </row>
    <row r="181" s="2" customFormat="1" ht="114.9" customHeight="1">
      <c r="A181" s="35"/>
      <c r="B181" s="36"/>
      <c r="C181" s="222" t="s">
        <v>334</v>
      </c>
      <c r="D181" s="222" t="s">
        <v>269</v>
      </c>
      <c r="E181" s="223" t="s">
        <v>393</v>
      </c>
      <c r="F181" s="224" t="s">
        <v>394</v>
      </c>
      <c r="G181" s="225" t="s">
        <v>307</v>
      </c>
      <c r="H181" s="226">
        <v>87.298000000000002</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81</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395</v>
      </c>
    </row>
    <row r="182" s="2" customFormat="1">
      <c r="A182" s="35"/>
      <c r="B182" s="36"/>
      <c r="C182" s="37"/>
      <c r="D182" s="235" t="s">
        <v>275</v>
      </c>
      <c r="E182" s="37"/>
      <c r="F182" s="236" t="s">
        <v>396</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81</v>
      </c>
    </row>
    <row r="183" s="2" customFormat="1" ht="90" customHeight="1">
      <c r="A183" s="35"/>
      <c r="B183" s="36"/>
      <c r="C183" s="222" t="s">
        <v>397</v>
      </c>
      <c r="D183" s="222" t="s">
        <v>269</v>
      </c>
      <c r="E183" s="223" t="s">
        <v>389</v>
      </c>
      <c r="F183" s="224" t="s">
        <v>390</v>
      </c>
      <c r="G183" s="225" t="s">
        <v>307</v>
      </c>
      <c r="H183" s="226">
        <v>87.298000000000002</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81</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398</v>
      </c>
    </row>
    <row r="184" s="2" customFormat="1">
      <c r="A184" s="35"/>
      <c r="B184" s="36"/>
      <c r="C184" s="37"/>
      <c r="D184" s="235" t="s">
        <v>275</v>
      </c>
      <c r="E184" s="37"/>
      <c r="F184" s="236" t="s">
        <v>399</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81</v>
      </c>
    </row>
    <row r="185" s="2" customFormat="1" ht="114.9" customHeight="1">
      <c r="A185" s="35"/>
      <c r="B185" s="36"/>
      <c r="C185" s="222" t="s">
        <v>397</v>
      </c>
      <c r="D185" s="222" t="s">
        <v>269</v>
      </c>
      <c r="E185" s="223" t="s">
        <v>393</v>
      </c>
      <c r="F185" s="224" t="s">
        <v>394</v>
      </c>
      <c r="G185" s="225" t="s">
        <v>307</v>
      </c>
      <c r="H185" s="226">
        <v>87.298000000000002</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81</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401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81</v>
      </c>
    </row>
    <row r="187" s="2" customFormat="1" ht="101.25" customHeight="1">
      <c r="A187" s="35"/>
      <c r="B187" s="36"/>
      <c r="C187" s="222" t="s">
        <v>337</v>
      </c>
      <c r="D187" s="222" t="s">
        <v>269</v>
      </c>
      <c r="E187" s="223" t="s">
        <v>402</v>
      </c>
      <c r="F187" s="224" t="s">
        <v>403</v>
      </c>
      <c r="G187" s="225" t="s">
        <v>279</v>
      </c>
      <c r="H187" s="226">
        <v>244</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81</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404</v>
      </c>
    </row>
    <row r="188" s="2" customFormat="1">
      <c r="A188" s="35"/>
      <c r="B188" s="36"/>
      <c r="C188" s="37"/>
      <c r="D188" s="235" t="s">
        <v>275</v>
      </c>
      <c r="E188" s="37"/>
      <c r="F188" s="236" t="s">
        <v>405</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81</v>
      </c>
    </row>
    <row r="189" s="2" customFormat="1" ht="101.25" customHeight="1">
      <c r="A189" s="35"/>
      <c r="B189" s="36"/>
      <c r="C189" s="222" t="s">
        <v>406</v>
      </c>
      <c r="D189" s="222" t="s">
        <v>269</v>
      </c>
      <c r="E189" s="223" t="s">
        <v>407</v>
      </c>
      <c r="F189" s="224" t="s">
        <v>408</v>
      </c>
      <c r="G189" s="225" t="s">
        <v>279</v>
      </c>
      <c r="H189" s="226">
        <v>50</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81</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409</v>
      </c>
    </row>
    <row r="190" s="2" customFormat="1">
      <c r="A190" s="35"/>
      <c r="B190" s="36"/>
      <c r="C190" s="37"/>
      <c r="D190" s="235" t="s">
        <v>275</v>
      </c>
      <c r="E190" s="37"/>
      <c r="F190" s="236" t="s">
        <v>410</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81</v>
      </c>
    </row>
    <row r="191" s="2" customFormat="1" ht="142.2" customHeight="1">
      <c r="A191" s="35"/>
      <c r="B191" s="36"/>
      <c r="C191" s="222" t="s">
        <v>342</v>
      </c>
      <c r="D191" s="222" t="s">
        <v>269</v>
      </c>
      <c r="E191" s="223" t="s">
        <v>411</v>
      </c>
      <c r="F191" s="224" t="s">
        <v>412</v>
      </c>
      <c r="G191" s="225" t="s">
        <v>279</v>
      </c>
      <c r="H191" s="226">
        <v>846.72199999999998</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81</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413</v>
      </c>
    </row>
    <row r="192" s="2" customFormat="1">
      <c r="A192" s="35"/>
      <c r="B192" s="36"/>
      <c r="C192" s="37"/>
      <c r="D192" s="235" t="s">
        <v>275</v>
      </c>
      <c r="E192" s="37"/>
      <c r="F192" s="236" t="s">
        <v>414</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81</v>
      </c>
    </row>
    <row r="193" s="2" customFormat="1" ht="114.9" customHeight="1">
      <c r="A193" s="35"/>
      <c r="B193" s="36"/>
      <c r="C193" s="222" t="s">
        <v>415</v>
      </c>
      <c r="D193" s="222" t="s">
        <v>269</v>
      </c>
      <c r="E193" s="223" t="s">
        <v>416</v>
      </c>
      <c r="F193" s="224" t="s">
        <v>417</v>
      </c>
      <c r="G193" s="225" t="s">
        <v>279</v>
      </c>
      <c r="H193" s="226">
        <v>155.19999999999999</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81</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418</v>
      </c>
    </row>
    <row r="194" s="2" customFormat="1">
      <c r="A194" s="35"/>
      <c r="B194" s="36"/>
      <c r="C194" s="37"/>
      <c r="D194" s="235" t="s">
        <v>275</v>
      </c>
      <c r="E194" s="37"/>
      <c r="F194" s="236" t="s">
        <v>419</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81</v>
      </c>
    </row>
    <row r="195" s="2" customFormat="1" ht="114.9" customHeight="1">
      <c r="A195" s="35"/>
      <c r="B195" s="36"/>
      <c r="C195" s="222" t="s">
        <v>346</v>
      </c>
      <c r="D195" s="222" t="s">
        <v>269</v>
      </c>
      <c r="E195" s="223" t="s">
        <v>420</v>
      </c>
      <c r="F195" s="224" t="s">
        <v>421</v>
      </c>
      <c r="G195" s="225" t="s">
        <v>279</v>
      </c>
      <c r="H195" s="226">
        <v>123.2</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81</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422</v>
      </c>
    </row>
    <row r="196" s="2" customFormat="1">
      <c r="A196" s="35"/>
      <c r="B196" s="36"/>
      <c r="C196" s="37"/>
      <c r="D196" s="235" t="s">
        <v>275</v>
      </c>
      <c r="E196" s="37"/>
      <c r="F196" s="236" t="s">
        <v>423</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81</v>
      </c>
    </row>
    <row r="197" s="2" customFormat="1" ht="100.5" customHeight="1">
      <c r="A197" s="35"/>
      <c r="B197" s="36"/>
      <c r="C197" s="222" t="s">
        <v>424</v>
      </c>
      <c r="D197" s="222" t="s">
        <v>269</v>
      </c>
      <c r="E197" s="223" t="s">
        <v>425</v>
      </c>
      <c r="F197" s="224" t="s">
        <v>426</v>
      </c>
      <c r="G197" s="225" t="s">
        <v>307</v>
      </c>
      <c r="H197" s="226">
        <v>10.343</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81</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427</v>
      </c>
    </row>
    <row r="198" s="2" customFormat="1">
      <c r="A198" s="35"/>
      <c r="B198" s="36"/>
      <c r="C198" s="37"/>
      <c r="D198" s="235" t="s">
        <v>275</v>
      </c>
      <c r="E198" s="37"/>
      <c r="F198" s="236" t="s">
        <v>428</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81</v>
      </c>
    </row>
    <row r="199" s="2" customFormat="1" ht="66.75" customHeight="1">
      <c r="A199" s="35"/>
      <c r="B199" s="36"/>
      <c r="C199" s="222" t="s">
        <v>349</v>
      </c>
      <c r="D199" s="222" t="s">
        <v>269</v>
      </c>
      <c r="E199" s="223" t="s">
        <v>429</v>
      </c>
      <c r="F199" s="224" t="s">
        <v>430</v>
      </c>
      <c r="G199" s="225" t="s">
        <v>279</v>
      </c>
      <c r="H199" s="226">
        <v>88.5</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81</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431</v>
      </c>
    </row>
    <row r="200" s="2" customFormat="1">
      <c r="A200" s="35"/>
      <c r="B200" s="36"/>
      <c r="C200" s="37"/>
      <c r="D200" s="235" t="s">
        <v>275</v>
      </c>
      <c r="E200" s="37"/>
      <c r="F200" s="236" t="s">
        <v>432</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81</v>
      </c>
    </row>
    <row r="201" s="2" customFormat="1" ht="66.75" customHeight="1">
      <c r="A201" s="35"/>
      <c r="B201" s="36"/>
      <c r="C201" s="222" t="s">
        <v>433</v>
      </c>
      <c r="D201" s="222" t="s">
        <v>269</v>
      </c>
      <c r="E201" s="223" t="s">
        <v>434</v>
      </c>
      <c r="F201" s="224" t="s">
        <v>435</v>
      </c>
      <c r="G201" s="225" t="s">
        <v>279</v>
      </c>
      <c r="H201" s="226">
        <v>28.859999999999999</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81</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436</v>
      </c>
    </row>
    <row r="202" s="2" customFormat="1">
      <c r="A202" s="35"/>
      <c r="B202" s="36"/>
      <c r="C202" s="37"/>
      <c r="D202" s="235" t="s">
        <v>275</v>
      </c>
      <c r="E202" s="37"/>
      <c r="F202" s="236" t="s">
        <v>437</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81</v>
      </c>
    </row>
    <row r="203" s="2" customFormat="1" ht="90" customHeight="1">
      <c r="A203" s="35"/>
      <c r="B203" s="36"/>
      <c r="C203" s="222" t="s">
        <v>351</v>
      </c>
      <c r="D203" s="222" t="s">
        <v>269</v>
      </c>
      <c r="E203" s="223" t="s">
        <v>389</v>
      </c>
      <c r="F203" s="224" t="s">
        <v>390</v>
      </c>
      <c r="G203" s="225" t="s">
        <v>307</v>
      </c>
      <c r="H203" s="226">
        <v>109.94</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81</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438</v>
      </c>
    </row>
    <row r="204" s="2" customFormat="1">
      <c r="A204" s="35"/>
      <c r="B204" s="36"/>
      <c r="C204" s="37"/>
      <c r="D204" s="235" t="s">
        <v>275</v>
      </c>
      <c r="E204" s="37"/>
      <c r="F204" s="236" t="s">
        <v>439</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81</v>
      </c>
    </row>
    <row r="205" s="2" customFormat="1" ht="114.9" customHeight="1">
      <c r="A205" s="35"/>
      <c r="B205" s="36"/>
      <c r="C205" s="222" t="s">
        <v>440</v>
      </c>
      <c r="D205" s="222" t="s">
        <v>269</v>
      </c>
      <c r="E205" s="223" t="s">
        <v>393</v>
      </c>
      <c r="F205" s="224" t="s">
        <v>394</v>
      </c>
      <c r="G205" s="225" t="s">
        <v>307</v>
      </c>
      <c r="H205" s="226">
        <v>109.94</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81</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441</v>
      </c>
    </row>
    <row r="206" s="2" customFormat="1">
      <c r="A206" s="35"/>
      <c r="B206" s="36"/>
      <c r="C206" s="37"/>
      <c r="D206" s="235" t="s">
        <v>275</v>
      </c>
      <c r="E206" s="37"/>
      <c r="F206" s="236" t="s">
        <v>442</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81</v>
      </c>
    </row>
    <row r="207" s="2" customFormat="1" ht="90" customHeight="1">
      <c r="A207" s="35"/>
      <c r="B207" s="36"/>
      <c r="C207" s="222" t="s">
        <v>355</v>
      </c>
      <c r="D207" s="222" t="s">
        <v>269</v>
      </c>
      <c r="E207" s="223" t="s">
        <v>389</v>
      </c>
      <c r="F207" s="224" t="s">
        <v>390</v>
      </c>
      <c r="G207" s="225" t="s">
        <v>307</v>
      </c>
      <c r="H207" s="226">
        <v>109.94</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81</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444</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81</v>
      </c>
    </row>
    <row r="209" s="2" customFormat="1" ht="114.9" customHeight="1">
      <c r="A209" s="35"/>
      <c r="B209" s="36"/>
      <c r="C209" s="222" t="s">
        <v>445</v>
      </c>
      <c r="D209" s="222" t="s">
        <v>269</v>
      </c>
      <c r="E209" s="223" t="s">
        <v>393</v>
      </c>
      <c r="F209" s="224" t="s">
        <v>394</v>
      </c>
      <c r="G209" s="225" t="s">
        <v>307</v>
      </c>
      <c r="H209" s="226">
        <v>109.94</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81</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446</v>
      </c>
    </row>
    <row r="210" s="2" customFormat="1">
      <c r="A210" s="35"/>
      <c r="B210" s="36"/>
      <c r="C210" s="37"/>
      <c r="D210" s="235" t="s">
        <v>275</v>
      </c>
      <c r="E210" s="37"/>
      <c r="F210" s="236" t="s">
        <v>447</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81</v>
      </c>
    </row>
    <row r="211" s="2" customFormat="1" ht="37.8" customHeight="1">
      <c r="A211" s="35"/>
      <c r="B211" s="36"/>
      <c r="C211" s="222" t="s">
        <v>359</v>
      </c>
      <c r="D211" s="222" t="s">
        <v>269</v>
      </c>
      <c r="E211" s="223" t="s">
        <v>448</v>
      </c>
      <c r="F211" s="224" t="s">
        <v>449</v>
      </c>
      <c r="G211" s="225" t="s">
        <v>279</v>
      </c>
      <c r="H211" s="226">
        <v>2660</v>
      </c>
      <c r="I211" s="227"/>
      <c r="J211" s="228">
        <f>ROUND(I211*H211,2)</f>
        <v>0</v>
      </c>
      <c r="K211" s="224" t="s">
        <v>1</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81</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450</v>
      </c>
    </row>
    <row r="212" s="2" customFormat="1">
      <c r="A212" s="35"/>
      <c r="B212" s="36"/>
      <c r="C212" s="37"/>
      <c r="D212" s="235" t="s">
        <v>275</v>
      </c>
      <c r="E212" s="37"/>
      <c r="F212" s="236" t="s">
        <v>451</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81</v>
      </c>
    </row>
    <row r="213" s="2" customFormat="1" ht="128.55" customHeight="1">
      <c r="A213" s="35"/>
      <c r="B213" s="36"/>
      <c r="C213" s="222" t="s">
        <v>452</v>
      </c>
      <c r="D213" s="222" t="s">
        <v>269</v>
      </c>
      <c r="E213" s="223" t="s">
        <v>453</v>
      </c>
      <c r="F213" s="224" t="s">
        <v>454</v>
      </c>
      <c r="G213" s="225" t="s">
        <v>279</v>
      </c>
      <c r="H213" s="226">
        <v>537.52999999999997</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81</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455</v>
      </c>
    </row>
    <row r="214" s="2" customFormat="1">
      <c r="A214" s="35"/>
      <c r="B214" s="36"/>
      <c r="C214" s="37"/>
      <c r="D214" s="235" t="s">
        <v>275</v>
      </c>
      <c r="E214" s="37"/>
      <c r="F214" s="236" t="s">
        <v>456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81</v>
      </c>
    </row>
    <row r="215" s="2" customFormat="1" ht="128.55" customHeight="1">
      <c r="A215" s="35"/>
      <c r="B215" s="36"/>
      <c r="C215" s="222" t="s">
        <v>364</v>
      </c>
      <c r="D215" s="222" t="s">
        <v>269</v>
      </c>
      <c r="E215" s="223" t="s">
        <v>457</v>
      </c>
      <c r="F215" s="224" t="s">
        <v>458</v>
      </c>
      <c r="G215" s="225" t="s">
        <v>279</v>
      </c>
      <c r="H215" s="226">
        <v>511.86000000000001</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81</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459</v>
      </c>
    </row>
    <row r="216" s="2" customFormat="1">
      <c r="A216" s="35"/>
      <c r="B216" s="36"/>
      <c r="C216" s="37"/>
      <c r="D216" s="235" t="s">
        <v>275</v>
      </c>
      <c r="E216" s="37"/>
      <c r="F216" s="236" t="s">
        <v>460</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81</v>
      </c>
    </row>
    <row r="217" s="2" customFormat="1" ht="128.55" customHeight="1">
      <c r="A217" s="35"/>
      <c r="B217" s="36"/>
      <c r="C217" s="222" t="s">
        <v>461</v>
      </c>
      <c r="D217" s="222" t="s">
        <v>269</v>
      </c>
      <c r="E217" s="223" t="s">
        <v>462</v>
      </c>
      <c r="F217" s="224" t="s">
        <v>463</v>
      </c>
      <c r="G217" s="225" t="s">
        <v>279</v>
      </c>
      <c r="H217" s="226">
        <v>1461.377</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81</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464</v>
      </c>
    </row>
    <row r="218" s="2" customFormat="1">
      <c r="A218" s="35"/>
      <c r="B218" s="36"/>
      <c r="C218" s="37"/>
      <c r="D218" s="235" t="s">
        <v>275</v>
      </c>
      <c r="E218" s="37"/>
      <c r="F218" s="236" t="s">
        <v>465</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81</v>
      </c>
    </row>
    <row r="219" s="2" customFormat="1" ht="114.9" customHeight="1">
      <c r="A219" s="35"/>
      <c r="B219" s="36"/>
      <c r="C219" s="222" t="s">
        <v>368</v>
      </c>
      <c r="D219" s="222" t="s">
        <v>269</v>
      </c>
      <c r="E219" s="223" t="s">
        <v>466</v>
      </c>
      <c r="F219" s="224" t="s">
        <v>467</v>
      </c>
      <c r="G219" s="225" t="s">
        <v>272</v>
      </c>
      <c r="H219" s="226">
        <v>2</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81</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468</v>
      </c>
    </row>
    <row r="220" s="2" customFormat="1">
      <c r="A220" s="35"/>
      <c r="B220" s="36"/>
      <c r="C220" s="37"/>
      <c r="D220" s="235" t="s">
        <v>275</v>
      </c>
      <c r="E220" s="37"/>
      <c r="F220" s="236" t="s">
        <v>469</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81</v>
      </c>
    </row>
    <row r="221" s="2" customFormat="1" ht="114.9" customHeight="1">
      <c r="A221" s="35"/>
      <c r="B221" s="36"/>
      <c r="C221" s="222" t="s">
        <v>470</v>
      </c>
      <c r="D221" s="222" t="s">
        <v>269</v>
      </c>
      <c r="E221" s="223" t="s">
        <v>471</v>
      </c>
      <c r="F221" s="224" t="s">
        <v>472</v>
      </c>
      <c r="G221" s="225" t="s">
        <v>272</v>
      </c>
      <c r="H221" s="226">
        <v>6</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81</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473</v>
      </c>
    </row>
    <row r="222" s="2" customFormat="1">
      <c r="A222" s="35"/>
      <c r="B222" s="36"/>
      <c r="C222" s="37"/>
      <c r="D222" s="235" t="s">
        <v>275</v>
      </c>
      <c r="E222" s="37"/>
      <c r="F222" s="236" t="s">
        <v>474</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81</v>
      </c>
    </row>
    <row r="223" s="2" customFormat="1" ht="114.9" customHeight="1">
      <c r="A223" s="35"/>
      <c r="B223" s="36"/>
      <c r="C223" s="222" t="s">
        <v>373</v>
      </c>
      <c r="D223" s="222" t="s">
        <v>269</v>
      </c>
      <c r="E223" s="223" t="s">
        <v>475</v>
      </c>
      <c r="F223" s="224" t="s">
        <v>476</v>
      </c>
      <c r="G223" s="225" t="s">
        <v>272</v>
      </c>
      <c r="H223" s="226">
        <v>7</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81</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477</v>
      </c>
    </row>
    <row r="224" s="2" customFormat="1">
      <c r="A224" s="35"/>
      <c r="B224" s="36"/>
      <c r="C224" s="37"/>
      <c r="D224" s="235" t="s">
        <v>275</v>
      </c>
      <c r="E224" s="37"/>
      <c r="F224" s="236" t="s">
        <v>478</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81</v>
      </c>
    </row>
    <row r="225" s="2" customFormat="1" ht="128.55" customHeight="1">
      <c r="A225" s="35"/>
      <c r="B225" s="36"/>
      <c r="C225" s="222" t="s">
        <v>479</v>
      </c>
      <c r="D225" s="222" t="s">
        <v>269</v>
      </c>
      <c r="E225" s="223" t="s">
        <v>480</v>
      </c>
      <c r="F225" s="224" t="s">
        <v>481</v>
      </c>
      <c r="G225" s="225" t="s">
        <v>272</v>
      </c>
      <c r="H225" s="226">
        <v>7</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81</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482</v>
      </c>
    </row>
    <row r="226" s="2" customFormat="1">
      <c r="A226" s="35"/>
      <c r="B226" s="36"/>
      <c r="C226" s="37"/>
      <c r="D226" s="235" t="s">
        <v>275</v>
      </c>
      <c r="E226" s="37"/>
      <c r="F226" s="236" t="s">
        <v>483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81</v>
      </c>
    </row>
    <row r="227" s="2" customFormat="1" ht="114.9" customHeight="1">
      <c r="A227" s="35"/>
      <c r="B227" s="36"/>
      <c r="C227" s="222" t="s">
        <v>377</v>
      </c>
      <c r="D227" s="222" t="s">
        <v>269</v>
      </c>
      <c r="E227" s="223" t="s">
        <v>484</v>
      </c>
      <c r="F227" s="224" t="s">
        <v>485</v>
      </c>
      <c r="G227" s="225" t="s">
        <v>486</v>
      </c>
      <c r="H227" s="226">
        <v>279</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487</v>
      </c>
    </row>
    <row r="228" s="2" customFormat="1">
      <c r="A228" s="35"/>
      <c r="B228" s="36"/>
      <c r="C228" s="37"/>
      <c r="D228" s="235" t="s">
        <v>275</v>
      </c>
      <c r="E228" s="37"/>
      <c r="F228" s="236" t="s">
        <v>488</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90" customHeight="1">
      <c r="A229" s="35"/>
      <c r="B229" s="36"/>
      <c r="C229" s="222" t="s">
        <v>489</v>
      </c>
      <c r="D229" s="222" t="s">
        <v>269</v>
      </c>
      <c r="E229" s="223" t="s">
        <v>490</v>
      </c>
      <c r="F229" s="224" t="s">
        <v>491</v>
      </c>
      <c r="G229" s="225" t="s">
        <v>486</v>
      </c>
      <c r="H229" s="226">
        <v>70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493</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90" customHeight="1">
      <c r="A231" s="35"/>
      <c r="B231" s="36"/>
      <c r="C231" s="222" t="s">
        <v>382</v>
      </c>
      <c r="D231" s="222" t="s">
        <v>269</v>
      </c>
      <c r="E231" s="223" t="s">
        <v>494</v>
      </c>
      <c r="F231" s="224" t="s">
        <v>495</v>
      </c>
      <c r="G231" s="225" t="s">
        <v>279</v>
      </c>
      <c r="H231" s="226">
        <v>7000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496</v>
      </c>
    </row>
    <row r="232" s="2" customFormat="1">
      <c r="A232" s="35"/>
      <c r="B232" s="36"/>
      <c r="C232" s="37"/>
      <c r="D232" s="235" t="s">
        <v>275</v>
      </c>
      <c r="E232" s="37"/>
      <c r="F232" s="236" t="s">
        <v>497</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90" customHeight="1">
      <c r="A233" s="35"/>
      <c r="B233" s="36"/>
      <c r="C233" s="222" t="s">
        <v>498</v>
      </c>
      <c r="D233" s="222" t="s">
        <v>269</v>
      </c>
      <c r="E233" s="223" t="s">
        <v>499</v>
      </c>
      <c r="F233" s="224" t="s">
        <v>500</v>
      </c>
      <c r="G233" s="225" t="s">
        <v>279</v>
      </c>
      <c r="H233" s="226">
        <v>7000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497</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76.35" customHeight="1">
      <c r="A235" s="35"/>
      <c r="B235" s="36"/>
      <c r="C235" s="222" t="s">
        <v>386</v>
      </c>
      <c r="D235" s="222" t="s">
        <v>269</v>
      </c>
      <c r="E235" s="223" t="s">
        <v>502</v>
      </c>
      <c r="F235" s="224" t="s">
        <v>503</v>
      </c>
      <c r="G235" s="225" t="s">
        <v>279</v>
      </c>
      <c r="H235" s="226">
        <v>1152.316</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504</v>
      </c>
    </row>
    <row r="236" s="2" customFormat="1">
      <c r="A236" s="35"/>
      <c r="B236" s="36"/>
      <c r="C236" s="37"/>
      <c r="D236" s="235" t="s">
        <v>275</v>
      </c>
      <c r="E236" s="37"/>
      <c r="F236" s="236" t="s">
        <v>505</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76.35" customHeight="1">
      <c r="A237" s="35"/>
      <c r="B237" s="36"/>
      <c r="C237" s="222" t="s">
        <v>506</v>
      </c>
      <c r="D237" s="222" t="s">
        <v>269</v>
      </c>
      <c r="E237" s="223" t="s">
        <v>507</v>
      </c>
      <c r="F237" s="224" t="s">
        <v>508</v>
      </c>
      <c r="G237" s="225" t="s">
        <v>279</v>
      </c>
      <c r="H237" s="226">
        <v>1152.316</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505</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44.25" customHeight="1">
      <c r="A239" s="35"/>
      <c r="B239" s="36"/>
      <c r="C239" s="222" t="s">
        <v>391</v>
      </c>
      <c r="D239" s="222" t="s">
        <v>269</v>
      </c>
      <c r="E239" s="223" t="s">
        <v>510</v>
      </c>
      <c r="F239" s="224" t="s">
        <v>511</v>
      </c>
      <c r="G239" s="225" t="s">
        <v>512</v>
      </c>
      <c r="H239" s="226">
        <v>23</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513</v>
      </c>
    </row>
    <row r="240" s="2" customFormat="1">
      <c r="A240" s="35"/>
      <c r="B240" s="36"/>
      <c r="C240" s="37"/>
      <c r="D240" s="235" t="s">
        <v>275</v>
      </c>
      <c r="E240" s="37"/>
      <c r="F240" s="236" t="s">
        <v>514</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49.05" customHeight="1">
      <c r="A241" s="35"/>
      <c r="B241" s="36"/>
      <c r="C241" s="222" t="s">
        <v>515</v>
      </c>
      <c r="D241" s="222" t="s">
        <v>269</v>
      </c>
      <c r="E241" s="223" t="s">
        <v>516</v>
      </c>
      <c r="F241" s="224" t="s">
        <v>517</v>
      </c>
      <c r="G241" s="225" t="s">
        <v>512</v>
      </c>
      <c r="H241" s="226">
        <v>23</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518</v>
      </c>
    </row>
    <row r="242" s="2" customFormat="1">
      <c r="A242" s="35"/>
      <c r="B242" s="36"/>
      <c r="C242" s="37"/>
      <c r="D242" s="235" t="s">
        <v>275</v>
      </c>
      <c r="E242" s="37"/>
      <c r="F242" s="236" t="s">
        <v>514</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76.35" customHeight="1">
      <c r="A243" s="35"/>
      <c r="B243" s="36"/>
      <c r="C243" s="222" t="s">
        <v>395</v>
      </c>
      <c r="D243" s="222" t="s">
        <v>269</v>
      </c>
      <c r="E243" s="223" t="s">
        <v>519</v>
      </c>
      <c r="F243" s="224" t="s">
        <v>520</v>
      </c>
      <c r="G243" s="225" t="s">
        <v>272</v>
      </c>
      <c r="H243" s="226">
        <v>160</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521</v>
      </c>
    </row>
    <row r="244" s="2" customFormat="1">
      <c r="A244" s="35"/>
      <c r="B244" s="36"/>
      <c r="C244" s="37"/>
      <c r="D244" s="235" t="s">
        <v>275</v>
      </c>
      <c r="E244" s="37"/>
      <c r="F244" s="236" t="s">
        <v>522</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76.35" customHeight="1">
      <c r="A245" s="35"/>
      <c r="B245" s="36"/>
      <c r="C245" s="222" t="s">
        <v>523</v>
      </c>
      <c r="D245" s="222" t="s">
        <v>269</v>
      </c>
      <c r="E245" s="223" t="s">
        <v>524</v>
      </c>
      <c r="F245" s="224" t="s">
        <v>525</v>
      </c>
      <c r="G245" s="225" t="s">
        <v>272</v>
      </c>
      <c r="H245" s="226">
        <v>160</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526</v>
      </c>
    </row>
    <row r="246" s="2" customFormat="1">
      <c r="A246" s="35"/>
      <c r="B246" s="36"/>
      <c r="C246" s="37"/>
      <c r="D246" s="235" t="s">
        <v>275</v>
      </c>
      <c r="E246" s="37"/>
      <c r="F246" s="236" t="s">
        <v>522</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37.8" customHeight="1">
      <c r="A247" s="35"/>
      <c r="B247" s="36"/>
      <c r="C247" s="222" t="s">
        <v>398</v>
      </c>
      <c r="D247" s="222" t="s">
        <v>269</v>
      </c>
      <c r="E247" s="223" t="s">
        <v>527</v>
      </c>
      <c r="F247" s="224" t="s">
        <v>528</v>
      </c>
      <c r="G247" s="225" t="s">
        <v>272</v>
      </c>
      <c r="H247" s="226">
        <v>101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530</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55.5" customHeight="1">
      <c r="A249" s="35"/>
      <c r="B249" s="36"/>
      <c r="C249" s="222" t="s">
        <v>531</v>
      </c>
      <c r="D249" s="222" t="s">
        <v>269</v>
      </c>
      <c r="E249" s="223" t="s">
        <v>532</v>
      </c>
      <c r="F249" s="224" t="s">
        <v>533</v>
      </c>
      <c r="G249" s="225" t="s">
        <v>272</v>
      </c>
      <c r="H249" s="226">
        <v>101</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534</v>
      </c>
    </row>
    <row r="250" s="2" customFormat="1">
      <c r="A250" s="35"/>
      <c r="B250" s="36"/>
      <c r="C250" s="37"/>
      <c r="D250" s="235" t="s">
        <v>275</v>
      </c>
      <c r="E250" s="37"/>
      <c r="F250" s="236" t="s">
        <v>530</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24.15" customHeight="1">
      <c r="A251" s="35"/>
      <c r="B251" s="36"/>
      <c r="C251" s="222" t="s">
        <v>400</v>
      </c>
      <c r="D251" s="222" t="s">
        <v>269</v>
      </c>
      <c r="E251" s="223" t="s">
        <v>535</v>
      </c>
      <c r="F251" s="224" t="s">
        <v>536</v>
      </c>
      <c r="G251" s="225" t="s">
        <v>272</v>
      </c>
      <c r="H251" s="226">
        <v>23</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514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76.35" customHeight="1">
      <c r="A253" s="35"/>
      <c r="B253" s="36"/>
      <c r="C253" s="222" t="s">
        <v>538</v>
      </c>
      <c r="D253" s="222" t="s">
        <v>269</v>
      </c>
      <c r="E253" s="223" t="s">
        <v>539</v>
      </c>
      <c r="F253" s="224" t="s">
        <v>540</v>
      </c>
      <c r="G253" s="225" t="s">
        <v>272</v>
      </c>
      <c r="H253" s="226">
        <v>23</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514</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49.05" customHeight="1">
      <c r="A255" s="35"/>
      <c r="B255" s="36"/>
      <c r="C255" s="222" t="s">
        <v>404</v>
      </c>
      <c r="D255" s="222" t="s">
        <v>269</v>
      </c>
      <c r="E255" s="223" t="s">
        <v>542</v>
      </c>
      <c r="F255" s="224" t="s">
        <v>543</v>
      </c>
      <c r="G255" s="225" t="s">
        <v>272</v>
      </c>
      <c r="H255" s="226">
        <v>92</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544</v>
      </c>
    </row>
    <row r="256" s="2" customFormat="1">
      <c r="A256" s="35"/>
      <c r="B256" s="36"/>
      <c r="C256" s="37"/>
      <c r="D256" s="235" t="s">
        <v>275</v>
      </c>
      <c r="E256" s="37"/>
      <c r="F256" s="236" t="s">
        <v>545</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49.05" customHeight="1">
      <c r="A257" s="35"/>
      <c r="B257" s="36"/>
      <c r="C257" s="222" t="s">
        <v>546</v>
      </c>
      <c r="D257" s="222" t="s">
        <v>269</v>
      </c>
      <c r="E257" s="223" t="s">
        <v>547</v>
      </c>
      <c r="F257" s="224" t="s">
        <v>548</v>
      </c>
      <c r="G257" s="225" t="s">
        <v>272</v>
      </c>
      <c r="H257" s="226">
        <v>202</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550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55.5" customHeight="1">
      <c r="A259" s="35"/>
      <c r="B259" s="36"/>
      <c r="C259" s="222" t="s">
        <v>409</v>
      </c>
      <c r="D259" s="222" t="s">
        <v>269</v>
      </c>
      <c r="E259" s="223" t="s">
        <v>551</v>
      </c>
      <c r="F259" s="224" t="s">
        <v>552</v>
      </c>
      <c r="G259" s="225" t="s">
        <v>272</v>
      </c>
      <c r="H259" s="226">
        <v>15</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553</v>
      </c>
    </row>
    <row r="260" s="2" customFormat="1">
      <c r="A260" s="35"/>
      <c r="B260" s="36"/>
      <c r="C260" s="37"/>
      <c r="D260" s="235" t="s">
        <v>275</v>
      </c>
      <c r="E260" s="37"/>
      <c r="F260" s="236" t="s">
        <v>554</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24.15" customHeight="1">
      <c r="A261" s="35"/>
      <c r="B261" s="36"/>
      <c r="C261" s="222" t="s">
        <v>555</v>
      </c>
      <c r="D261" s="222" t="s">
        <v>269</v>
      </c>
      <c r="E261" s="223" t="s">
        <v>556</v>
      </c>
      <c r="F261" s="224" t="s">
        <v>557</v>
      </c>
      <c r="G261" s="225" t="s">
        <v>272</v>
      </c>
      <c r="H261" s="226">
        <v>15</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554</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37.8" customHeight="1">
      <c r="A263" s="35"/>
      <c r="B263" s="36"/>
      <c r="C263" s="222" t="s">
        <v>413</v>
      </c>
      <c r="D263" s="222" t="s">
        <v>269</v>
      </c>
      <c r="E263" s="223" t="s">
        <v>559</v>
      </c>
      <c r="F263" s="224" t="s">
        <v>560</v>
      </c>
      <c r="G263" s="225" t="s">
        <v>272</v>
      </c>
      <c r="H263" s="226">
        <v>224</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561</v>
      </c>
    </row>
    <row r="264" s="2" customFormat="1">
      <c r="A264" s="35"/>
      <c r="B264" s="36"/>
      <c r="C264" s="37"/>
      <c r="D264" s="235" t="s">
        <v>275</v>
      </c>
      <c r="E264" s="37"/>
      <c r="F264" s="236" t="s">
        <v>562</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180.75" customHeight="1">
      <c r="A265" s="35"/>
      <c r="B265" s="36"/>
      <c r="C265" s="222" t="s">
        <v>563</v>
      </c>
      <c r="D265" s="222" t="s">
        <v>269</v>
      </c>
      <c r="E265" s="223" t="s">
        <v>564</v>
      </c>
      <c r="F265" s="224" t="s">
        <v>565</v>
      </c>
      <c r="G265" s="225" t="s">
        <v>289</v>
      </c>
      <c r="H265" s="226">
        <v>1.591</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567</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80.75" customHeight="1">
      <c r="A267" s="35"/>
      <c r="B267" s="36"/>
      <c r="C267" s="222" t="s">
        <v>418</v>
      </c>
      <c r="D267" s="222" t="s">
        <v>269</v>
      </c>
      <c r="E267" s="223" t="s">
        <v>568</v>
      </c>
      <c r="F267" s="224" t="s">
        <v>569</v>
      </c>
      <c r="G267" s="225" t="s">
        <v>279</v>
      </c>
      <c r="H267" s="226">
        <v>1838.3</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571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55.5" customHeight="1">
      <c r="A269" s="35"/>
      <c r="B269" s="36"/>
      <c r="C269" s="222" t="s">
        <v>572</v>
      </c>
      <c r="D269" s="222" t="s">
        <v>269</v>
      </c>
      <c r="E269" s="223" t="s">
        <v>573</v>
      </c>
      <c r="F269" s="224" t="s">
        <v>574</v>
      </c>
      <c r="G269" s="225" t="s">
        <v>289</v>
      </c>
      <c r="H269" s="226">
        <v>1.591</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575</v>
      </c>
    </row>
    <row r="270" s="2" customFormat="1">
      <c r="A270" s="35"/>
      <c r="B270" s="36"/>
      <c r="C270" s="37"/>
      <c r="D270" s="235" t="s">
        <v>275</v>
      </c>
      <c r="E270" s="37"/>
      <c r="F270" s="236" t="s">
        <v>567</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55.5" customHeight="1">
      <c r="A271" s="35"/>
      <c r="B271" s="36"/>
      <c r="C271" s="222" t="s">
        <v>422</v>
      </c>
      <c r="D271" s="222" t="s">
        <v>269</v>
      </c>
      <c r="E271" s="223" t="s">
        <v>576</v>
      </c>
      <c r="F271" s="224" t="s">
        <v>577</v>
      </c>
      <c r="G271" s="225" t="s">
        <v>279</v>
      </c>
      <c r="H271" s="226">
        <v>1838.3</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578</v>
      </c>
    </row>
    <row r="272" s="2" customFormat="1">
      <c r="A272" s="35"/>
      <c r="B272" s="36"/>
      <c r="C272" s="37"/>
      <c r="D272" s="235" t="s">
        <v>275</v>
      </c>
      <c r="E272" s="37"/>
      <c r="F272" s="236" t="s">
        <v>571</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128.55" customHeight="1">
      <c r="A273" s="35"/>
      <c r="B273" s="36"/>
      <c r="C273" s="222" t="s">
        <v>579</v>
      </c>
      <c r="D273" s="222" t="s">
        <v>269</v>
      </c>
      <c r="E273" s="223" t="s">
        <v>580</v>
      </c>
      <c r="F273" s="224" t="s">
        <v>581</v>
      </c>
      <c r="G273" s="225" t="s">
        <v>289</v>
      </c>
      <c r="H273" s="226">
        <v>0.40000000000000002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582</v>
      </c>
    </row>
    <row r="274" s="2" customFormat="1">
      <c r="A274" s="35"/>
      <c r="B274" s="36"/>
      <c r="C274" s="37"/>
      <c r="D274" s="235" t="s">
        <v>275</v>
      </c>
      <c r="E274" s="37"/>
      <c r="F274" s="236" t="s">
        <v>583</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142.2" customHeight="1">
      <c r="A275" s="35"/>
      <c r="B275" s="36"/>
      <c r="C275" s="222" t="s">
        <v>427</v>
      </c>
      <c r="D275" s="222" t="s">
        <v>269</v>
      </c>
      <c r="E275" s="223" t="s">
        <v>584</v>
      </c>
      <c r="F275" s="224" t="s">
        <v>585</v>
      </c>
      <c r="G275" s="225" t="s">
        <v>279</v>
      </c>
      <c r="H275" s="226">
        <v>1600</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586</v>
      </c>
    </row>
    <row r="276" s="2" customFormat="1">
      <c r="A276" s="35"/>
      <c r="B276" s="36"/>
      <c r="C276" s="37"/>
      <c r="D276" s="235" t="s">
        <v>275</v>
      </c>
      <c r="E276" s="37"/>
      <c r="F276" s="236" t="s">
        <v>587</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55.5" customHeight="1">
      <c r="A277" s="35"/>
      <c r="B277" s="36"/>
      <c r="C277" s="222" t="s">
        <v>588</v>
      </c>
      <c r="D277" s="222" t="s">
        <v>269</v>
      </c>
      <c r="E277" s="223" t="s">
        <v>573</v>
      </c>
      <c r="F277" s="224" t="s">
        <v>574</v>
      </c>
      <c r="G277" s="225" t="s">
        <v>289</v>
      </c>
      <c r="H277" s="226">
        <v>0.40000000000000002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589</v>
      </c>
    </row>
    <row r="278" s="2" customFormat="1">
      <c r="A278" s="35"/>
      <c r="B278" s="36"/>
      <c r="C278" s="37"/>
      <c r="D278" s="235" t="s">
        <v>275</v>
      </c>
      <c r="E278" s="37"/>
      <c r="F278" s="236" t="s">
        <v>590</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55.5" customHeight="1">
      <c r="A279" s="35"/>
      <c r="B279" s="36"/>
      <c r="C279" s="222" t="s">
        <v>431</v>
      </c>
      <c r="D279" s="222" t="s">
        <v>269</v>
      </c>
      <c r="E279" s="223" t="s">
        <v>576</v>
      </c>
      <c r="F279" s="224" t="s">
        <v>577</v>
      </c>
      <c r="G279" s="225" t="s">
        <v>279</v>
      </c>
      <c r="H279" s="226">
        <v>1600</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591</v>
      </c>
    </row>
    <row r="280" s="2" customFormat="1">
      <c r="A280" s="35"/>
      <c r="B280" s="36"/>
      <c r="C280" s="37"/>
      <c r="D280" s="235" t="s">
        <v>275</v>
      </c>
      <c r="E280" s="37"/>
      <c r="F280" s="236" t="s">
        <v>592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76.35" customHeight="1">
      <c r="A281" s="35"/>
      <c r="B281" s="36"/>
      <c r="C281" s="222" t="s">
        <v>593</v>
      </c>
      <c r="D281" s="222" t="s">
        <v>269</v>
      </c>
      <c r="E281" s="223" t="s">
        <v>594</v>
      </c>
      <c r="F281" s="224" t="s">
        <v>595</v>
      </c>
      <c r="G281" s="225" t="s">
        <v>297</v>
      </c>
      <c r="H281" s="226">
        <v>197</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596</v>
      </c>
    </row>
    <row r="282" s="2" customFormat="1">
      <c r="A282" s="35"/>
      <c r="B282" s="36"/>
      <c r="C282" s="37"/>
      <c r="D282" s="235" t="s">
        <v>275</v>
      </c>
      <c r="E282" s="37"/>
      <c r="F282" s="236" t="s">
        <v>597</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76.35" customHeight="1">
      <c r="A283" s="35"/>
      <c r="B283" s="36"/>
      <c r="C283" s="222" t="s">
        <v>436</v>
      </c>
      <c r="D283" s="222" t="s">
        <v>269</v>
      </c>
      <c r="E283" s="223" t="s">
        <v>598</v>
      </c>
      <c r="F283" s="224" t="s">
        <v>599</v>
      </c>
      <c r="G283" s="225" t="s">
        <v>297</v>
      </c>
      <c r="H283" s="226">
        <v>281</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600</v>
      </c>
    </row>
    <row r="284" s="2" customFormat="1">
      <c r="A284" s="35"/>
      <c r="B284" s="36"/>
      <c r="C284" s="37"/>
      <c r="D284" s="235" t="s">
        <v>275</v>
      </c>
      <c r="E284" s="37"/>
      <c r="F284" s="236" t="s">
        <v>601</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1.75" customHeight="1">
      <c r="A285" s="35"/>
      <c r="B285" s="36"/>
      <c r="C285" s="240" t="s">
        <v>602</v>
      </c>
      <c r="D285" s="240" t="s">
        <v>339</v>
      </c>
      <c r="E285" s="241" t="s">
        <v>340</v>
      </c>
      <c r="F285" s="242" t="s">
        <v>341</v>
      </c>
      <c r="G285" s="243" t="s">
        <v>307</v>
      </c>
      <c r="H285" s="244">
        <v>956</v>
      </c>
      <c r="I285" s="245"/>
      <c r="J285" s="246">
        <f>ROUND(I285*H285,2)</f>
        <v>0</v>
      </c>
      <c r="K285" s="242" t="s">
        <v>273</v>
      </c>
      <c r="L285" s="247"/>
      <c r="M285" s="248" t="s">
        <v>1</v>
      </c>
      <c r="N285" s="249" t="s">
        <v>38</v>
      </c>
      <c r="O285" s="88"/>
      <c r="P285" s="231">
        <f>O285*H285</f>
        <v>0</v>
      </c>
      <c r="Q285" s="231">
        <v>1</v>
      </c>
      <c r="R285" s="231">
        <f>Q285*H285</f>
        <v>956</v>
      </c>
      <c r="S285" s="231">
        <v>0</v>
      </c>
      <c r="T285" s="232">
        <f>S285*H285</f>
        <v>0</v>
      </c>
      <c r="U285" s="35"/>
      <c r="V285" s="35"/>
      <c r="W285" s="35"/>
      <c r="X285" s="35"/>
      <c r="Y285" s="35"/>
      <c r="Z285" s="35"/>
      <c r="AA285" s="35"/>
      <c r="AB285" s="35"/>
      <c r="AC285" s="35"/>
      <c r="AD285" s="35"/>
      <c r="AE285" s="35"/>
      <c r="AR285" s="233" t="s">
        <v>286</v>
      </c>
      <c r="AT285" s="233" t="s">
        <v>339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603</v>
      </c>
    </row>
    <row r="286" s="2" customFormat="1">
      <c r="A286" s="35"/>
      <c r="B286" s="36"/>
      <c r="C286" s="37"/>
      <c r="D286" s="235" t="s">
        <v>275</v>
      </c>
      <c r="E286" s="37"/>
      <c r="F286" s="236" t="s">
        <v>604</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101.25" customHeight="1">
      <c r="A287" s="35"/>
      <c r="B287" s="36"/>
      <c r="C287" s="222" t="s">
        <v>438</v>
      </c>
      <c r="D287" s="222" t="s">
        <v>269</v>
      </c>
      <c r="E287" s="223" t="s">
        <v>305</v>
      </c>
      <c r="F287" s="224" t="s">
        <v>306</v>
      </c>
      <c r="G287" s="225" t="s">
        <v>307</v>
      </c>
      <c r="H287" s="226">
        <v>956</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605</v>
      </c>
    </row>
    <row r="288" s="2" customFormat="1">
      <c r="A288" s="35"/>
      <c r="B288" s="36"/>
      <c r="C288" s="37"/>
      <c r="D288" s="235" t="s">
        <v>275</v>
      </c>
      <c r="E288" s="37"/>
      <c r="F288" s="236" t="s">
        <v>606</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11.75" customHeight="1">
      <c r="A289" s="35"/>
      <c r="B289" s="36"/>
      <c r="C289" s="222" t="s">
        <v>607</v>
      </c>
      <c r="D289" s="222" t="s">
        <v>269</v>
      </c>
      <c r="E289" s="223" t="s">
        <v>317</v>
      </c>
      <c r="F289" s="224" t="s">
        <v>318</v>
      </c>
      <c r="G289" s="225" t="s">
        <v>307</v>
      </c>
      <c r="H289" s="226">
        <v>6692</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608</v>
      </c>
    </row>
    <row r="290" s="2" customFormat="1">
      <c r="A290" s="35"/>
      <c r="B290" s="36"/>
      <c r="C290" s="37"/>
      <c r="D290" s="235" t="s">
        <v>275</v>
      </c>
      <c r="E290" s="37"/>
      <c r="F290" s="236" t="s">
        <v>609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441</v>
      </c>
      <c r="D291" s="222" t="s">
        <v>269</v>
      </c>
      <c r="E291" s="223" t="s">
        <v>610</v>
      </c>
      <c r="F291" s="224" t="s">
        <v>611</v>
      </c>
      <c r="G291" s="225" t="s">
        <v>279</v>
      </c>
      <c r="H291" s="226">
        <v>14.4</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612</v>
      </c>
    </row>
    <row r="292" s="2" customFormat="1">
      <c r="A292" s="35"/>
      <c r="B292" s="36"/>
      <c r="C292" s="37"/>
      <c r="D292" s="235" t="s">
        <v>275</v>
      </c>
      <c r="E292" s="37"/>
      <c r="F292" s="236" t="s">
        <v>613</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66.75" customHeight="1">
      <c r="A293" s="35"/>
      <c r="B293" s="36"/>
      <c r="C293" s="222" t="s">
        <v>614</v>
      </c>
      <c r="D293" s="222" t="s">
        <v>269</v>
      </c>
      <c r="E293" s="223" t="s">
        <v>615</v>
      </c>
      <c r="F293" s="224" t="s">
        <v>616</v>
      </c>
      <c r="G293" s="225" t="s">
        <v>279</v>
      </c>
      <c r="H293" s="226">
        <v>14.4</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617</v>
      </c>
    </row>
    <row r="294" s="2" customFormat="1">
      <c r="A294" s="35"/>
      <c r="B294" s="36"/>
      <c r="C294" s="37"/>
      <c r="D294" s="235" t="s">
        <v>275</v>
      </c>
      <c r="E294" s="37"/>
      <c r="F294" s="236" t="s">
        <v>613</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49.05" customHeight="1">
      <c r="A295" s="35"/>
      <c r="B295" s="36"/>
      <c r="C295" s="222" t="s">
        <v>443</v>
      </c>
      <c r="D295" s="222" t="s">
        <v>269</v>
      </c>
      <c r="E295" s="223" t="s">
        <v>618</v>
      </c>
      <c r="F295" s="224" t="s">
        <v>619</v>
      </c>
      <c r="G295" s="225" t="s">
        <v>279</v>
      </c>
      <c r="H295" s="226">
        <v>800</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620</v>
      </c>
    </row>
    <row r="296" s="2" customFormat="1">
      <c r="A296" s="35"/>
      <c r="B296" s="36"/>
      <c r="C296" s="37"/>
      <c r="D296" s="235" t="s">
        <v>275</v>
      </c>
      <c r="E296" s="37"/>
      <c r="F296" s="236" t="s">
        <v>621</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55.5" customHeight="1">
      <c r="A297" s="35"/>
      <c r="B297" s="36"/>
      <c r="C297" s="222" t="s">
        <v>622</v>
      </c>
      <c r="D297" s="222" t="s">
        <v>269</v>
      </c>
      <c r="E297" s="223" t="s">
        <v>623</v>
      </c>
      <c r="F297" s="224" t="s">
        <v>624</v>
      </c>
      <c r="G297" s="225" t="s">
        <v>279</v>
      </c>
      <c r="H297" s="226">
        <v>800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625</v>
      </c>
    </row>
    <row r="298" s="2" customFormat="1">
      <c r="A298" s="35"/>
      <c r="B298" s="36"/>
      <c r="C298" s="37"/>
      <c r="D298" s="235" t="s">
        <v>275</v>
      </c>
      <c r="E298" s="37"/>
      <c r="F298" s="236" t="s">
        <v>621</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24.15" customHeight="1">
      <c r="A299" s="35"/>
      <c r="B299" s="36"/>
      <c r="C299" s="240" t="s">
        <v>446</v>
      </c>
      <c r="D299" s="240" t="s">
        <v>339</v>
      </c>
      <c r="E299" s="241" t="s">
        <v>626</v>
      </c>
      <c r="F299" s="242" t="s">
        <v>627</v>
      </c>
      <c r="G299" s="243" t="s">
        <v>297</v>
      </c>
      <c r="H299" s="244">
        <v>12</v>
      </c>
      <c r="I299" s="245"/>
      <c r="J299" s="246">
        <f>ROUND(I299*H299,2)</f>
        <v>0</v>
      </c>
      <c r="K299" s="242" t="s">
        <v>273</v>
      </c>
      <c r="L299" s="247"/>
      <c r="M299" s="248" t="s">
        <v>1</v>
      </c>
      <c r="N299" s="249" t="s">
        <v>38</v>
      </c>
      <c r="O299" s="88"/>
      <c r="P299" s="231">
        <f>O299*H299</f>
        <v>0</v>
      </c>
      <c r="Q299" s="231">
        <v>2.4289999999999998</v>
      </c>
      <c r="R299" s="231">
        <f>Q299*H299</f>
        <v>29.147999999999996</v>
      </c>
      <c r="S299" s="231">
        <v>0</v>
      </c>
      <c r="T299" s="232">
        <f>S299*H299</f>
        <v>0</v>
      </c>
      <c r="U299" s="35"/>
      <c r="V299" s="35"/>
      <c r="W299" s="35"/>
      <c r="X299" s="35"/>
      <c r="Y299" s="35"/>
      <c r="Z299" s="35"/>
      <c r="AA299" s="35"/>
      <c r="AB299" s="35"/>
      <c r="AC299" s="35"/>
      <c r="AD299" s="35"/>
      <c r="AE299" s="35"/>
      <c r="AR299" s="233" t="s">
        <v>286</v>
      </c>
      <c r="AT299" s="233" t="s">
        <v>339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628</v>
      </c>
    </row>
    <row r="300" s="2" customFormat="1">
      <c r="A300" s="35"/>
      <c r="B300" s="36"/>
      <c r="C300" s="37"/>
      <c r="D300" s="235" t="s">
        <v>275</v>
      </c>
      <c r="E300" s="37"/>
      <c r="F300" s="236" t="s">
        <v>629</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101.25" customHeight="1">
      <c r="A301" s="35"/>
      <c r="B301" s="36"/>
      <c r="C301" s="222" t="s">
        <v>630</v>
      </c>
      <c r="D301" s="222" t="s">
        <v>269</v>
      </c>
      <c r="E301" s="223" t="s">
        <v>305</v>
      </c>
      <c r="F301" s="224" t="s">
        <v>306</v>
      </c>
      <c r="G301" s="225" t="s">
        <v>307</v>
      </c>
      <c r="H301" s="226">
        <v>30</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631</v>
      </c>
    </row>
    <row r="302" s="2" customFormat="1">
      <c r="A302" s="35"/>
      <c r="B302" s="36"/>
      <c r="C302" s="37"/>
      <c r="D302" s="235" t="s">
        <v>275</v>
      </c>
      <c r="E302" s="37"/>
      <c r="F302" s="236" t="s">
        <v>632</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49.05" customHeight="1">
      <c r="A303" s="35"/>
      <c r="B303" s="36"/>
      <c r="C303" s="222" t="s">
        <v>450</v>
      </c>
      <c r="D303" s="222" t="s">
        <v>269</v>
      </c>
      <c r="E303" s="223" t="s">
        <v>633</v>
      </c>
      <c r="F303" s="224" t="s">
        <v>634</v>
      </c>
      <c r="G303" s="225" t="s">
        <v>272</v>
      </c>
      <c r="H303" s="226">
        <v>40</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635</v>
      </c>
    </row>
    <row r="304" s="2" customFormat="1" ht="90" customHeight="1">
      <c r="A304" s="35"/>
      <c r="B304" s="36"/>
      <c r="C304" s="222" t="s">
        <v>636</v>
      </c>
      <c r="D304" s="222" t="s">
        <v>269</v>
      </c>
      <c r="E304" s="223" t="s">
        <v>637</v>
      </c>
      <c r="F304" s="224" t="s">
        <v>638</v>
      </c>
      <c r="G304" s="225" t="s">
        <v>272</v>
      </c>
      <c r="H304" s="226">
        <v>40</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81</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639</v>
      </c>
    </row>
    <row r="305" s="2" customFormat="1" ht="24.15" customHeight="1">
      <c r="A305" s="35"/>
      <c r="B305" s="36"/>
      <c r="C305" s="240" t="s">
        <v>455</v>
      </c>
      <c r="D305" s="240" t="s">
        <v>339</v>
      </c>
      <c r="E305" s="241" t="s">
        <v>640</v>
      </c>
      <c r="F305" s="242" t="s">
        <v>641</v>
      </c>
      <c r="G305" s="243" t="s">
        <v>272</v>
      </c>
      <c r="H305" s="244">
        <v>2</v>
      </c>
      <c r="I305" s="245"/>
      <c r="J305" s="246">
        <f>ROUND(I305*H305,2)</f>
        <v>0</v>
      </c>
      <c r="K305" s="242" t="s">
        <v>273</v>
      </c>
      <c r="L305" s="247"/>
      <c r="M305" s="248" t="s">
        <v>1</v>
      </c>
      <c r="N305" s="249" t="s">
        <v>38</v>
      </c>
      <c r="O305" s="88"/>
      <c r="P305" s="231">
        <f>O305*H305</f>
        <v>0</v>
      </c>
      <c r="Q305" s="231">
        <v>0.23999999999999999</v>
      </c>
      <c r="R305" s="231">
        <f>Q305*H305</f>
        <v>0.47999999999999998</v>
      </c>
      <c r="S305" s="231">
        <v>0</v>
      </c>
      <c r="T305" s="232">
        <f>S305*H305</f>
        <v>0</v>
      </c>
      <c r="U305" s="35"/>
      <c r="V305" s="35"/>
      <c r="W305" s="35"/>
      <c r="X305" s="35"/>
      <c r="Y305" s="35"/>
      <c r="Z305" s="35"/>
      <c r="AA305" s="35"/>
      <c r="AB305" s="35"/>
      <c r="AC305" s="35"/>
      <c r="AD305" s="35"/>
      <c r="AE305" s="35"/>
      <c r="AR305" s="233" t="s">
        <v>286</v>
      </c>
      <c r="AT305" s="233" t="s">
        <v>339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642</v>
      </c>
    </row>
    <row r="306" s="2" customFormat="1" ht="24.15" customHeight="1">
      <c r="A306" s="35"/>
      <c r="B306" s="36"/>
      <c r="C306" s="240" t="s">
        <v>643</v>
      </c>
      <c r="D306" s="240" t="s">
        <v>339</v>
      </c>
      <c r="E306" s="241" t="s">
        <v>644</v>
      </c>
      <c r="F306" s="242" t="s">
        <v>645</v>
      </c>
      <c r="G306" s="243" t="s">
        <v>272</v>
      </c>
      <c r="H306" s="244">
        <v>6</v>
      </c>
      <c r="I306" s="245"/>
      <c r="J306" s="246">
        <f>ROUND(I306*H306,2)</f>
        <v>0</v>
      </c>
      <c r="K306" s="242" t="s">
        <v>273</v>
      </c>
      <c r="L306" s="247"/>
      <c r="M306" s="248" t="s">
        <v>1</v>
      </c>
      <c r="N306" s="249" t="s">
        <v>38</v>
      </c>
      <c r="O306" s="88"/>
      <c r="P306" s="231">
        <f>O306*H306</f>
        <v>0</v>
      </c>
      <c r="Q306" s="231">
        <v>0.23999999999999999</v>
      </c>
      <c r="R306" s="231">
        <f>Q306*H306</f>
        <v>1.44</v>
      </c>
      <c r="S306" s="231">
        <v>0</v>
      </c>
      <c r="T306" s="232">
        <f>S306*H306</f>
        <v>0</v>
      </c>
      <c r="U306" s="35"/>
      <c r="V306" s="35"/>
      <c r="W306" s="35"/>
      <c r="X306" s="35"/>
      <c r="Y306" s="35"/>
      <c r="Z306" s="35"/>
      <c r="AA306" s="35"/>
      <c r="AB306" s="35"/>
      <c r="AC306" s="35"/>
      <c r="AD306" s="35"/>
      <c r="AE306" s="35"/>
      <c r="AR306" s="233" t="s">
        <v>286</v>
      </c>
      <c r="AT306" s="233" t="s">
        <v>339</v>
      </c>
      <c r="AU306" s="233" t="s">
        <v>81</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646</v>
      </c>
    </row>
    <row r="307" s="2" customFormat="1" ht="24.15" customHeight="1">
      <c r="A307" s="35"/>
      <c r="B307" s="36"/>
      <c r="C307" s="240" t="s">
        <v>459</v>
      </c>
      <c r="D307" s="240" t="s">
        <v>339</v>
      </c>
      <c r="E307" s="241" t="s">
        <v>647</v>
      </c>
      <c r="F307" s="242" t="s">
        <v>648</v>
      </c>
      <c r="G307" s="243" t="s">
        <v>272</v>
      </c>
      <c r="H307" s="244">
        <v>8</v>
      </c>
      <c r="I307" s="245"/>
      <c r="J307" s="246">
        <f>ROUND(I307*H307,2)</f>
        <v>0</v>
      </c>
      <c r="K307" s="242" t="s">
        <v>273</v>
      </c>
      <c r="L307" s="247"/>
      <c r="M307" s="248" t="s">
        <v>1</v>
      </c>
      <c r="N307" s="249" t="s">
        <v>38</v>
      </c>
      <c r="O307" s="88"/>
      <c r="P307" s="231">
        <f>O307*H307</f>
        <v>0</v>
      </c>
      <c r="Q307" s="231">
        <v>0.32000000000000001</v>
      </c>
      <c r="R307" s="231">
        <f>Q307*H307</f>
        <v>2.5600000000000001</v>
      </c>
      <c r="S307" s="231">
        <v>0</v>
      </c>
      <c r="T307" s="232">
        <f>S307*H307</f>
        <v>0</v>
      </c>
      <c r="U307" s="35"/>
      <c r="V307" s="35"/>
      <c r="W307" s="35"/>
      <c r="X307" s="35"/>
      <c r="Y307" s="35"/>
      <c r="Z307" s="35"/>
      <c r="AA307" s="35"/>
      <c r="AB307" s="35"/>
      <c r="AC307" s="35"/>
      <c r="AD307" s="35"/>
      <c r="AE307" s="35"/>
      <c r="AR307" s="233" t="s">
        <v>286</v>
      </c>
      <c r="AT307" s="233" t="s">
        <v>339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649</v>
      </c>
    </row>
    <row r="308" s="2" customFormat="1" ht="76.35" customHeight="1">
      <c r="A308" s="35"/>
      <c r="B308" s="36"/>
      <c r="C308" s="222" t="s">
        <v>650</v>
      </c>
      <c r="D308" s="222" t="s">
        <v>269</v>
      </c>
      <c r="E308" s="223" t="s">
        <v>651</v>
      </c>
      <c r="F308" s="224" t="s">
        <v>652</v>
      </c>
      <c r="G308" s="225" t="s">
        <v>653</v>
      </c>
      <c r="H308" s="226">
        <v>16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81</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654</v>
      </c>
    </row>
    <row r="309" s="2" customFormat="1" ht="24.15" customHeight="1">
      <c r="A309" s="35"/>
      <c r="B309" s="36"/>
      <c r="C309" s="222" t="s">
        <v>464</v>
      </c>
      <c r="D309" s="222" t="s">
        <v>269</v>
      </c>
      <c r="E309" s="223" t="s">
        <v>655</v>
      </c>
      <c r="F309" s="224" t="s">
        <v>656</v>
      </c>
      <c r="G309" s="225" t="s">
        <v>653</v>
      </c>
      <c r="H309" s="226">
        <v>16</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657</v>
      </c>
    </row>
    <row r="310" s="2" customFormat="1" ht="16.5" customHeight="1">
      <c r="A310" s="35"/>
      <c r="B310" s="36"/>
      <c r="C310" s="222" t="s">
        <v>658</v>
      </c>
      <c r="D310" s="222" t="s">
        <v>269</v>
      </c>
      <c r="E310" s="223" t="s">
        <v>659</v>
      </c>
      <c r="F310" s="224" t="s">
        <v>660</v>
      </c>
      <c r="G310" s="225" t="s">
        <v>653</v>
      </c>
      <c r="H310" s="226">
        <v>16</v>
      </c>
      <c r="I310" s="227"/>
      <c r="J310" s="228">
        <f>ROUND(I310*H310,2)</f>
        <v>0</v>
      </c>
      <c r="K310" s="224" t="s">
        <v>273</v>
      </c>
      <c r="L310" s="41"/>
      <c r="M310" s="229" t="s">
        <v>1</v>
      </c>
      <c r="N310" s="230" t="s">
        <v>38</v>
      </c>
      <c r="O310" s="88"/>
      <c r="P310" s="231">
        <f>O310*H310</f>
        <v>0</v>
      </c>
      <c r="Q310" s="231">
        <v>0</v>
      </c>
      <c r="R310" s="231">
        <f>Q310*H310</f>
        <v>0</v>
      </c>
      <c r="S310" s="231">
        <v>0</v>
      </c>
      <c r="T310" s="232">
        <f>S310*H310</f>
        <v>0</v>
      </c>
      <c r="U310" s="35"/>
      <c r="V310" s="35"/>
      <c r="W310" s="35"/>
      <c r="X310" s="35"/>
      <c r="Y310" s="35"/>
      <c r="Z310" s="35"/>
      <c r="AA310" s="35"/>
      <c r="AB310" s="35"/>
      <c r="AC310" s="35"/>
      <c r="AD310" s="35"/>
      <c r="AE310" s="35"/>
      <c r="AR310" s="233" t="s">
        <v>274</v>
      </c>
      <c r="AT310" s="233" t="s">
        <v>269</v>
      </c>
      <c r="AU310" s="233" t="s">
        <v>81</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661</v>
      </c>
    </row>
    <row r="311" s="2" customFormat="1" ht="16.5" customHeight="1">
      <c r="A311" s="35"/>
      <c r="B311" s="36"/>
      <c r="C311" s="222" t="s">
        <v>468</v>
      </c>
      <c r="D311" s="222" t="s">
        <v>269</v>
      </c>
      <c r="E311" s="223" t="s">
        <v>662</v>
      </c>
      <c r="F311" s="224" t="s">
        <v>663</v>
      </c>
      <c r="G311" s="225" t="s">
        <v>653</v>
      </c>
      <c r="H311" s="226">
        <v>16</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664</v>
      </c>
    </row>
    <row r="312" s="2" customFormat="1" ht="16.5" customHeight="1">
      <c r="A312" s="35"/>
      <c r="B312" s="36"/>
      <c r="C312" s="222" t="s">
        <v>665</v>
      </c>
      <c r="D312" s="222" t="s">
        <v>269</v>
      </c>
      <c r="E312" s="223" t="s">
        <v>666</v>
      </c>
      <c r="F312" s="224" t="s">
        <v>667</v>
      </c>
      <c r="G312" s="225" t="s">
        <v>653</v>
      </c>
      <c r="H312" s="226">
        <v>16</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668</v>
      </c>
    </row>
    <row r="313" s="2" customFormat="1" ht="16.5" customHeight="1">
      <c r="A313" s="35"/>
      <c r="B313" s="36"/>
      <c r="C313" s="222" t="s">
        <v>473</v>
      </c>
      <c r="D313" s="222" t="s">
        <v>269</v>
      </c>
      <c r="E313" s="223" t="s">
        <v>669</v>
      </c>
      <c r="F313" s="224" t="s">
        <v>670</v>
      </c>
      <c r="G313" s="225" t="s">
        <v>653</v>
      </c>
      <c r="H313" s="226">
        <v>16</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671</v>
      </c>
    </row>
    <row r="314" s="2" customFormat="1" ht="21.75" customHeight="1">
      <c r="A314" s="35"/>
      <c r="B314" s="36"/>
      <c r="C314" s="222" t="s">
        <v>672</v>
      </c>
      <c r="D314" s="222" t="s">
        <v>269</v>
      </c>
      <c r="E314" s="223" t="s">
        <v>673</v>
      </c>
      <c r="F314" s="224" t="s">
        <v>674</v>
      </c>
      <c r="G314" s="225" t="s">
        <v>653</v>
      </c>
      <c r="H314" s="226">
        <v>16</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81</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675</v>
      </c>
    </row>
    <row r="315" s="2" customFormat="1" ht="21.75" customHeight="1">
      <c r="A315" s="35"/>
      <c r="B315" s="36"/>
      <c r="C315" s="222" t="s">
        <v>477</v>
      </c>
      <c r="D315" s="222" t="s">
        <v>269</v>
      </c>
      <c r="E315" s="223" t="s">
        <v>676</v>
      </c>
      <c r="F315" s="224" t="s">
        <v>677</v>
      </c>
      <c r="G315" s="225" t="s">
        <v>653</v>
      </c>
      <c r="H315" s="226">
        <v>16</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678</v>
      </c>
    </row>
    <row r="316" s="2" customFormat="1" ht="16.5" customHeight="1">
      <c r="A316" s="35"/>
      <c r="B316" s="36"/>
      <c r="C316" s="222" t="s">
        <v>679</v>
      </c>
      <c r="D316" s="222" t="s">
        <v>269</v>
      </c>
      <c r="E316" s="223" t="s">
        <v>680</v>
      </c>
      <c r="F316" s="224" t="s">
        <v>681</v>
      </c>
      <c r="G316" s="225" t="s">
        <v>272</v>
      </c>
      <c r="H316" s="226">
        <v>16</v>
      </c>
      <c r="I316" s="227"/>
      <c r="J316" s="228">
        <f>ROUND(I316*H316,2)</f>
        <v>0</v>
      </c>
      <c r="K316" s="224" t="s">
        <v>273</v>
      </c>
      <c r="L316" s="41"/>
      <c r="M316" s="229" t="s">
        <v>1</v>
      </c>
      <c r="N316" s="230"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274</v>
      </c>
      <c r="AT316" s="233" t="s">
        <v>269</v>
      </c>
      <c r="AU316" s="233" t="s">
        <v>81</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682</v>
      </c>
    </row>
    <row r="317" s="2" customFormat="1" ht="16.5" customHeight="1">
      <c r="A317" s="35"/>
      <c r="B317" s="36"/>
      <c r="C317" s="222" t="s">
        <v>482</v>
      </c>
      <c r="D317" s="222" t="s">
        <v>269</v>
      </c>
      <c r="E317" s="223" t="s">
        <v>683</v>
      </c>
      <c r="F317" s="224" t="s">
        <v>684</v>
      </c>
      <c r="G317" s="225" t="s">
        <v>272</v>
      </c>
      <c r="H317" s="226">
        <v>16</v>
      </c>
      <c r="I317" s="227"/>
      <c r="J317" s="228">
        <f>ROUND(I317*H317,2)</f>
        <v>0</v>
      </c>
      <c r="K317" s="224" t="s">
        <v>273</v>
      </c>
      <c r="L317" s="41"/>
      <c r="M317" s="229" t="s">
        <v>1</v>
      </c>
      <c r="N317" s="230"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274</v>
      </c>
      <c r="AT317" s="233" t="s">
        <v>269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685</v>
      </c>
    </row>
    <row r="318" s="2" customFormat="1" ht="90" customHeight="1">
      <c r="A318" s="35"/>
      <c r="B318" s="36"/>
      <c r="C318" s="222" t="s">
        <v>686</v>
      </c>
      <c r="D318" s="222" t="s">
        <v>269</v>
      </c>
      <c r="E318" s="223" t="s">
        <v>687</v>
      </c>
      <c r="F318" s="224" t="s">
        <v>688</v>
      </c>
      <c r="G318" s="225" t="s">
        <v>272</v>
      </c>
      <c r="H318" s="226">
        <v>40</v>
      </c>
      <c r="I318" s="227"/>
      <c r="J318" s="228">
        <f>ROUND(I318*H318,2)</f>
        <v>0</v>
      </c>
      <c r="K318" s="224" t="s">
        <v>273</v>
      </c>
      <c r="L318" s="41"/>
      <c r="M318" s="229" t="s">
        <v>1</v>
      </c>
      <c r="N318" s="230"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274</v>
      </c>
      <c r="AT318" s="233" t="s">
        <v>269</v>
      </c>
      <c r="AU318" s="233" t="s">
        <v>81</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689</v>
      </c>
    </row>
    <row r="319" s="2" customFormat="1" ht="134.25" customHeight="1">
      <c r="A319" s="35"/>
      <c r="B319" s="36"/>
      <c r="C319" s="222" t="s">
        <v>487</v>
      </c>
      <c r="D319" s="222" t="s">
        <v>269</v>
      </c>
      <c r="E319" s="223" t="s">
        <v>690</v>
      </c>
      <c r="F319" s="224" t="s">
        <v>691</v>
      </c>
      <c r="G319" s="225" t="s">
        <v>272</v>
      </c>
      <c r="H319" s="226">
        <v>2</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692</v>
      </c>
    </row>
    <row r="320" s="2" customFormat="1" ht="134.25" customHeight="1">
      <c r="A320" s="35"/>
      <c r="B320" s="36"/>
      <c r="C320" s="222" t="s">
        <v>693</v>
      </c>
      <c r="D320" s="222" t="s">
        <v>269</v>
      </c>
      <c r="E320" s="223" t="s">
        <v>694</v>
      </c>
      <c r="F320" s="224" t="s">
        <v>695</v>
      </c>
      <c r="G320" s="225" t="s">
        <v>272</v>
      </c>
      <c r="H320" s="226">
        <v>6</v>
      </c>
      <c r="I320" s="227"/>
      <c r="J320" s="228">
        <f>ROUND(I320*H320,2)</f>
        <v>0</v>
      </c>
      <c r="K320" s="224" t="s">
        <v>273</v>
      </c>
      <c r="L320" s="41"/>
      <c r="M320" s="229" t="s">
        <v>1</v>
      </c>
      <c r="N320" s="230" t="s">
        <v>38</v>
      </c>
      <c r="O320" s="88"/>
      <c r="P320" s="231">
        <f>O320*H320</f>
        <v>0</v>
      </c>
      <c r="Q320" s="231">
        <v>0</v>
      </c>
      <c r="R320" s="231">
        <f>Q320*H320</f>
        <v>0</v>
      </c>
      <c r="S320" s="231">
        <v>0</v>
      </c>
      <c r="T320" s="232">
        <f>S320*H320</f>
        <v>0</v>
      </c>
      <c r="U320" s="35"/>
      <c r="V320" s="35"/>
      <c r="W320" s="35"/>
      <c r="X320" s="35"/>
      <c r="Y320" s="35"/>
      <c r="Z320" s="35"/>
      <c r="AA320" s="35"/>
      <c r="AB320" s="35"/>
      <c r="AC320" s="35"/>
      <c r="AD320" s="35"/>
      <c r="AE320" s="35"/>
      <c r="AR320" s="233" t="s">
        <v>274</v>
      </c>
      <c r="AT320" s="233" t="s">
        <v>269</v>
      </c>
      <c r="AU320" s="233" t="s">
        <v>81</v>
      </c>
      <c r="AY320" s="14" t="s">
        <v>266</v>
      </c>
      <c r="BE320" s="234">
        <f>IF(N320="základní",J320,0)</f>
        <v>0</v>
      </c>
      <c r="BF320" s="234">
        <f>IF(N320="snížená",J320,0)</f>
        <v>0</v>
      </c>
      <c r="BG320" s="234">
        <f>IF(N320="zákl. přenesená",J320,0)</f>
        <v>0</v>
      </c>
      <c r="BH320" s="234">
        <f>IF(N320="sníž. přenesená",J320,0)</f>
        <v>0</v>
      </c>
      <c r="BI320" s="234">
        <f>IF(N320="nulová",J320,0)</f>
        <v>0</v>
      </c>
      <c r="BJ320" s="14" t="s">
        <v>81</v>
      </c>
      <c r="BK320" s="234">
        <f>ROUND(I320*H320,2)</f>
        <v>0</v>
      </c>
      <c r="BL320" s="14" t="s">
        <v>274</v>
      </c>
      <c r="BM320" s="233" t="s">
        <v>696</v>
      </c>
    </row>
    <row r="321" s="2" customFormat="1" ht="134.25" customHeight="1">
      <c r="A321" s="35"/>
      <c r="B321" s="36"/>
      <c r="C321" s="222" t="s">
        <v>492</v>
      </c>
      <c r="D321" s="222" t="s">
        <v>269</v>
      </c>
      <c r="E321" s="223" t="s">
        <v>697</v>
      </c>
      <c r="F321" s="224" t="s">
        <v>698</v>
      </c>
      <c r="G321" s="225" t="s">
        <v>272</v>
      </c>
      <c r="H321" s="226">
        <v>8</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699</v>
      </c>
    </row>
    <row r="322" s="2" customFormat="1" ht="62.7" customHeight="1">
      <c r="A322" s="35"/>
      <c r="B322" s="36"/>
      <c r="C322" s="222" t="s">
        <v>700</v>
      </c>
      <c r="D322" s="222" t="s">
        <v>269</v>
      </c>
      <c r="E322" s="223" t="s">
        <v>701</v>
      </c>
      <c r="F322" s="224" t="s">
        <v>702</v>
      </c>
      <c r="G322" s="225" t="s">
        <v>272</v>
      </c>
      <c r="H322" s="226">
        <v>2</v>
      </c>
      <c r="I322" s="227"/>
      <c r="J322" s="228">
        <f>ROUND(I322*H322,2)</f>
        <v>0</v>
      </c>
      <c r="K322" s="224" t="s">
        <v>273</v>
      </c>
      <c r="L322" s="41"/>
      <c r="M322" s="229" t="s">
        <v>1</v>
      </c>
      <c r="N322" s="230" t="s">
        <v>38</v>
      </c>
      <c r="O322" s="88"/>
      <c r="P322" s="231">
        <f>O322*H322</f>
        <v>0</v>
      </c>
      <c r="Q322" s="231">
        <v>0</v>
      </c>
      <c r="R322" s="231">
        <f>Q322*H322</f>
        <v>0</v>
      </c>
      <c r="S322" s="231">
        <v>0</v>
      </c>
      <c r="T322" s="232">
        <f>S322*H322</f>
        <v>0</v>
      </c>
      <c r="U322" s="35"/>
      <c r="V322" s="35"/>
      <c r="W322" s="35"/>
      <c r="X322" s="35"/>
      <c r="Y322" s="35"/>
      <c r="Z322" s="35"/>
      <c r="AA322" s="35"/>
      <c r="AB322" s="35"/>
      <c r="AC322" s="35"/>
      <c r="AD322" s="35"/>
      <c r="AE322" s="35"/>
      <c r="AR322" s="233" t="s">
        <v>274</v>
      </c>
      <c r="AT322" s="233" t="s">
        <v>269</v>
      </c>
      <c r="AU322" s="233" t="s">
        <v>81</v>
      </c>
      <c r="AY322" s="14" t="s">
        <v>266</v>
      </c>
      <c r="BE322" s="234">
        <f>IF(N322="základní",J322,0)</f>
        <v>0</v>
      </c>
      <c r="BF322" s="234">
        <f>IF(N322="snížená",J322,0)</f>
        <v>0</v>
      </c>
      <c r="BG322" s="234">
        <f>IF(N322="zákl. přenesená",J322,0)</f>
        <v>0</v>
      </c>
      <c r="BH322" s="234">
        <f>IF(N322="sníž. přenesená",J322,0)</f>
        <v>0</v>
      </c>
      <c r="BI322" s="234">
        <f>IF(N322="nulová",J322,0)</f>
        <v>0</v>
      </c>
      <c r="BJ322" s="14" t="s">
        <v>81</v>
      </c>
      <c r="BK322" s="234">
        <f>ROUND(I322*H322,2)</f>
        <v>0</v>
      </c>
      <c r="BL322" s="14" t="s">
        <v>274</v>
      </c>
      <c r="BM322" s="233" t="s">
        <v>703</v>
      </c>
    </row>
    <row r="323" s="2" customFormat="1" ht="62.7" customHeight="1">
      <c r="A323" s="35"/>
      <c r="B323" s="36"/>
      <c r="C323" s="222" t="s">
        <v>496</v>
      </c>
      <c r="D323" s="222" t="s">
        <v>269</v>
      </c>
      <c r="E323" s="223" t="s">
        <v>704</v>
      </c>
      <c r="F323" s="224" t="s">
        <v>705</v>
      </c>
      <c r="G323" s="225" t="s">
        <v>272</v>
      </c>
      <c r="H323" s="226">
        <v>6</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706</v>
      </c>
    </row>
    <row r="324" s="2" customFormat="1" ht="62.7" customHeight="1">
      <c r="A324" s="35"/>
      <c r="B324" s="36"/>
      <c r="C324" s="222" t="s">
        <v>707</v>
      </c>
      <c r="D324" s="222" t="s">
        <v>269</v>
      </c>
      <c r="E324" s="223" t="s">
        <v>708</v>
      </c>
      <c r="F324" s="224" t="s">
        <v>709</v>
      </c>
      <c r="G324" s="225" t="s">
        <v>272</v>
      </c>
      <c r="H324" s="226">
        <v>8</v>
      </c>
      <c r="I324" s="227"/>
      <c r="J324" s="228">
        <f>ROUND(I324*H324,2)</f>
        <v>0</v>
      </c>
      <c r="K324" s="224" t="s">
        <v>273</v>
      </c>
      <c r="L324" s="41"/>
      <c r="M324" s="229" t="s">
        <v>1</v>
      </c>
      <c r="N324" s="230" t="s">
        <v>38</v>
      </c>
      <c r="O324" s="88"/>
      <c r="P324" s="231">
        <f>O324*H324</f>
        <v>0</v>
      </c>
      <c r="Q324" s="231">
        <v>0</v>
      </c>
      <c r="R324" s="231">
        <f>Q324*H324</f>
        <v>0</v>
      </c>
      <c r="S324" s="231">
        <v>0</v>
      </c>
      <c r="T324" s="232">
        <f>S324*H324</f>
        <v>0</v>
      </c>
      <c r="U324" s="35"/>
      <c r="V324" s="35"/>
      <c r="W324" s="35"/>
      <c r="X324" s="35"/>
      <c r="Y324" s="35"/>
      <c r="Z324" s="35"/>
      <c r="AA324" s="35"/>
      <c r="AB324" s="35"/>
      <c r="AC324" s="35"/>
      <c r="AD324" s="35"/>
      <c r="AE324" s="35"/>
      <c r="AR324" s="233" t="s">
        <v>274</v>
      </c>
      <c r="AT324" s="233" t="s">
        <v>269</v>
      </c>
      <c r="AU324" s="233" t="s">
        <v>81</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710</v>
      </c>
    </row>
    <row r="325" s="2" customFormat="1" ht="16.5" customHeight="1">
      <c r="A325" s="35"/>
      <c r="B325" s="36"/>
      <c r="C325" s="222" t="s">
        <v>501</v>
      </c>
      <c r="D325" s="222" t="s">
        <v>269</v>
      </c>
      <c r="E325" s="223" t="s">
        <v>711</v>
      </c>
      <c r="F325" s="224" t="s">
        <v>712</v>
      </c>
      <c r="G325" s="225" t="s">
        <v>272</v>
      </c>
      <c r="H325" s="226">
        <v>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713</v>
      </c>
    </row>
    <row r="326" s="2" customFormat="1">
      <c r="A326" s="35"/>
      <c r="B326" s="36"/>
      <c r="C326" s="37"/>
      <c r="D326" s="235" t="s">
        <v>275</v>
      </c>
      <c r="E326" s="37"/>
      <c r="F326" s="236" t="s">
        <v>714</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62.7" customHeight="1">
      <c r="A327" s="35"/>
      <c r="B327" s="36"/>
      <c r="C327" s="222" t="s">
        <v>715</v>
      </c>
      <c r="D327" s="222" t="s">
        <v>269</v>
      </c>
      <c r="E327" s="223" t="s">
        <v>716</v>
      </c>
      <c r="F327" s="224" t="s">
        <v>717</v>
      </c>
      <c r="G327" s="225" t="s">
        <v>272</v>
      </c>
      <c r="H327" s="226">
        <v>4</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718</v>
      </c>
    </row>
    <row r="328" s="2" customFormat="1">
      <c r="A328" s="35"/>
      <c r="B328" s="36"/>
      <c r="C328" s="37"/>
      <c r="D328" s="235" t="s">
        <v>275</v>
      </c>
      <c r="E328" s="37"/>
      <c r="F328" s="236" t="s">
        <v>714</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16.5" customHeight="1">
      <c r="A329" s="35"/>
      <c r="B329" s="36"/>
      <c r="C329" s="222" t="s">
        <v>504</v>
      </c>
      <c r="D329" s="222" t="s">
        <v>269</v>
      </c>
      <c r="E329" s="223" t="s">
        <v>719</v>
      </c>
      <c r="F329" s="224" t="s">
        <v>720</v>
      </c>
      <c r="G329" s="225" t="s">
        <v>272</v>
      </c>
      <c r="H329" s="226">
        <v>14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721</v>
      </c>
    </row>
    <row r="330" s="2" customFormat="1">
      <c r="A330" s="35"/>
      <c r="B330" s="36"/>
      <c r="C330" s="37"/>
      <c r="D330" s="235" t="s">
        <v>275</v>
      </c>
      <c r="E330" s="37"/>
      <c r="F330" s="236" t="s">
        <v>722</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66.75" customHeight="1">
      <c r="A331" s="35"/>
      <c r="B331" s="36"/>
      <c r="C331" s="222" t="s">
        <v>723</v>
      </c>
      <c r="D331" s="222" t="s">
        <v>269</v>
      </c>
      <c r="E331" s="223" t="s">
        <v>724</v>
      </c>
      <c r="F331" s="224" t="s">
        <v>725</v>
      </c>
      <c r="G331" s="225" t="s">
        <v>272</v>
      </c>
      <c r="H331" s="226">
        <v>14</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726</v>
      </c>
    </row>
    <row r="332" s="2" customFormat="1">
      <c r="A332" s="35"/>
      <c r="B332" s="36"/>
      <c r="C332" s="37"/>
      <c r="D332" s="235" t="s">
        <v>275</v>
      </c>
      <c r="E332" s="37"/>
      <c r="F332" s="236" t="s">
        <v>727</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81</v>
      </c>
    </row>
    <row r="333" s="2" customFormat="1" ht="49.05" customHeight="1">
      <c r="A333" s="35"/>
      <c r="B333" s="36"/>
      <c r="C333" s="222" t="s">
        <v>509</v>
      </c>
      <c r="D333" s="222" t="s">
        <v>269</v>
      </c>
      <c r="E333" s="223" t="s">
        <v>728</v>
      </c>
      <c r="F333" s="224" t="s">
        <v>729</v>
      </c>
      <c r="G333" s="225" t="s">
        <v>272</v>
      </c>
      <c r="H333" s="226">
        <v>4</v>
      </c>
      <c r="I333" s="227"/>
      <c r="J333" s="228">
        <f>ROUND(I333*H333,2)</f>
        <v>0</v>
      </c>
      <c r="K333" s="224" t="s">
        <v>273</v>
      </c>
      <c r="L333" s="41"/>
      <c r="M333" s="229" t="s">
        <v>1</v>
      </c>
      <c r="N333" s="230"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274</v>
      </c>
      <c r="AT333" s="233" t="s">
        <v>269</v>
      </c>
      <c r="AU333" s="233" t="s">
        <v>81</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730</v>
      </c>
    </row>
    <row r="334" s="2" customFormat="1">
      <c r="A334" s="35"/>
      <c r="B334" s="36"/>
      <c r="C334" s="37"/>
      <c r="D334" s="235" t="s">
        <v>275</v>
      </c>
      <c r="E334" s="37"/>
      <c r="F334" s="236" t="s">
        <v>714</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81</v>
      </c>
    </row>
    <row r="335" s="2" customFormat="1" ht="62.7" customHeight="1">
      <c r="A335" s="35"/>
      <c r="B335" s="36"/>
      <c r="C335" s="222" t="s">
        <v>731</v>
      </c>
      <c r="D335" s="222" t="s">
        <v>269</v>
      </c>
      <c r="E335" s="223" t="s">
        <v>732</v>
      </c>
      <c r="F335" s="224" t="s">
        <v>733</v>
      </c>
      <c r="G335" s="225" t="s">
        <v>272</v>
      </c>
      <c r="H335" s="226">
        <v>4</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81</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734</v>
      </c>
    </row>
    <row r="336" s="2" customFormat="1">
      <c r="A336" s="35"/>
      <c r="B336" s="36"/>
      <c r="C336" s="37"/>
      <c r="D336" s="235" t="s">
        <v>275</v>
      </c>
      <c r="E336" s="37"/>
      <c r="F336" s="236" t="s">
        <v>714</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81</v>
      </c>
    </row>
    <row r="337" s="12" customFormat="1" ht="25.92" customHeight="1">
      <c r="A337" s="12"/>
      <c r="B337" s="208"/>
      <c r="C337" s="209"/>
      <c r="D337" s="210" t="s">
        <v>72</v>
      </c>
      <c r="E337" s="211" t="s">
        <v>735</v>
      </c>
      <c r="F337" s="211" t="s">
        <v>736</v>
      </c>
      <c r="G337" s="209"/>
      <c r="H337" s="209"/>
      <c r="I337" s="212"/>
      <c r="J337" s="213">
        <f>BK337</f>
        <v>0</v>
      </c>
      <c r="K337" s="209"/>
      <c r="L337" s="214"/>
      <c r="M337" s="215"/>
      <c r="N337" s="216"/>
      <c r="O337" s="216"/>
      <c r="P337" s="217">
        <f>P338+SUM(P339:P380)</f>
        <v>0</v>
      </c>
      <c r="Q337" s="216"/>
      <c r="R337" s="217">
        <f>R338+SUM(R339:R380)</f>
        <v>288.45472000000001</v>
      </c>
      <c r="S337" s="216"/>
      <c r="T337" s="218">
        <f>T338+SUM(T339:T380)</f>
        <v>0</v>
      </c>
      <c r="U337" s="12"/>
      <c r="V337" s="12"/>
      <c r="W337" s="12"/>
      <c r="X337" s="12"/>
      <c r="Y337" s="12"/>
      <c r="Z337" s="12"/>
      <c r="AA337" s="12"/>
      <c r="AB337" s="12"/>
      <c r="AC337" s="12"/>
      <c r="AD337" s="12"/>
      <c r="AE337" s="12"/>
      <c r="AR337" s="219" t="s">
        <v>81</v>
      </c>
      <c r="AT337" s="220" t="s">
        <v>72</v>
      </c>
      <c r="AU337" s="220" t="s">
        <v>73</v>
      </c>
      <c r="AY337" s="219" t="s">
        <v>266</v>
      </c>
      <c r="BK337" s="221">
        <f>BK338+SUM(BK339:BK380)</f>
        <v>0</v>
      </c>
    </row>
    <row r="338" s="2" customFormat="1" ht="49.05" customHeight="1">
      <c r="A338" s="35"/>
      <c r="B338" s="36"/>
      <c r="C338" s="222" t="s">
        <v>513</v>
      </c>
      <c r="D338" s="222" t="s">
        <v>269</v>
      </c>
      <c r="E338" s="223" t="s">
        <v>270</v>
      </c>
      <c r="F338" s="224" t="s">
        <v>271</v>
      </c>
      <c r="G338" s="225" t="s">
        <v>272</v>
      </c>
      <c r="H338" s="226">
        <v>40</v>
      </c>
      <c r="I338" s="227"/>
      <c r="J338" s="228">
        <f>ROUND(I338*H338,2)</f>
        <v>0</v>
      </c>
      <c r="K338" s="224" t="s">
        <v>273</v>
      </c>
      <c r="L338" s="41"/>
      <c r="M338" s="229" t="s">
        <v>1</v>
      </c>
      <c r="N338" s="230" t="s">
        <v>38</v>
      </c>
      <c r="O338" s="88"/>
      <c r="P338" s="231">
        <f>O338*H338</f>
        <v>0</v>
      </c>
      <c r="Q338" s="231">
        <v>0</v>
      </c>
      <c r="R338" s="231">
        <f>Q338*H338</f>
        <v>0</v>
      </c>
      <c r="S338" s="231">
        <v>0</v>
      </c>
      <c r="T338" s="232">
        <f>S338*H338</f>
        <v>0</v>
      </c>
      <c r="U338" s="35"/>
      <c r="V338" s="35"/>
      <c r="W338" s="35"/>
      <c r="X338" s="35"/>
      <c r="Y338" s="35"/>
      <c r="Z338" s="35"/>
      <c r="AA338" s="35"/>
      <c r="AB338" s="35"/>
      <c r="AC338" s="35"/>
      <c r="AD338" s="35"/>
      <c r="AE338" s="35"/>
      <c r="AR338" s="233" t="s">
        <v>274</v>
      </c>
      <c r="AT338" s="233" t="s">
        <v>269</v>
      </c>
      <c r="AU338" s="233" t="s">
        <v>81</v>
      </c>
      <c r="AY338" s="14" t="s">
        <v>266</v>
      </c>
      <c r="BE338" s="234">
        <f>IF(N338="základní",J338,0)</f>
        <v>0</v>
      </c>
      <c r="BF338" s="234">
        <f>IF(N338="snížená",J338,0)</f>
        <v>0</v>
      </c>
      <c r="BG338" s="234">
        <f>IF(N338="zákl. přenesená",J338,0)</f>
        <v>0</v>
      </c>
      <c r="BH338" s="234">
        <f>IF(N338="sníž. přenesená",J338,0)</f>
        <v>0</v>
      </c>
      <c r="BI338" s="234">
        <f>IF(N338="nulová",J338,0)</f>
        <v>0</v>
      </c>
      <c r="BJ338" s="14" t="s">
        <v>81</v>
      </c>
      <c r="BK338" s="234">
        <f>ROUND(I338*H338,2)</f>
        <v>0</v>
      </c>
      <c r="BL338" s="14" t="s">
        <v>274</v>
      </c>
      <c r="BM338" s="233" t="s">
        <v>737</v>
      </c>
    </row>
    <row r="339" s="2" customFormat="1">
      <c r="A339" s="35"/>
      <c r="B339" s="36"/>
      <c r="C339" s="37"/>
      <c r="D339" s="235" t="s">
        <v>275</v>
      </c>
      <c r="E339" s="37"/>
      <c r="F339" s="236" t="s">
        <v>738</v>
      </c>
      <c r="G339" s="37"/>
      <c r="H339" s="37"/>
      <c r="I339" s="237"/>
      <c r="J339" s="37"/>
      <c r="K339" s="37"/>
      <c r="L339" s="41"/>
      <c r="M339" s="238"/>
      <c r="N339" s="239"/>
      <c r="O339" s="88"/>
      <c r="P339" s="88"/>
      <c r="Q339" s="88"/>
      <c r="R339" s="88"/>
      <c r="S339" s="88"/>
      <c r="T339" s="89"/>
      <c r="U339" s="35"/>
      <c r="V339" s="35"/>
      <c r="W339" s="35"/>
      <c r="X339" s="35"/>
      <c r="Y339" s="35"/>
      <c r="Z339" s="35"/>
      <c r="AA339" s="35"/>
      <c r="AB339" s="35"/>
      <c r="AC339" s="35"/>
      <c r="AD339" s="35"/>
      <c r="AE339" s="35"/>
      <c r="AT339" s="14" t="s">
        <v>275</v>
      </c>
      <c r="AU339" s="14" t="s">
        <v>81</v>
      </c>
    </row>
    <row r="340" s="2" customFormat="1" ht="101.25" customHeight="1">
      <c r="A340" s="35"/>
      <c r="B340" s="36"/>
      <c r="C340" s="222" t="s">
        <v>739</v>
      </c>
      <c r="D340" s="222" t="s">
        <v>269</v>
      </c>
      <c r="E340" s="223" t="s">
        <v>402</v>
      </c>
      <c r="F340" s="224" t="s">
        <v>403</v>
      </c>
      <c r="G340" s="225" t="s">
        <v>279</v>
      </c>
      <c r="H340" s="226">
        <v>40</v>
      </c>
      <c r="I340" s="227"/>
      <c r="J340" s="228">
        <f>ROUND(I340*H340,2)</f>
        <v>0</v>
      </c>
      <c r="K340" s="224" t="s">
        <v>273</v>
      </c>
      <c r="L340" s="41"/>
      <c r="M340" s="229" t="s">
        <v>1</v>
      </c>
      <c r="N340" s="230" t="s">
        <v>38</v>
      </c>
      <c r="O340" s="88"/>
      <c r="P340" s="231">
        <f>O340*H340</f>
        <v>0</v>
      </c>
      <c r="Q340" s="231">
        <v>0</v>
      </c>
      <c r="R340" s="231">
        <f>Q340*H340</f>
        <v>0</v>
      </c>
      <c r="S340" s="231">
        <v>0</v>
      </c>
      <c r="T340" s="232">
        <f>S340*H340</f>
        <v>0</v>
      </c>
      <c r="U340" s="35"/>
      <c r="V340" s="35"/>
      <c r="W340" s="35"/>
      <c r="X340" s="35"/>
      <c r="Y340" s="35"/>
      <c r="Z340" s="35"/>
      <c r="AA340" s="35"/>
      <c r="AB340" s="35"/>
      <c r="AC340" s="35"/>
      <c r="AD340" s="35"/>
      <c r="AE340" s="35"/>
      <c r="AR340" s="233" t="s">
        <v>274</v>
      </c>
      <c r="AT340" s="233" t="s">
        <v>269</v>
      </c>
      <c r="AU340" s="233" t="s">
        <v>81</v>
      </c>
      <c r="AY340" s="14" t="s">
        <v>266</v>
      </c>
      <c r="BE340" s="234">
        <f>IF(N340="základní",J340,0)</f>
        <v>0</v>
      </c>
      <c r="BF340" s="234">
        <f>IF(N340="snížená",J340,0)</f>
        <v>0</v>
      </c>
      <c r="BG340" s="234">
        <f>IF(N340="zákl. přenesená",J340,0)</f>
        <v>0</v>
      </c>
      <c r="BH340" s="234">
        <f>IF(N340="sníž. přenesená",J340,0)</f>
        <v>0</v>
      </c>
      <c r="BI340" s="234">
        <f>IF(N340="nulová",J340,0)</f>
        <v>0</v>
      </c>
      <c r="BJ340" s="14" t="s">
        <v>81</v>
      </c>
      <c r="BK340" s="234">
        <f>ROUND(I340*H340,2)</f>
        <v>0</v>
      </c>
      <c r="BL340" s="14" t="s">
        <v>274</v>
      </c>
      <c r="BM340" s="233" t="s">
        <v>740</v>
      </c>
    </row>
    <row r="341" s="2" customFormat="1">
      <c r="A341" s="35"/>
      <c r="B341" s="36"/>
      <c r="C341" s="37"/>
      <c r="D341" s="235" t="s">
        <v>275</v>
      </c>
      <c r="E341" s="37"/>
      <c r="F341" s="236" t="s">
        <v>741</v>
      </c>
      <c r="G341" s="37"/>
      <c r="H341" s="37"/>
      <c r="I341" s="237"/>
      <c r="J341" s="37"/>
      <c r="K341" s="37"/>
      <c r="L341" s="41"/>
      <c r="M341" s="238"/>
      <c r="N341" s="239"/>
      <c r="O341" s="88"/>
      <c r="P341" s="88"/>
      <c r="Q341" s="88"/>
      <c r="R341" s="88"/>
      <c r="S341" s="88"/>
      <c r="T341" s="89"/>
      <c r="U341" s="35"/>
      <c r="V341" s="35"/>
      <c r="W341" s="35"/>
      <c r="X341" s="35"/>
      <c r="Y341" s="35"/>
      <c r="Z341" s="35"/>
      <c r="AA341" s="35"/>
      <c r="AB341" s="35"/>
      <c r="AC341" s="35"/>
      <c r="AD341" s="35"/>
      <c r="AE341" s="35"/>
      <c r="AT341" s="14" t="s">
        <v>275</v>
      </c>
      <c r="AU341" s="14" t="s">
        <v>81</v>
      </c>
    </row>
    <row r="342" s="2" customFormat="1" ht="101.25" customHeight="1">
      <c r="A342" s="35"/>
      <c r="B342" s="36"/>
      <c r="C342" s="222" t="s">
        <v>518</v>
      </c>
      <c r="D342" s="222" t="s">
        <v>269</v>
      </c>
      <c r="E342" s="223" t="s">
        <v>407</v>
      </c>
      <c r="F342" s="224" t="s">
        <v>408</v>
      </c>
      <c r="G342" s="225" t="s">
        <v>279</v>
      </c>
      <c r="H342" s="226">
        <v>50</v>
      </c>
      <c r="I342" s="227"/>
      <c r="J342" s="228">
        <f>ROUND(I342*H342,2)</f>
        <v>0</v>
      </c>
      <c r="K342" s="224" t="s">
        <v>273</v>
      </c>
      <c r="L342" s="41"/>
      <c r="M342" s="229" t="s">
        <v>1</v>
      </c>
      <c r="N342" s="230" t="s">
        <v>38</v>
      </c>
      <c r="O342" s="88"/>
      <c r="P342" s="231">
        <f>O342*H342</f>
        <v>0</v>
      </c>
      <c r="Q342" s="231">
        <v>0</v>
      </c>
      <c r="R342" s="231">
        <f>Q342*H342</f>
        <v>0</v>
      </c>
      <c r="S342" s="231">
        <v>0</v>
      </c>
      <c r="T342" s="232">
        <f>S342*H342</f>
        <v>0</v>
      </c>
      <c r="U342" s="35"/>
      <c r="V342" s="35"/>
      <c r="W342" s="35"/>
      <c r="X342" s="35"/>
      <c r="Y342" s="35"/>
      <c r="Z342" s="35"/>
      <c r="AA342" s="35"/>
      <c r="AB342" s="35"/>
      <c r="AC342" s="35"/>
      <c r="AD342" s="35"/>
      <c r="AE342" s="35"/>
      <c r="AR342" s="233" t="s">
        <v>274</v>
      </c>
      <c r="AT342" s="233" t="s">
        <v>269</v>
      </c>
      <c r="AU342" s="233" t="s">
        <v>81</v>
      </c>
      <c r="AY342" s="14" t="s">
        <v>266</v>
      </c>
      <c r="BE342" s="234">
        <f>IF(N342="základní",J342,0)</f>
        <v>0</v>
      </c>
      <c r="BF342" s="234">
        <f>IF(N342="snížená",J342,0)</f>
        <v>0</v>
      </c>
      <c r="BG342" s="234">
        <f>IF(N342="zákl. přenesená",J342,0)</f>
        <v>0</v>
      </c>
      <c r="BH342" s="234">
        <f>IF(N342="sníž. přenesená",J342,0)</f>
        <v>0</v>
      </c>
      <c r="BI342" s="234">
        <f>IF(N342="nulová",J342,0)</f>
        <v>0</v>
      </c>
      <c r="BJ342" s="14" t="s">
        <v>81</v>
      </c>
      <c r="BK342" s="234">
        <f>ROUND(I342*H342,2)</f>
        <v>0</v>
      </c>
      <c r="BL342" s="14" t="s">
        <v>274</v>
      </c>
      <c r="BM342" s="233" t="s">
        <v>742</v>
      </c>
    </row>
    <row r="343" s="2" customFormat="1">
      <c r="A343" s="35"/>
      <c r="B343" s="36"/>
      <c r="C343" s="37"/>
      <c r="D343" s="235" t="s">
        <v>275</v>
      </c>
      <c r="E343" s="37"/>
      <c r="F343" s="236" t="s">
        <v>743</v>
      </c>
      <c r="G343" s="37"/>
      <c r="H343" s="37"/>
      <c r="I343" s="237"/>
      <c r="J343" s="37"/>
      <c r="K343" s="37"/>
      <c r="L343" s="41"/>
      <c r="M343" s="238"/>
      <c r="N343" s="239"/>
      <c r="O343" s="88"/>
      <c r="P343" s="88"/>
      <c r="Q343" s="88"/>
      <c r="R343" s="88"/>
      <c r="S343" s="88"/>
      <c r="T343" s="89"/>
      <c r="U343" s="35"/>
      <c r="V343" s="35"/>
      <c r="W343" s="35"/>
      <c r="X343" s="35"/>
      <c r="Y343" s="35"/>
      <c r="Z343" s="35"/>
      <c r="AA343" s="35"/>
      <c r="AB343" s="35"/>
      <c r="AC343" s="35"/>
      <c r="AD343" s="35"/>
      <c r="AE343" s="35"/>
      <c r="AT343" s="14" t="s">
        <v>275</v>
      </c>
      <c r="AU343" s="14" t="s">
        <v>81</v>
      </c>
    </row>
    <row r="344" s="2" customFormat="1" ht="101.25" customHeight="1">
      <c r="A344" s="35"/>
      <c r="B344" s="36"/>
      <c r="C344" s="222" t="s">
        <v>744</v>
      </c>
      <c r="D344" s="222" t="s">
        <v>269</v>
      </c>
      <c r="E344" s="223" t="s">
        <v>407</v>
      </c>
      <c r="F344" s="224" t="s">
        <v>408</v>
      </c>
      <c r="G344" s="225" t="s">
        <v>279</v>
      </c>
      <c r="H344" s="226">
        <v>50</v>
      </c>
      <c r="I344" s="227"/>
      <c r="J344" s="228">
        <f>ROUND(I344*H344,2)</f>
        <v>0</v>
      </c>
      <c r="K344" s="224" t="s">
        <v>273</v>
      </c>
      <c r="L344" s="41"/>
      <c r="M344" s="229" t="s">
        <v>1</v>
      </c>
      <c r="N344" s="230" t="s">
        <v>38</v>
      </c>
      <c r="O344" s="88"/>
      <c r="P344" s="231">
        <f>O344*H344</f>
        <v>0</v>
      </c>
      <c r="Q344" s="231">
        <v>0</v>
      </c>
      <c r="R344" s="231">
        <f>Q344*H344</f>
        <v>0</v>
      </c>
      <c r="S344" s="231">
        <v>0</v>
      </c>
      <c r="T344" s="232">
        <f>S344*H344</f>
        <v>0</v>
      </c>
      <c r="U344" s="35"/>
      <c r="V344" s="35"/>
      <c r="W344" s="35"/>
      <c r="X344" s="35"/>
      <c r="Y344" s="35"/>
      <c r="Z344" s="35"/>
      <c r="AA344" s="35"/>
      <c r="AB344" s="35"/>
      <c r="AC344" s="35"/>
      <c r="AD344" s="35"/>
      <c r="AE344" s="35"/>
      <c r="AR344" s="233" t="s">
        <v>274</v>
      </c>
      <c r="AT344" s="233" t="s">
        <v>269</v>
      </c>
      <c r="AU344" s="233" t="s">
        <v>81</v>
      </c>
      <c r="AY344" s="14" t="s">
        <v>266</v>
      </c>
      <c r="BE344" s="234">
        <f>IF(N344="základní",J344,0)</f>
        <v>0</v>
      </c>
      <c r="BF344" s="234">
        <f>IF(N344="snížená",J344,0)</f>
        <v>0</v>
      </c>
      <c r="BG344" s="234">
        <f>IF(N344="zákl. přenesená",J344,0)</f>
        <v>0</v>
      </c>
      <c r="BH344" s="234">
        <f>IF(N344="sníž. přenesená",J344,0)</f>
        <v>0</v>
      </c>
      <c r="BI344" s="234">
        <f>IF(N344="nulová",J344,0)</f>
        <v>0</v>
      </c>
      <c r="BJ344" s="14" t="s">
        <v>81</v>
      </c>
      <c r="BK344" s="234">
        <f>ROUND(I344*H344,2)</f>
        <v>0</v>
      </c>
      <c r="BL344" s="14" t="s">
        <v>274</v>
      </c>
      <c r="BM344" s="233" t="s">
        <v>745</v>
      </c>
    </row>
    <row r="345" s="2" customFormat="1">
      <c r="A345" s="35"/>
      <c r="B345" s="36"/>
      <c r="C345" s="37"/>
      <c r="D345" s="235" t="s">
        <v>275</v>
      </c>
      <c r="E345" s="37"/>
      <c r="F345" s="236" t="s">
        <v>746</v>
      </c>
      <c r="G345" s="37"/>
      <c r="H345" s="37"/>
      <c r="I345" s="237"/>
      <c r="J345" s="37"/>
      <c r="K345" s="37"/>
      <c r="L345" s="41"/>
      <c r="M345" s="238"/>
      <c r="N345" s="239"/>
      <c r="O345" s="88"/>
      <c r="P345" s="88"/>
      <c r="Q345" s="88"/>
      <c r="R345" s="88"/>
      <c r="S345" s="88"/>
      <c r="T345" s="89"/>
      <c r="U345" s="35"/>
      <c r="V345" s="35"/>
      <c r="W345" s="35"/>
      <c r="X345" s="35"/>
      <c r="Y345" s="35"/>
      <c r="Z345" s="35"/>
      <c r="AA345" s="35"/>
      <c r="AB345" s="35"/>
      <c r="AC345" s="35"/>
      <c r="AD345" s="35"/>
      <c r="AE345" s="35"/>
      <c r="AT345" s="14" t="s">
        <v>275</v>
      </c>
      <c r="AU345" s="14" t="s">
        <v>81</v>
      </c>
    </row>
    <row r="346" s="2" customFormat="1" ht="114.9" customHeight="1">
      <c r="A346" s="35"/>
      <c r="B346" s="36"/>
      <c r="C346" s="222" t="s">
        <v>521</v>
      </c>
      <c r="D346" s="222" t="s">
        <v>269</v>
      </c>
      <c r="E346" s="223" t="s">
        <v>747</v>
      </c>
      <c r="F346" s="224" t="s">
        <v>748</v>
      </c>
      <c r="G346" s="225" t="s">
        <v>279</v>
      </c>
      <c r="H346" s="226">
        <v>1082</v>
      </c>
      <c r="I346" s="227"/>
      <c r="J346" s="228">
        <f>ROUND(I346*H346,2)</f>
        <v>0</v>
      </c>
      <c r="K346" s="224" t="s">
        <v>273</v>
      </c>
      <c r="L346" s="41"/>
      <c r="M346" s="229" t="s">
        <v>1</v>
      </c>
      <c r="N346" s="230" t="s">
        <v>38</v>
      </c>
      <c r="O346" s="88"/>
      <c r="P346" s="231">
        <f>O346*H346</f>
        <v>0</v>
      </c>
      <c r="Q346" s="231">
        <v>0</v>
      </c>
      <c r="R346" s="231">
        <f>Q346*H346</f>
        <v>0</v>
      </c>
      <c r="S346" s="231">
        <v>0</v>
      </c>
      <c r="T346" s="232">
        <f>S346*H346</f>
        <v>0</v>
      </c>
      <c r="U346" s="35"/>
      <c r="V346" s="35"/>
      <c r="W346" s="35"/>
      <c r="X346" s="35"/>
      <c r="Y346" s="35"/>
      <c r="Z346" s="35"/>
      <c r="AA346" s="35"/>
      <c r="AB346" s="35"/>
      <c r="AC346" s="35"/>
      <c r="AD346" s="35"/>
      <c r="AE346" s="35"/>
      <c r="AR346" s="233" t="s">
        <v>274</v>
      </c>
      <c r="AT346" s="233" t="s">
        <v>269</v>
      </c>
      <c r="AU346" s="233" t="s">
        <v>81</v>
      </c>
      <c r="AY346" s="14" t="s">
        <v>266</v>
      </c>
      <c r="BE346" s="234">
        <f>IF(N346="základní",J346,0)</f>
        <v>0</v>
      </c>
      <c r="BF346" s="234">
        <f>IF(N346="snížená",J346,0)</f>
        <v>0</v>
      </c>
      <c r="BG346" s="234">
        <f>IF(N346="zákl. přenesená",J346,0)</f>
        <v>0</v>
      </c>
      <c r="BH346" s="234">
        <f>IF(N346="sníž. přenesená",J346,0)</f>
        <v>0</v>
      </c>
      <c r="BI346" s="234">
        <f>IF(N346="nulová",J346,0)</f>
        <v>0</v>
      </c>
      <c r="BJ346" s="14" t="s">
        <v>81</v>
      </c>
      <c r="BK346" s="234">
        <f>ROUND(I346*H346,2)</f>
        <v>0</v>
      </c>
      <c r="BL346" s="14" t="s">
        <v>274</v>
      </c>
      <c r="BM346" s="233" t="s">
        <v>749</v>
      </c>
    </row>
    <row r="347" s="2" customFormat="1">
      <c r="A347" s="35"/>
      <c r="B347" s="36"/>
      <c r="C347" s="37"/>
      <c r="D347" s="235" t="s">
        <v>275</v>
      </c>
      <c r="E347" s="37"/>
      <c r="F347" s="236" t="s">
        <v>750</v>
      </c>
      <c r="G347" s="37"/>
      <c r="H347" s="37"/>
      <c r="I347" s="237"/>
      <c r="J347" s="37"/>
      <c r="K347" s="37"/>
      <c r="L347" s="41"/>
      <c r="M347" s="238"/>
      <c r="N347" s="239"/>
      <c r="O347" s="88"/>
      <c r="P347" s="88"/>
      <c r="Q347" s="88"/>
      <c r="R347" s="88"/>
      <c r="S347" s="88"/>
      <c r="T347" s="89"/>
      <c r="U347" s="35"/>
      <c r="V347" s="35"/>
      <c r="W347" s="35"/>
      <c r="X347" s="35"/>
      <c r="Y347" s="35"/>
      <c r="Z347" s="35"/>
      <c r="AA347" s="35"/>
      <c r="AB347" s="35"/>
      <c r="AC347" s="35"/>
      <c r="AD347" s="35"/>
      <c r="AE347" s="35"/>
      <c r="AT347" s="14" t="s">
        <v>275</v>
      </c>
      <c r="AU347" s="14" t="s">
        <v>81</v>
      </c>
    </row>
    <row r="348" s="2" customFormat="1" ht="78" customHeight="1">
      <c r="A348" s="35"/>
      <c r="B348" s="36"/>
      <c r="C348" s="222" t="s">
        <v>751</v>
      </c>
      <c r="D348" s="222" t="s">
        <v>269</v>
      </c>
      <c r="E348" s="223" t="s">
        <v>371</v>
      </c>
      <c r="F348" s="224" t="s">
        <v>372</v>
      </c>
      <c r="G348" s="225" t="s">
        <v>272</v>
      </c>
      <c r="H348" s="226">
        <v>100</v>
      </c>
      <c r="I348" s="227"/>
      <c r="J348" s="228">
        <f>ROUND(I348*H348,2)</f>
        <v>0</v>
      </c>
      <c r="K348" s="224" t="s">
        <v>273</v>
      </c>
      <c r="L348" s="41"/>
      <c r="M348" s="229" t="s">
        <v>1</v>
      </c>
      <c r="N348" s="230" t="s">
        <v>38</v>
      </c>
      <c r="O348" s="88"/>
      <c r="P348" s="231">
        <f>O348*H348</f>
        <v>0</v>
      </c>
      <c r="Q348" s="231">
        <v>0</v>
      </c>
      <c r="R348" s="231">
        <f>Q348*H348</f>
        <v>0</v>
      </c>
      <c r="S348" s="231">
        <v>0</v>
      </c>
      <c r="T348" s="232">
        <f>S348*H348</f>
        <v>0</v>
      </c>
      <c r="U348" s="35"/>
      <c r="V348" s="35"/>
      <c r="W348" s="35"/>
      <c r="X348" s="35"/>
      <c r="Y348" s="35"/>
      <c r="Z348" s="35"/>
      <c r="AA348" s="35"/>
      <c r="AB348" s="35"/>
      <c r="AC348" s="35"/>
      <c r="AD348" s="35"/>
      <c r="AE348" s="35"/>
      <c r="AR348" s="233" t="s">
        <v>274</v>
      </c>
      <c r="AT348" s="233" t="s">
        <v>269</v>
      </c>
      <c r="AU348" s="233" t="s">
        <v>81</v>
      </c>
      <c r="AY348" s="14" t="s">
        <v>266</v>
      </c>
      <c r="BE348" s="234">
        <f>IF(N348="základní",J348,0)</f>
        <v>0</v>
      </c>
      <c r="BF348" s="234">
        <f>IF(N348="snížená",J348,0)</f>
        <v>0</v>
      </c>
      <c r="BG348" s="234">
        <f>IF(N348="zákl. přenesená",J348,0)</f>
        <v>0</v>
      </c>
      <c r="BH348" s="234">
        <f>IF(N348="sníž. přenesená",J348,0)</f>
        <v>0</v>
      </c>
      <c r="BI348" s="234">
        <f>IF(N348="nulová",J348,0)</f>
        <v>0</v>
      </c>
      <c r="BJ348" s="14" t="s">
        <v>81</v>
      </c>
      <c r="BK348" s="234">
        <f>ROUND(I348*H348,2)</f>
        <v>0</v>
      </c>
      <c r="BL348" s="14" t="s">
        <v>274</v>
      </c>
      <c r="BM348" s="233" t="s">
        <v>752</v>
      </c>
    </row>
    <row r="349" s="2" customFormat="1">
      <c r="A349" s="35"/>
      <c r="B349" s="36"/>
      <c r="C349" s="37"/>
      <c r="D349" s="235" t="s">
        <v>275</v>
      </c>
      <c r="E349" s="37"/>
      <c r="F349" s="236" t="s">
        <v>753</v>
      </c>
      <c r="G349" s="37"/>
      <c r="H349" s="37"/>
      <c r="I349" s="237"/>
      <c r="J349" s="37"/>
      <c r="K349" s="37"/>
      <c r="L349" s="41"/>
      <c r="M349" s="238"/>
      <c r="N349" s="239"/>
      <c r="O349" s="88"/>
      <c r="P349" s="88"/>
      <c r="Q349" s="88"/>
      <c r="R349" s="88"/>
      <c r="S349" s="88"/>
      <c r="T349" s="89"/>
      <c r="U349" s="35"/>
      <c r="V349" s="35"/>
      <c r="W349" s="35"/>
      <c r="X349" s="35"/>
      <c r="Y349" s="35"/>
      <c r="Z349" s="35"/>
      <c r="AA349" s="35"/>
      <c r="AB349" s="35"/>
      <c r="AC349" s="35"/>
      <c r="AD349" s="35"/>
      <c r="AE349" s="35"/>
      <c r="AT349" s="14" t="s">
        <v>275</v>
      </c>
      <c r="AU349" s="14" t="s">
        <v>81</v>
      </c>
    </row>
    <row r="350" s="2" customFormat="1" ht="114.9" customHeight="1">
      <c r="A350" s="35"/>
      <c r="B350" s="36"/>
      <c r="C350" s="222" t="s">
        <v>526</v>
      </c>
      <c r="D350" s="222" t="s">
        <v>269</v>
      </c>
      <c r="E350" s="223" t="s">
        <v>484</v>
      </c>
      <c r="F350" s="224" t="s">
        <v>485</v>
      </c>
      <c r="G350" s="225" t="s">
        <v>486</v>
      </c>
      <c r="H350" s="226">
        <v>46</v>
      </c>
      <c r="I350" s="227"/>
      <c r="J350" s="228">
        <f>ROUND(I350*H350,2)</f>
        <v>0</v>
      </c>
      <c r="K350" s="224" t="s">
        <v>273</v>
      </c>
      <c r="L350" s="41"/>
      <c r="M350" s="229" t="s">
        <v>1</v>
      </c>
      <c r="N350" s="230" t="s">
        <v>38</v>
      </c>
      <c r="O350" s="88"/>
      <c r="P350" s="231">
        <f>O350*H350</f>
        <v>0</v>
      </c>
      <c r="Q350" s="231">
        <v>0</v>
      </c>
      <c r="R350" s="231">
        <f>Q350*H350</f>
        <v>0</v>
      </c>
      <c r="S350" s="231">
        <v>0</v>
      </c>
      <c r="T350" s="232">
        <f>S350*H350</f>
        <v>0</v>
      </c>
      <c r="U350" s="35"/>
      <c r="V350" s="35"/>
      <c r="W350" s="35"/>
      <c r="X350" s="35"/>
      <c r="Y350" s="35"/>
      <c r="Z350" s="35"/>
      <c r="AA350" s="35"/>
      <c r="AB350" s="35"/>
      <c r="AC350" s="35"/>
      <c r="AD350" s="35"/>
      <c r="AE350" s="35"/>
      <c r="AR350" s="233" t="s">
        <v>274</v>
      </c>
      <c r="AT350" s="233" t="s">
        <v>269</v>
      </c>
      <c r="AU350" s="233" t="s">
        <v>81</v>
      </c>
      <c r="AY350" s="14" t="s">
        <v>266</v>
      </c>
      <c r="BE350" s="234">
        <f>IF(N350="základní",J350,0)</f>
        <v>0</v>
      </c>
      <c r="BF350" s="234">
        <f>IF(N350="snížená",J350,0)</f>
        <v>0</v>
      </c>
      <c r="BG350" s="234">
        <f>IF(N350="zákl. přenesená",J350,0)</f>
        <v>0</v>
      </c>
      <c r="BH350" s="234">
        <f>IF(N350="sníž. přenesená",J350,0)</f>
        <v>0</v>
      </c>
      <c r="BI350" s="234">
        <f>IF(N350="nulová",J350,0)</f>
        <v>0</v>
      </c>
      <c r="BJ350" s="14" t="s">
        <v>81</v>
      </c>
      <c r="BK350" s="234">
        <f>ROUND(I350*H350,2)</f>
        <v>0</v>
      </c>
      <c r="BL350" s="14" t="s">
        <v>274</v>
      </c>
      <c r="BM350" s="233" t="s">
        <v>754</v>
      </c>
    </row>
    <row r="351" s="2" customFormat="1">
      <c r="A351" s="35"/>
      <c r="B351" s="36"/>
      <c r="C351" s="37"/>
      <c r="D351" s="235" t="s">
        <v>275</v>
      </c>
      <c r="E351" s="37"/>
      <c r="F351" s="236" t="s">
        <v>755</v>
      </c>
      <c r="G351" s="37"/>
      <c r="H351" s="37"/>
      <c r="I351" s="237"/>
      <c r="J351" s="37"/>
      <c r="K351" s="37"/>
      <c r="L351" s="41"/>
      <c r="M351" s="238"/>
      <c r="N351" s="239"/>
      <c r="O351" s="88"/>
      <c r="P351" s="88"/>
      <c r="Q351" s="88"/>
      <c r="R351" s="88"/>
      <c r="S351" s="88"/>
      <c r="T351" s="89"/>
      <c r="U351" s="35"/>
      <c r="V351" s="35"/>
      <c r="W351" s="35"/>
      <c r="X351" s="35"/>
      <c r="Y351" s="35"/>
      <c r="Z351" s="35"/>
      <c r="AA351" s="35"/>
      <c r="AB351" s="35"/>
      <c r="AC351" s="35"/>
      <c r="AD351" s="35"/>
      <c r="AE351" s="35"/>
      <c r="AT351" s="14" t="s">
        <v>275</v>
      </c>
      <c r="AU351" s="14" t="s">
        <v>81</v>
      </c>
    </row>
    <row r="352" s="2" customFormat="1" ht="90" customHeight="1">
      <c r="A352" s="35"/>
      <c r="B352" s="36"/>
      <c r="C352" s="222" t="s">
        <v>756</v>
      </c>
      <c r="D352" s="222" t="s">
        <v>269</v>
      </c>
      <c r="E352" s="223" t="s">
        <v>490</v>
      </c>
      <c r="F352" s="224" t="s">
        <v>491</v>
      </c>
      <c r="G352" s="225" t="s">
        <v>486</v>
      </c>
      <c r="H352" s="226">
        <v>12</v>
      </c>
      <c r="I352" s="227"/>
      <c r="J352" s="228">
        <f>ROUND(I352*H352,2)</f>
        <v>0</v>
      </c>
      <c r="K352" s="224" t="s">
        <v>273</v>
      </c>
      <c r="L352" s="41"/>
      <c r="M352" s="229" t="s">
        <v>1</v>
      </c>
      <c r="N352" s="230" t="s">
        <v>38</v>
      </c>
      <c r="O352" s="88"/>
      <c r="P352" s="231">
        <f>O352*H352</f>
        <v>0</v>
      </c>
      <c r="Q352" s="231">
        <v>0</v>
      </c>
      <c r="R352" s="231">
        <f>Q352*H352</f>
        <v>0</v>
      </c>
      <c r="S352" s="231">
        <v>0</v>
      </c>
      <c r="T352" s="232">
        <f>S352*H352</f>
        <v>0</v>
      </c>
      <c r="U352" s="35"/>
      <c r="V352" s="35"/>
      <c r="W352" s="35"/>
      <c r="X352" s="35"/>
      <c r="Y352" s="35"/>
      <c r="Z352" s="35"/>
      <c r="AA352" s="35"/>
      <c r="AB352" s="35"/>
      <c r="AC352" s="35"/>
      <c r="AD352" s="35"/>
      <c r="AE352" s="35"/>
      <c r="AR352" s="233" t="s">
        <v>274</v>
      </c>
      <c r="AT352" s="233" t="s">
        <v>269</v>
      </c>
      <c r="AU352" s="233" t="s">
        <v>81</v>
      </c>
      <c r="AY352" s="14" t="s">
        <v>266</v>
      </c>
      <c r="BE352" s="234">
        <f>IF(N352="základní",J352,0)</f>
        <v>0</v>
      </c>
      <c r="BF352" s="234">
        <f>IF(N352="snížená",J352,0)</f>
        <v>0</v>
      </c>
      <c r="BG352" s="234">
        <f>IF(N352="zákl. přenesená",J352,0)</f>
        <v>0</v>
      </c>
      <c r="BH352" s="234">
        <f>IF(N352="sníž. přenesená",J352,0)</f>
        <v>0</v>
      </c>
      <c r="BI352" s="234">
        <f>IF(N352="nulová",J352,0)</f>
        <v>0</v>
      </c>
      <c r="BJ352" s="14" t="s">
        <v>81</v>
      </c>
      <c r="BK352" s="234">
        <f>ROUND(I352*H352,2)</f>
        <v>0</v>
      </c>
      <c r="BL352" s="14" t="s">
        <v>274</v>
      </c>
      <c r="BM352" s="233" t="s">
        <v>757</v>
      </c>
    </row>
    <row r="353" s="2" customFormat="1">
      <c r="A353" s="35"/>
      <c r="B353" s="36"/>
      <c r="C353" s="37"/>
      <c r="D353" s="235" t="s">
        <v>275</v>
      </c>
      <c r="E353" s="37"/>
      <c r="F353" s="236" t="s">
        <v>758</v>
      </c>
      <c r="G353" s="37"/>
      <c r="H353" s="37"/>
      <c r="I353" s="237"/>
      <c r="J353" s="37"/>
      <c r="K353" s="37"/>
      <c r="L353" s="41"/>
      <c r="M353" s="238"/>
      <c r="N353" s="239"/>
      <c r="O353" s="88"/>
      <c r="P353" s="88"/>
      <c r="Q353" s="88"/>
      <c r="R353" s="88"/>
      <c r="S353" s="88"/>
      <c r="T353" s="89"/>
      <c r="U353" s="35"/>
      <c r="V353" s="35"/>
      <c r="W353" s="35"/>
      <c r="X353" s="35"/>
      <c r="Y353" s="35"/>
      <c r="Z353" s="35"/>
      <c r="AA353" s="35"/>
      <c r="AB353" s="35"/>
      <c r="AC353" s="35"/>
      <c r="AD353" s="35"/>
      <c r="AE353" s="35"/>
      <c r="AT353" s="14" t="s">
        <v>275</v>
      </c>
      <c r="AU353" s="14" t="s">
        <v>81</v>
      </c>
    </row>
    <row r="354" s="2" customFormat="1" ht="90" customHeight="1">
      <c r="A354" s="35"/>
      <c r="B354" s="36"/>
      <c r="C354" s="222" t="s">
        <v>529</v>
      </c>
      <c r="D354" s="222" t="s">
        <v>269</v>
      </c>
      <c r="E354" s="223" t="s">
        <v>494</v>
      </c>
      <c r="F354" s="224" t="s">
        <v>495</v>
      </c>
      <c r="G354" s="225" t="s">
        <v>279</v>
      </c>
      <c r="H354" s="226">
        <v>1800</v>
      </c>
      <c r="I354" s="227"/>
      <c r="J354" s="228">
        <f>ROUND(I354*H354,2)</f>
        <v>0</v>
      </c>
      <c r="K354" s="224" t="s">
        <v>273</v>
      </c>
      <c r="L354" s="41"/>
      <c r="M354" s="229" t="s">
        <v>1</v>
      </c>
      <c r="N354" s="230" t="s">
        <v>38</v>
      </c>
      <c r="O354" s="88"/>
      <c r="P354" s="231">
        <f>O354*H354</f>
        <v>0</v>
      </c>
      <c r="Q354" s="231">
        <v>0</v>
      </c>
      <c r="R354" s="231">
        <f>Q354*H354</f>
        <v>0</v>
      </c>
      <c r="S354" s="231">
        <v>0</v>
      </c>
      <c r="T354" s="232">
        <f>S354*H354</f>
        <v>0</v>
      </c>
      <c r="U354" s="35"/>
      <c r="V354" s="35"/>
      <c r="W354" s="35"/>
      <c r="X354" s="35"/>
      <c r="Y354" s="35"/>
      <c r="Z354" s="35"/>
      <c r="AA354" s="35"/>
      <c r="AB354" s="35"/>
      <c r="AC354" s="35"/>
      <c r="AD354" s="35"/>
      <c r="AE354" s="35"/>
      <c r="AR354" s="233" t="s">
        <v>274</v>
      </c>
      <c r="AT354" s="233" t="s">
        <v>269</v>
      </c>
      <c r="AU354" s="233" t="s">
        <v>81</v>
      </c>
      <c r="AY354" s="14" t="s">
        <v>266</v>
      </c>
      <c r="BE354" s="234">
        <f>IF(N354="základní",J354,0)</f>
        <v>0</v>
      </c>
      <c r="BF354" s="234">
        <f>IF(N354="snížená",J354,0)</f>
        <v>0</v>
      </c>
      <c r="BG354" s="234">
        <f>IF(N354="zákl. přenesená",J354,0)</f>
        <v>0</v>
      </c>
      <c r="BH354" s="234">
        <f>IF(N354="sníž. přenesená",J354,0)</f>
        <v>0</v>
      </c>
      <c r="BI354" s="234">
        <f>IF(N354="nulová",J354,0)</f>
        <v>0</v>
      </c>
      <c r="BJ354" s="14" t="s">
        <v>81</v>
      </c>
      <c r="BK354" s="234">
        <f>ROUND(I354*H354,2)</f>
        <v>0</v>
      </c>
      <c r="BL354" s="14" t="s">
        <v>274</v>
      </c>
      <c r="BM354" s="233" t="s">
        <v>759</v>
      </c>
    </row>
    <row r="355" s="2" customFormat="1">
      <c r="A355" s="35"/>
      <c r="B355" s="36"/>
      <c r="C355" s="37"/>
      <c r="D355" s="235" t="s">
        <v>275</v>
      </c>
      <c r="E355" s="37"/>
      <c r="F355" s="236" t="s">
        <v>497</v>
      </c>
      <c r="G355" s="37"/>
      <c r="H355" s="37"/>
      <c r="I355" s="237"/>
      <c r="J355" s="37"/>
      <c r="K355" s="37"/>
      <c r="L355" s="41"/>
      <c r="M355" s="238"/>
      <c r="N355" s="239"/>
      <c r="O355" s="88"/>
      <c r="P355" s="88"/>
      <c r="Q355" s="88"/>
      <c r="R355" s="88"/>
      <c r="S355" s="88"/>
      <c r="T355" s="89"/>
      <c r="U355" s="35"/>
      <c r="V355" s="35"/>
      <c r="W355" s="35"/>
      <c r="X355" s="35"/>
      <c r="Y355" s="35"/>
      <c r="Z355" s="35"/>
      <c r="AA355" s="35"/>
      <c r="AB355" s="35"/>
      <c r="AC355" s="35"/>
      <c r="AD355" s="35"/>
      <c r="AE355" s="35"/>
      <c r="AT355" s="14" t="s">
        <v>275</v>
      </c>
      <c r="AU355" s="14" t="s">
        <v>81</v>
      </c>
    </row>
    <row r="356" s="2" customFormat="1" ht="90" customHeight="1">
      <c r="A356" s="35"/>
      <c r="B356" s="36"/>
      <c r="C356" s="222" t="s">
        <v>760</v>
      </c>
      <c r="D356" s="222" t="s">
        <v>269</v>
      </c>
      <c r="E356" s="223" t="s">
        <v>499</v>
      </c>
      <c r="F356" s="224" t="s">
        <v>500</v>
      </c>
      <c r="G356" s="225" t="s">
        <v>279</v>
      </c>
      <c r="H356" s="226">
        <v>1800</v>
      </c>
      <c r="I356" s="227"/>
      <c r="J356" s="228">
        <f>ROUND(I356*H356,2)</f>
        <v>0</v>
      </c>
      <c r="K356" s="224" t="s">
        <v>273</v>
      </c>
      <c r="L356" s="41"/>
      <c r="M356" s="229" t="s">
        <v>1</v>
      </c>
      <c r="N356" s="230" t="s">
        <v>38</v>
      </c>
      <c r="O356" s="88"/>
      <c r="P356" s="231">
        <f>O356*H356</f>
        <v>0</v>
      </c>
      <c r="Q356" s="231">
        <v>0</v>
      </c>
      <c r="R356" s="231">
        <f>Q356*H356</f>
        <v>0</v>
      </c>
      <c r="S356" s="231">
        <v>0</v>
      </c>
      <c r="T356" s="232">
        <f>S356*H356</f>
        <v>0</v>
      </c>
      <c r="U356" s="35"/>
      <c r="V356" s="35"/>
      <c r="W356" s="35"/>
      <c r="X356" s="35"/>
      <c r="Y356" s="35"/>
      <c r="Z356" s="35"/>
      <c r="AA356" s="35"/>
      <c r="AB356" s="35"/>
      <c r="AC356" s="35"/>
      <c r="AD356" s="35"/>
      <c r="AE356" s="35"/>
      <c r="AR356" s="233" t="s">
        <v>274</v>
      </c>
      <c r="AT356" s="233" t="s">
        <v>269</v>
      </c>
      <c r="AU356" s="233" t="s">
        <v>81</v>
      </c>
      <c r="AY356" s="14" t="s">
        <v>266</v>
      </c>
      <c r="BE356" s="234">
        <f>IF(N356="základní",J356,0)</f>
        <v>0</v>
      </c>
      <c r="BF356" s="234">
        <f>IF(N356="snížená",J356,0)</f>
        <v>0</v>
      </c>
      <c r="BG356" s="234">
        <f>IF(N356="zákl. přenesená",J356,0)</f>
        <v>0</v>
      </c>
      <c r="BH356" s="234">
        <f>IF(N356="sníž. přenesená",J356,0)</f>
        <v>0</v>
      </c>
      <c r="BI356" s="234">
        <f>IF(N356="nulová",J356,0)</f>
        <v>0</v>
      </c>
      <c r="BJ356" s="14" t="s">
        <v>81</v>
      </c>
      <c r="BK356" s="234">
        <f>ROUND(I356*H356,2)</f>
        <v>0</v>
      </c>
      <c r="BL356" s="14" t="s">
        <v>274</v>
      </c>
      <c r="BM356" s="233" t="s">
        <v>761</v>
      </c>
    </row>
    <row r="357" s="2" customFormat="1">
      <c r="A357" s="35"/>
      <c r="B357" s="36"/>
      <c r="C357" s="37"/>
      <c r="D357" s="235" t="s">
        <v>275</v>
      </c>
      <c r="E357" s="37"/>
      <c r="F357" s="236" t="s">
        <v>497</v>
      </c>
      <c r="G357" s="37"/>
      <c r="H357" s="37"/>
      <c r="I357" s="237"/>
      <c r="J357" s="37"/>
      <c r="K357" s="37"/>
      <c r="L357" s="41"/>
      <c r="M357" s="238"/>
      <c r="N357" s="239"/>
      <c r="O357" s="88"/>
      <c r="P357" s="88"/>
      <c r="Q357" s="88"/>
      <c r="R357" s="88"/>
      <c r="S357" s="88"/>
      <c r="T357" s="89"/>
      <c r="U357" s="35"/>
      <c r="V357" s="35"/>
      <c r="W357" s="35"/>
      <c r="X357" s="35"/>
      <c r="Y357" s="35"/>
      <c r="Z357" s="35"/>
      <c r="AA357" s="35"/>
      <c r="AB357" s="35"/>
      <c r="AC357" s="35"/>
      <c r="AD357" s="35"/>
      <c r="AE357" s="35"/>
      <c r="AT357" s="14" t="s">
        <v>275</v>
      </c>
      <c r="AU357" s="14" t="s">
        <v>81</v>
      </c>
    </row>
    <row r="358" s="2" customFormat="1" ht="90" customHeight="1">
      <c r="A358" s="35"/>
      <c r="B358" s="36"/>
      <c r="C358" s="222" t="s">
        <v>534</v>
      </c>
      <c r="D358" s="222" t="s">
        <v>269</v>
      </c>
      <c r="E358" s="223" t="s">
        <v>389</v>
      </c>
      <c r="F358" s="224" t="s">
        <v>390</v>
      </c>
      <c r="G358" s="225" t="s">
        <v>307</v>
      </c>
      <c r="H358" s="226">
        <v>9.4049999999999994</v>
      </c>
      <c r="I358" s="227"/>
      <c r="J358" s="228">
        <f>ROUND(I358*H358,2)</f>
        <v>0</v>
      </c>
      <c r="K358" s="224" t="s">
        <v>273</v>
      </c>
      <c r="L358" s="41"/>
      <c r="M358" s="229" t="s">
        <v>1</v>
      </c>
      <c r="N358" s="230" t="s">
        <v>38</v>
      </c>
      <c r="O358" s="88"/>
      <c r="P358" s="231">
        <f>O358*H358</f>
        <v>0</v>
      </c>
      <c r="Q358" s="231">
        <v>0</v>
      </c>
      <c r="R358" s="231">
        <f>Q358*H358</f>
        <v>0</v>
      </c>
      <c r="S358" s="231">
        <v>0</v>
      </c>
      <c r="T358" s="232">
        <f>S358*H358</f>
        <v>0</v>
      </c>
      <c r="U358" s="35"/>
      <c r="V358" s="35"/>
      <c r="W358" s="35"/>
      <c r="X358" s="35"/>
      <c r="Y358" s="35"/>
      <c r="Z358" s="35"/>
      <c r="AA358" s="35"/>
      <c r="AB358" s="35"/>
      <c r="AC358" s="35"/>
      <c r="AD358" s="35"/>
      <c r="AE358" s="35"/>
      <c r="AR358" s="233" t="s">
        <v>274</v>
      </c>
      <c r="AT358" s="233" t="s">
        <v>269</v>
      </c>
      <c r="AU358" s="233" t="s">
        <v>81</v>
      </c>
      <c r="AY358" s="14" t="s">
        <v>266</v>
      </c>
      <c r="BE358" s="234">
        <f>IF(N358="základní",J358,0)</f>
        <v>0</v>
      </c>
      <c r="BF358" s="234">
        <f>IF(N358="snížená",J358,0)</f>
        <v>0</v>
      </c>
      <c r="BG358" s="234">
        <f>IF(N358="zákl. přenesená",J358,0)</f>
        <v>0</v>
      </c>
      <c r="BH358" s="234">
        <f>IF(N358="sníž. přenesená",J358,0)</f>
        <v>0</v>
      </c>
      <c r="BI358" s="234">
        <f>IF(N358="nulová",J358,0)</f>
        <v>0</v>
      </c>
      <c r="BJ358" s="14" t="s">
        <v>81</v>
      </c>
      <c r="BK358" s="234">
        <f>ROUND(I358*H358,2)</f>
        <v>0</v>
      </c>
      <c r="BL358" s="14" t="s">
        <v>274</v>
      </c>
      <c r="BM358" s="233" t="s">
        <v>762</v>
      </c>
    </row>
    <row r="359" s="2" customFormat="1">
      <c r="A359" s="35"/>
      <c r="B359" s="36"/>
      <c r="C359" s="37"/>
      <c r="D359" s="235" t="s">
        <v>275</v>
      </c>
      <c r="E359" s="37"/>
      <c r="F359" s="236" t="s">
        <v>763</v>
      </c>
      <c r="G359" s="37"/>
      <c r="H359" s="37"/>
      <c r="I359" s="237"/>
      <c r="J359" s="37"/>
      <c r="K359" s="37"/>
      <c r="L359" s="41"/>
      <c r="M359" s="238"/>
      <c r="N359" s="239"/>
      <c r="O359" s="88"/>
      <c r="P359" s="88"/>
      <c r="Q359" s="88"/>
      <c r="R359" s="88"/>
      <c r="S359" s="88"/>
      <c r="T359" s="89"/>
      <c r="U359" s="35"/>
      <c r="V359" s="35"/>
      <c r="W359" s="35"/>
      <c r="X359" s="35"/>
      <c r="Y359" s="35"/>
      <c r="Z359" s="35"/>
      <c r="AA359" s="35"/>
      <c r="AB359" s="35"/>
      <c r="AC359" s="35"/>
      <c r="AD359" s="35"/>
      <c r="AE359" s="35"/>
      <c r="AT359" s="14" t="s">
        <v>275</v>
      </c>
      <c r="AU359" s="14" t="s">
        <v>81</v>
      </c>
    </row>
    <row r="360" s="2" customFormat="1" ht="114.9" customHeight="1">
      <c r="A360" s="35"/>
      <c r="B360" s="36"/>
      <c r="C360" s="222" t="s">
        <v>764</v>
      </c>
      <c r="D360" s="222" t="s">
        <v>269</v>
      </c>
      <c r="E360" s="223" t="s">
        <v>393</v>
      </c>
      <c r="F360" s="224" t="s">
        <v>394</v>
      </c>
      <c r="G360" s="225" t="s">
        <v>307</v>
      </c>
      <c r="H360" s="226">
        <v>9.4049999999999994</v>
      </c>
      <c r="I360" s="227"/>
      <c r="J360" s="228">
        <f>ROUND(I360*H360,2)</f>
        <v>0</v>
      </c>
      <c r="K360" s="224" t="s">
        <v>273</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81</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765</v>
      </c>
    </row>
    <row r="361" s="2" customFormat="1">
      <c r="A361" s="35"/>
      <c r="B361" s="36"/>
      <c r="C361" s="37"/>
      <c r="D361" s="235" t="s">
        <v>275</v>
      </c>
      <c r="E361" s="37"/>
      <c r="F361" s="236" t="s">
        <v>766</v>
      </c>
      <c r="G361" s="37"/>
      <c r="H361" s="37"/>
      <c r="I361" s="237"/>
      <c r="J361" s="37"/>
      <c r="K361" s="37"/>
      <c r="L361" s="41"/>
      <c r="M361" s="238"/>
      <c r="N361" s="239"/>
      <c r="O361" s="88"/>
      <c r="P361" s="88"/>
      <c r="Q361" s="88"/>
      <c r="R361" s="88"/>
      <c r="S361" s="88"/>
      <c r="T361" s="89"/>
      <c r="U361" s="35"/>
      <c r="V361" s="35"/>
      <c r="W361" s="35"/>
      <c r="X361" s="35"/>
      <c r="Y361" s="35"/>
      <c r="Z361" s="35"/>
      <c r="AA361" s="35"/>
      <c r="AB361" s="35"/>
      <c r="AC361" s="35"/>
      <c r="AD361" s="35"/>
      <c r="AE361" s="35"/>
      <c r="AT361" s="14" t="s">
        <v>275</v>
      </c>
      <c r="AU361" s="14" t="s">
        <v>81</v>
      </c>
    </row>
    <row r="362" s="2" customFormat="1" ht="90" customHeight="1">
      <c r="A362" s="35"/>
      <c r="B362" s="36"/>
      <c r="C362" s="222" t="s">
        <v>537</v>
      </c>
      <c r="D362" s="222" t="s">
        <v>269</v>
      </c>
      <c r="E362" s="223" t="s">
        <v>389</v>
      </c>
      <c r="F362" s="224" t="s">
        <v>390</v>
      </c>
      <c r="G362" s="225" t="s">
        <v>307</v>
      </c>
      <c r="H362" s="226">
        <v>9.4049999999999994</v>
      </c>
      <c r="I362" s="227"/>
      <c r="J362" s="228">
        <f>ROUND(I362*H362,2)</f>
        <v>0</v>
      </c>
      <c r="K362" s="224" t="s">
        <v>273</v>
      </c>
      <c r="L362" s="41"/>
      <c r="M362" s="229" t="s">
        <v>1</v>
      </c>
      <c r="N362" s="230" t="s">
        <v>38</v>
      </c>
      <c r="O362" s="88"/>
      <c r="P362" s="231">
        <f>O362*H362</f>
        <v>0</v>
      </c>
      <c r="Q362" s="231">
        <v>0</v>
      </c>
      <c r="R362" s="231">
        <f>Q362*H362</f>
        <v>0</v>
      </c>
      <c r="S362" s="231">
        <v>0</v>
      </c>
      <c r="T362" s="232">
        <f>S362*H362</f>
        <v>0</v>
      </c>
      <c r="U362" s="35"/>
      <c r="V362" s="35"/>
      <c r="W362" s="35"/>
      <c r="X362" s="35"/>
      <c r="Y362" s="35"/>
      <c r="Z362" s="35"/>
      <c r="AA362" s="35"/>
      <c r="AB362" s="35"/>
      <c r="AC362" s="35"/>
      <c r="AD362" s="35"/>
      <c r="AE362" s="35"/>
      <c r="AR362" s="233" t="s">
        <v>274</v>
      </c>
      <c r="AT362" s="233" t="s">
        <v>269</v>
      </c>
      <c r="AU362" s="233" t="s">
        <v>81</v>
      </c>
      <c r="AY362" s="14" t="s">
        <v>266</v>
      </c>
      <c r="BE362" s="234">
        <f>IF(N362="základní",J362,0)</f>
        <v>0</v>
      </c>
      <c r="BF362" s="234">
        <f>IF(N362="snížená",J362,0)</f>
        <v>0</v>
      </c>
      <c r="BG362" s="234">
        <f>IF(N362="zákl. přenesená",J362,0)</f>
        <v>0</v>
      </c>
      <c r="BH362" s="234">
        <f>IF(N362="sníž. přenesená",J362,0)</f>
        <v>0</v>
      </c>
      <c r="BI362" s="234">
        <f>IF(N362="nulová",J362,0)</f>
        <v>0</v>
      </c>
      <c r="BJ362" s="14" t="s">
        <v>81</v>
      </c>
      <c r="BK362" s="234">
        <f>ROUND(I362*H362,2)</f>
        <v>0</v>
      </c>
      <c r="BL362" s="14" t="s">
        <v>274</v>
      </c>
      <c r="BM362" s="233" t="s">
        <v>767</v>
      </c>
    </row>
    <row r="363" s="2" customFormat="1">
      <c r="A363" s="35"/>
      <c r="B363" s="36"/>
      <c r="C363" s="37"/>
      <c r="D363" s="235" t="s">
        <v>275</v>
      </c>
      <c r="E363" s="37"/>
      <c r="F363" s="236" t="s">
        <v>768</v>
      </c>
      <c r="G363" s="37"/>
      <c r="H363" s="37"/>
      <c r="I363" s="237"/>
      <c r="J363" s="37"/>
      <c r="K363" s="37"/>
      <c r="L363" s="41"/>
      <c r="M363" s="238"/>
      <c r="N363" s="239"/>
      <c r="O363" s="88"/>
      <c r="P363" s="88"/>
      <c r="Q363" s="88"/>
      <c r="R363" s="88"/>
      <c r="S363" s="88"/>
      <c r="T363" s="89"/>
      <c r="U363" s="35"/>
      <c r="V363" s="35"/>
      <c r="W363" s="35"/>
      <c r="X363" s="35"/>
      <c r="Y363" s="35"/>
      <c r="Z363" s="35"/>
      <c r="AA363" s="35"/>
      <c r="AB363" s="35"/>
      <c r="AC363" s="35"/>
      <c r="AD363" s="35"/>
      <c r="AE363" s="35"/>
      <c r="AT363" s="14" t="s">
        <v>275</v>
      </c>
      <c r="AU363" s="14" t="s">
        <v>81</v>
      </c>
    </row>
    <row r="364" s="2" customFormat="1" ht="114.9" customHeight="1">
      <c r="A364" s="35"/>
      <c r="B364" s="36"/>
      <c r="C364" s="222" t="s">
        <v>769</v>
      </c>
      <c r="D364" s="222" t="s">
        <v>269</v>
      </c>
      <c r="E364" s="223" t="s">
        <v>393</v>
      </c>
      <c r="F364" s="224" t="s">
        <v>394</v>
      </c>
      <c r="G364" s="225" t="s">
        <v>307</v>
      </c>
      <c r="H364" s="226">
        <v>9.4049999999999994</v>
      </c>
      <c r="I364" s="227"/>
      <c r="J364" s="228">
        <f>ROUND(I364*H364,2)</f>
        <v>0</v>
      </c>
      <c r="K364" s="224" t="s">
        <v>273</v>
      </c>
      <c r="L364" s="41"/>
      <c r="M364" s="229" t="s">
        <v>1</v>
      </c>
      <c r="N364" s="230" t="s">
        <v>38</v>
      </c>
      <c r="O364" s="88"/>
      <c r="P364" s="231">
        <f>O364*H364</f>
        <v>0</v>
      </c>
      <c r="Q364" s="231">
        <v>0</v>
      </c>
      <c r="R364" s="231">
        <f>Q364*H364</f>
        <v>0</v>
      </c>
      <c r="S364" s="231">
        <v>0</v>
      </c>
      <c r="T364" s="232">
        <f>S364*H364</f>
        <v>0</v>
      </c>
      <c r="U364" s="35"/>
      <c r="V364" s="35"/>
      <c r="W364" s="35"/>
      <c r="X364" s="35"/>
      <c r="Y364" s="35"/>
      <c r="Z364" s="35"/>
      <c r="AA364" s="35"/>
      <c r="AB364" s="35"/>
      <c r="AC364" s="35"/>
      <c r="AD364" s="35"/>
      <c r="AE364" s="35"/>
      <c r="AR364" s="233" t="s">
        <v>274</v>
      </c>
      <c r="AT364" s="233" t="s">
        <v>269</v>
      </c>
      <c r="AU364" s="233" t="s">
        <v>81</v>
      </c>
      <c r="AY364" s="14" t="s">
        <v>266</v>
      </c>
      <c r="BE364" s="234">
        <f>IF(N364="základní",J364,0)</f>
        <v>0</v>
      </c>
      <c r="BF364" s="234">
        <f>IF(N364="snížená",J364,0)</f>
        <v>0</v>
      </c>
      <c r="BG364" s="234">
        <f>IF(N364="zákl. přenesená",J364,0)</f>
        <v>0</v>
      </c>
      <c r="BH364" s="234">
        <f>IF(N364="sníž. přenesená",J364,0)</f>
        <v>0</v>
      </c>
      <c r="BI364" s="234">
        <f>IF(N364="nulová",J364,0)</f>
        <v>0</v>
      </c>
      <c r="BJ364" s="14" t="s">
        <v>81</v>
      </c>
      <c r="BK364" s="234">
        <f>ROUND(I364*H364,2)</f>
        <v>0</v>
      </c>
      <c r="BL364" s="14" t="s">
        <v>274</v>
      </c>
      <c r="BM364" s="233" t="s">
        <v>770</v>
      </c>
    </row>
    <row r="365" s="2" customFormat="1">
      <c r="A365" s="35"/>
      <c r="B365" s="36"/>
      <c r="C365" s="37"/>
      <c r="D365" s="235" t="s">
        <v>275</v>
      </c>
      <c r="E365" s="37"/>
      <c r="F365" s="236" t="s">
        <v>771</v>
      </c>
      <c r="G365" s="37"/>
      <c r="H365" s="37"/>
      <c r="I365" s="237"/>
      <c r="J365" s="37"/>
      <c r="K365" s="37"/>
      <c r="L365" s="41"/>
      <c r="M365" s="238"/>
      <c r="N365" s="239"/>
      <c r="O365" s="88"/>
      <c r="P365" s="88"/>
      <c r="Q365" s="88"/>
      <c r="R365" s="88"/>
      <c r="S365" s="88"/>
      <c r="T365" s="89"/>
      <c r="U365" s="35"/>
      <c r="V365" s="35"/>
      <c r="W365" s="35"/>
      <c r="X365" s="35"/>
      <c r="Y365" s="35"/>
      <c r="Z365" s="35"/>
      <c r="AA365" s="35"/>
      <c r="AB365" s="35"/>
      <c r="AC365" s="35"/>
      <c r="AD365" s="35"/>
      <c r="AE365" s="35"/>
      <c r="AT365" s="14" t="s">
        <v>275</v>
      </c>
      <c r="AU365" s="14" t="s">
        <v>81</v>
      </c>
    </row>
    <row r="366" s="2" customFormat="1" ht="37.8" customHeight="1">
      <c r="A366" s="35"/>
      <c r="B366" s="36"/>
      <c r="C366" s="222" t="s">
        <v>541</v>
      </c>
      <c r="D366" s="222" t="s">
        <v>269</v>
      </c>
      <c r="E366" s="223" t="s">
        <v>772</v>
      </c>
      <c r="F366" s="224" t="s">
        <v>449</v>
      </c>
      <c r="G366" s="225" t="s">
        <v>279</v>
      </c>
      <c r="H366" s="226">
        <v>2000</v>
      </c>
      <c r="I366" s="227"/>
      <c r="J366" s="228">
        <f>ROUND(I366*H366,2)</f>
        <v>0</v>
      </c>
      <c r="K366" s="224" t="s">
        <v>1</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81</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773</v>
      </c>
    </row>
    <row r="367" s="2" customFormat="1">
      <c r="A367" s="35"/>
      <c r="B367" s="36"/>
      <c r="C367" s="37"/>
      <c r="D367" s="235" t="s">
        <v>275</v>
      </c>
      <c r="E367" s="37"/>
      <c r="F367" s="236" t="s">
        <v>774</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81</v>
      </c>
    </row>
    <row r="368" s="2" customFormat="1" ht="180.75" customHeight="1">
      <c r="A368" s="35"/>
      <c r="B368" s="36"/>
      <c r="C368" s="222" t="s">
        <v>775</v>
      </c>
      <c r="D368" s="222" t="s">
        <v>269</v>
      </c>
      <c r="E368" s="223" t="s">
        <v>564</v>
      </c>
      <c r="F368" s="224" t="s">
        <v>565</v>
      </c>
      <c r="G368" s="225" t="s">
        <v>289</v>
      </c>
      <c r="H368" s="226">
        <v>1</v>
      </c>
      <c r="I368" s="227"/>
      <c r="J368" s="228">
        <f>ROUND(I368*H368,2)</f>
        <v>0</v>
      </c>
      <c r="K368" s="224" t="s">
        <v>273</v>
      </c>
      <c r="L368" s="41"/>
      <c r="M368" s="229" t="s">
        <v>1</v>
      </c>
      <c r="N368" s="230" t="s">
        <v>38</v>
      </c>
      <c r="O368" s="88"/>
      <c r="P368" s="231">
        <f>O368*H368</f>
        <v>0</v>
      </c>
      <c r="Q368" s="231">
        <v>0</v>
      </c>
      <c r="R368" s="231">
        <f>Q368*H368</f>
        <v>0</v>
      </c>
      <c r="S368" s="231">
        <v>0</v>
      </c>
      <c r="T368" s="232">
        <f>S368*H368</f>
        <v>0</v>
      </c>
      <c r="U368" s="35"/>
      <c r="V368" s="35"/>
      <c r="W368" s="35"/>
      <c r="X368" s="35"/>
      <c r="Y368" s="35"/>
      <c r="Z368" s="35"/>
      <c r="AA368" s="35"/>
      <c r="AB368" s="35"/>
      <c r="AC368" s="35"/>
      <c r="AD368" s="35"/>
      <c r="AE368" s="35"/>
      <c r="AR368" s="233" t="s">
        <v>274</v>
      </c>
      <c r="AT368" s="233" t="s">
        <v>269</v>
      </c>
      <c r="AU368" s="233" t="s">
        <v>81</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776</v>
      </c>
    </row>
    <row r="369" s="2" customFormat="1">
      <c r="A369" s="35"/>
      <c r="B369" s="36"/>
      <c r="C369" s="37"/>
      <c r="D369" s="235" t="s">
        <v>275</v>
      </c>
      <c r="E369" s="37"/>
      <c r="F369" s="236" t="s">
        <v>777</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81</v>
      </c>
    </row>
    <row r="370" s="2" customFormat="1" ht="55.5" customHeight="1">
      <c r="A370" s="35"/>
      <c r="B370" s="36"/>
      <c r="C370" s="222" t="s">
        <v>544</v>
      </c>
      <c r="D370" s="222" t="s">
        <v>269</v>
      </c>
      <c r="E370" s="223" t="s">
        <v>573</v>
      </c>
      <c r="F370" s="224" t="s">
        <v>574</v>
      </c>
      <c r="G370" s="225" t="s">
        <v>289</v>
      </c>
      <c r="H370" s="226">
        <v>1</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81</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778</v>
      </c>
    </row>
    <row r="371" s="2" customFormat="1">
      <c r="A371" s="35"/>
      <c r="B371" s="36"/>
      <c r="C371" s="37"/>
      <c r="D371" s="235" t="s">
        <v>275</v>
      </c>
      <c r="E371" s="37"/>
      <c r="F371" s="236" t="s">
        <v>777</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81</v>
      </c>
    </row>
    <row r="372" s="2" customFormat="1" ht="76.35" customHeight="1">
      <c r="A372" s="35"/>
      <c r="B372" s="36"/>
      <c r="C372" s="222" t="s">
        <v>779</v>
      </c>
      <c r="D372" s="222" t="s">
        <v>269</v>
      </c>
      <c r="E372" s="223" t="s">
        <v>594</v>
      </c>
      <c r="F372" s="224" t="s">
        <v>595</v>
      </c>
      <c r="G372" s="225" t="s">
        <v>297</v>
      </c>
      <c r="H372" s="226">
        <v>122</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81</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780</v>
      </c>
    </row>
    <row r="373" s="2" customFormat="1">
      <c r="A373" s="35"/>
      <c r="B373" s="36"/>
      <c r="C373" s="37"/>
      <c r="D373" s="235" t="s">
        <v>275</v>
      </c>
      <c r="E373" s="37"/>
      <c r="F373" s="236" t="s">
        <v>781</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81</v>
      </c>
    </row>
    <row r="374" s="2" customFormat="1" ht="21.75" customHeight="1">
      <c r="A374" s="35"/>
      <c r="B374" s="36"/>
      <c r="C374" s="240" t="s">
        <v>549</v>
      </c>
      <c r="D374" s="240" t="s">
        <v>339</v>
      </c>
      <c r="E374" s="241" t="s">
        <v>340</v>
      </c>
      <c r="F374" s="242" t="s">
        <v>341</v>
      </c>
      <c r="G374" s="243" t="s">
        <v>307</v>
      </c>
      <c r="H374" s="244">
        <v>244</v>
      </c>
      <c r="I374" s="245"/>
      <c r="J374" s="246">
        <f>ROUND(I374*H374,2)</f>
        <v>0</v>
      </c>
      <c r="K374" s="242" t="s">
        <v>273</v>
      </c>
      <c r="L374" s="247"/>
      <c r="M374" s="248" t="s">
        <v>1</v>
      </c>
      <c r="N374" s="249" t="s">
        <v>38</v>
      </c>
      <c r="O374" s="88"/>
      <c r="P374" s="231">
        <f>O374*H374</f>
        <v>0</v>
      </c>
      <c r="Q374" s="231">
        <v>1</v>
      </c>
      <c r="R374" s="231">
        <f>Q374*H374</f>
        <v>244</v>
      </c>
      <c r="S374" s="231">
        <v>0</v>
      </c>
      <c r="T374" s="232">
        <f>S374*H374</f>
        <v>0</v>
      </c>
      <c r="U374" s="35"/>
      <c r="V374" s="35"/>
      <c r="W374" s="35"/>
      <c r="X374" s="35"/>
      <c r="Y374" s="35"/>
      <c r="Z374" s="35"/>
      <c r="AA374" s="35"/>
      <c r="AB374" s="35"/>
      <c r="AC374" s="35"/>
      <c r="AD374" s="35"/>
      <c r="AE374" s="35"/>
      <c r="AR374" s="233" t="s">
        <v>286</v>
      </c>
      <c r="AT374" s="233" t="s">
        <v>339</v>
      </c>
      <c r="AU374" s="233" t="s">
        <v>81</v>
      </c>
      <c r="AY374" s="14" t="s">
        <v>266</v>
      </c>
      <c r="BE374" s="234">
        <f>IF(N374="základní",J374,0)</f>
        <v>0</v>
      </c>
      <c r="BF374" s="234">
        <f>IF(N374="snížená",J374,0)</f>
        <v>0</v>
      </c>
      <c r="BG374" s="234">
        <f>IF(N374="zákl. přenesená",J374,0)</f>
        <v>0</v>
      </c>
      <c r="BH374" s="234">
        <f>IF(N374="sníž. přenesená",J374,0)</f>
        <v>0</v>
      </c>
      <c r="BI374" s="234">
        <f>IF(N374="nulová",J374,0)</f>
        <v>0</v>
      </c>
      <c r="BJ374" s="14" t="s">
        <v>81</v>
      </c>
      <c r="BK374" s="234">
        <f>ROUND(I374*H374,2)</f>
        <v>0</v>
      </c>
      <c r="BL374" s="14" t="s">
        <v>274</v>
      </c>
      <c r="BM374" s="233" t="s">
        <v>782</v>
      </c>
    </row>
    <row r="375" s="2" customFormat="1">
      <c r="A375" s="35"/>
      <c r="B375" s="36"/>
      <c r="C375" s="37"/>
      <c r="D375" s="235" t="s">
        <v>275</v>
      </c>
      <c r="E375" s="37"/>
      <c r="F375" s="236" t="s">
        <v>783</v>
      </c>
      <c r="G375" s="37"/>
      <c r="H375" s="37"/>
      <c r="I375" s="237"/>
      <c r="J375" s="37"/>
      <c r="K375" s="37"/>
      <c r="L375" s="41"/>
      <c r="M375" s="238"/>
      <c r="N375" s="239"/>
      <c r="O375" s="88"/>
      <c r="P375" s="88"/>
      <c r="Q375" s="88"/>
      <c r="R375" s="88"/>
      <c r="S375" s="88"/>
      <c r="T375" s="89"/>
      <c r="U375" s="35"/>
      <c r="V375" s="35"/>
      <c r="W375" s="35"/>
      <c r="X375" s="35"/>
      <c r="Y375" s="35"/>
      <c r="Z375" s="35"/>
      <c r="AA375" s="35"/>
      <c r="AB375" s="35"/>
      <c r="AC375" s="35"/>
      <c r="AD375" s="35"/>
      <c r="AE375" s="35"/>
      <c r="AT375" s="14" t="s">
        <v>275</v>
      </c>
      <c r="AU375" s="14" t="s">
        <v>81</v>
      </c>
    </row>
    <row r="376" s="2" customFormat="1" ht="101.25" customHeight="1">
      <c r="A376" s="35"/>
      <c r="B376" s="36"/>
      <c r="C376" s="222" t="s">
        <v>784</v>
      </c>
      <c r="D376" s="222" t="s">
        <v>269</v>
      </c>
      <c r="E376" s="223" t="s">
        <v>305</v>
      </c>
      <c r="F376" s="224" t="s">
        <v>306</v>
      </c>
      <c r="G376" s="225" t="s">
        <v>307</v>
      </c>
      <c r="H376" s="226">
        <v>244</v>
      </c>
      <c r="I376" s="227"/>
      <c r="J376" s="228">
        <f>ROUND(I376*H376,2)</f>
        <v>0</v>
      </c>
      <c r="K376" s="224" t="s">
        <v>273</v>
      </c>
      <c r="L376" s="41"/>
      <c r="M376" s="229" t="s">
        <v>1</v>
      </c>
      <c r="N376" s="230" t="s">
        <v>38</v>
      </c>
      <c r="O376" s="88"/>
      <c r="P376" s="231">
        <f>O376*H376</f>
        <v>0</v>
      </c>
      <c r="Q376" s="231">
        <v>0</v>
      </c>
      <c r="R376" s="231">
        <f>Q376*H376</f>
        <v>0</v>
      </c>
      <c r="S376" s="231">
        <v>0</v>
      </c>
      <c r="T376" s="232">
        <f>S376*H376</f>
        <v>0</v>
      </c>
      <c r="U376" s="35"/>
      <c r="V376" s="35"/>
      <c r="W376" s="35"/>
      <c r="X376" s="35"/>
      <c r="Y376" s="35"/>
      <c r="Z376" s="35"/>
      <c r="AA376" s="35"/>
      <c r="AB376" s="35"/>
      <c r="AC376" s="35"/>
      <c r="AD376" s="35"/>
      <c r="AE376" s="35"/>
      <c r="AR376" s="233" t="s">
        <v>274</v>
      </c>
      <c r="AT376" s="233" t="s">
        <v>269</v>
      </c>
      <c r="AU376" s="233" t="s">
        <v>81</v>
      </c>
      <c r="AY376" s="14" t="s">
        <v>266</v>
      </c>
      <c r="BE376" s="234">
        <f>IF(N376="základní",J376,0)</f>
        <v>0</v>
      </c>
      <c r="BF376" s="234">
        <f>IF(N376="snížená",J376,0)</f>
        <v>0</v>
      </c>
      <c r="BG376" s="234">
        <f>IF(N376="zákl. přenesená",J376,0)</f>
        <v>0</v>
      </c>
      <c r="BH376" s="234">
        <f>IF(N376="sníž. přenesená",J376,0)</f>
        <v>0</v>
      </c>
      <c r="BI376" s="234">
        <f>IF(N376="nulová",J376,0)</f>
        <v>0</v>
      </c>
      <c r="BJ376" s="14" t="s">
        <v>81</v>
      </c>
      <c r="BK376" s="234">
        <f>ROUND(I376*H376,2)</f>
        <v>0</v>
      </c>
      <c r="BL376" s="14" t="s">
        <v>274</v>
      </c>
      <c r="BM376" s="233" t="s">
        <v>785</v>
      </c>
    </row>
    <row r="377" s="2" customFormat="1">
      <c r="A377" s="35"/>
      <c r="B377" s="36"/>
      <c r="C377" s="37"/>
      <c r="D377" s="235" t="s">
        <v>275</v>
      </c>
      <c r="E377" s="37"/>
      <c r="F377" s="236" t="s">
        <v>786</v>
      </c>
      <c r="G377" s="37"/>
      <c r="H377" s="37"/>
      <c r="I377" s="237"/>
      <c r="J377" s="37"/>
      <c r="K377" s="37"/>
      <c r="L377" s="41"/>
      <c r="M377" s="238"/>
      <c r="N377" s="239"/>
      <c r="O377" s="88"/>
      <c r="P377" s="88"/>
      <c r="Q377" s="88"/>
      <c r="R377" s="88"/>
      <c r="S377" s="88"/>
      <c r="T377" s="89"/>
      <c r="U377" s="35"/>
      <c r="V377" s="35"/>
      <c r="W377" s="35"/>
      <c r="X377" s="35"/>
      <c r="Y377" s="35"/>
      <c r="Z377" s="35"/>
      <c r="AA377" s="35"/>
      <c r="AB377" s="35"/>
      <c r="AC377" s="35"/>
      <c r="AD377" s="35"/>
      <c r="AE377" s="35"/>
      <c r="AT377" s="14" t="s">
        <v>275</v>
      </c>
      <c r="AU377" s="14" t="s">
        <v>81</v>
      </c>
    </row>
    <row r="378" s="2" customFormat="1" ht="111.75" customHeight="1">
      <c r="A378" s="35"/>
      <c r="B378" s="36"/>
      <c r="C378" s="222" t="s">
        <v>553</v>
      </c>
      <c r="D378" s="222" t="s">
        <v>269</v>
      </c>
      <c r="E378" s="223" t="s">
        <v>317</v>
      </c>
      <c r="F378" s="224" t="s">
        <v>318</v>
      </c>
      <c r="G378" s="225" t="s">
        <v>307</v>
      </c>
      <c r="H378" s="226">
        <v>1708</v>
      </c>
      <c r="I378" s="227"/>
      <c r="J378" s="228">
        <f>ROUND(I378*H378,2)</f>
        <v>0</v>
      </c>
      <c r="K378" s="224" t="s">
        <v>273</v>
      </c>
      <c r="L378" s="41"/>
      <c r="M378" s="229" t="s">
        <v>1</v>
      </c>
      <c r="N378" s="230" t="s">
        <v>38</v>
      </c>
      <c r="O378" s="88"/>
      <c r="P378" s="231">
        <f>O378*H378</f>
        <v>0</v>
      </c>
      <c r="Q378" s="231">
        <v>0</v>
      </c>
      <c r="R378" s="231">
        <f>Q378*H378</f>
        <v>0</v>
      </c>
      <c r="S378" s="231">
        <v>0</v>
      </c>
      <c r="T378" s="232">
        <f>S378*H378</f>
        <v>0</v>
      </c>
      <c r="U378" s="35"/>
      <c r="V378" s="35"/>
      <c r="W378" s="35"/>
      <c r="X378" s="35"/>
      <c r="Y378" s="35"/>
      <c r="Z378" s="35"/>
      <c r="AA378" s="35"/>
      <c r="AB378" s="35"/>
      <c r="AC378" s="35"/>
      <c r="AD378" s="35"/>
      <c r="AE378" s="35"/>
      <c r="AR378" s="233" t="s">
        <v>274</v>
      </c>
      <c r="AT378" s="233" t="s">
        <v>269</v>
      </c>
      <c r="AU378" s="233" t="s">
        <v>81</v>
      </c>
      <c r="AY378" s="14" t="s">
        <v>266</v>
      </c>
      <c r="BE378" s="234">
        <f>IF(N378="základní",J378,0)</f>
        <v>0</v>
      </c>
      <c r="BF378" s="234">
        <f>IF(N378="snížená",J378,0)</f>
        <v>0</v>
      </c>
      <c r="BG378" s="234">
        <f>IF(N378="zákl. přenesená",J378,0)</f>
        <v>0</v>
      </c>
      <c r="BH378" s="234">
        <f>IF(N378="sníž. přenesená",J378,0)</f>
        <v>0</v>
      </c>
      <c r="BI378" s="234">
        <f>IF(N378="nulová",J378,0)</f>
        <v>0</v>
      </c>
      <c r="BJ378" s="14" t="s">
        <v>81</v>
      </c>
      <c r="BK378" s="234">
        <f>ROUND(I378*H378,2)</f>
        <v>0</v>
      </c>
      <c r="BL378" s="14" t="s">
        <v>274</v>
      </c>
      <c r="BM378" s="233" t="s">
        <v>787</v>
      </c>
    </row>
    <row r="379" s="2" customFormat="1">
      <c r="A379" s="35"/>
      <c r="B379" s="36"/>
      <c r="C379" s="37"/>
      <c r="D379" s="235" t="s">
        <v>275</v>
      </c>
      <c r="E379" s="37"/>
      <c r="F379" s="236" t="s">
        <v>788</v>
      </c>
      <c r="G379" s="37"/>
      <c r="H379" s="37"/>
      <c r="I379" s="237"/>
      <c r="J379" s="37"/>
      <c r="K379" s="37"/>
      <c r="L379" s="41"/>
      <c r="M379" s="238"/>
      <c r="N379" s="239"/>
      <c r="O379" s="88"/>
      <c r="P379" s="88"/>
      <c r="Q379" s="88"/>
      <c r="R379" s="88"/>
      <c r="S379" s="88"/>
      <c r="T379" s="89"/>
      <c r="U379" s="35"/>
      <c r="V379" s="35"/>
      <c r="W379" s="35"/>
      <c r="X379" s="35"/>
      <c r="Y379" s="35"/>
      <c r="Z379" s="35"/>
      <c r="AA379" s="35"/>
      <c r="AB379" s="35"/>
      <c r="AC379" s="35"/>
      <c r="AD379" s="35"/>
      <c r="AE379" s="35"/>
      <c r="AT379" s="14" t="s">
        <v>275</v>
      </c>
      <c r="AU379" s="14" t="s">
        <v>81</v>
      </c>
    </row>
    <row r="380" s="12" customFormat="1" ht="22.8" customHeight="1">
      <c r="A380" s="12"/>
      <c r="B380" s="208"/>
      <c r="C380" s="209"/>
      <c r="D380" s="210" t="s">
        <v>72</v>
      </c>
      <c r="E380" s="250" t="s">
        <v>789</v>
      </c>
      <c r="F380" s="250" t="s">
        <v>790</v>
      </c>
      <c r="G380" s="209"/>
      <c r="H380" s="209"/>
      <c r="I380" s="212"/>
      <c r="J380" s="251">
        <f>BK380</f>
        <v>0</v>
      </c>
      <c r="K380" s="209"/>
      <c r="L380" s="214"/>
      <c r="M380" s="215"/>
      <c r="N380" s="216"/>
      <c r="O380" s="216"/>
      <c r="P380" s="217">
        <f>SUM(P381:P459)</f>
        <v>0</v>
      </c>
      <c r="Q380" s="216"/>
      <c r="R380" s="217">
        <f>SUM(R381:R459)</f>
        <v>44.454720000000002</v>
      </c>
      <c r="S380" s="216"/>
      <c r="T380" s="218">
        <f>SUM(T381:T459)</f>
        <v>0</v>
      </c>
      <c r="U380" s="12"/>
      <c r="V380" s="12"/>
      <c r="W380" s="12"/>
      <c r="X380" s="12"/>
      <c r="Y380" s="12"/>
      <c r="Z380" s="12"/>
      <c r="AA380" s="12"/>
      <c r="AB380" s="12"/>
      <c r="AC380" s="12"/>
      <c r="AD380" s="12"/>
      <c r="AE380" s="12"/>
      <c r="AR380" s="219" t="s">
        <v>81</v>
      </c>
      <c r="AT380" s="220" t="s">
        <v>72</v>
      </c>
      <c r="AU380" s="220" t="s">
        <v>81</v>
      </c>
      <c r="AY380" s="219" t="s">
        <v>266</v>
      </c>
      <c r="BK380" s="221">
        <f>SUM(BK381:BK459)</f>
        <v>0</v>
      </c>
    </row>
    <row r="381" s="2" customFormat="1" ht="55.5" customHeight="1">
      <c r="A381" s="35"/>
      <c r="B381" s="36"/>
      <c r="C381" s="222" t="s">
        <v>791</v>
      </c>
      <c r="D381" s="222" t="s">
        <v>269</v>
      </c>
      <c r="E381" s="223" t="s">
        <v>792</v>
      </c>
      <c r="F381" s="224" t="s">
        <v>793</v>
      </c>
      <c r="G381" s="225" t="s">
        <v>279</v>
      </c>
      <c r="H381" s="226">
        <v>6</v>
      </c>
      <c r="I381" s="227"/>
      <c r="J381" s="228">
        <f>ROUND(I381*H381,2)</f>
        <v>0</v>
      </c>
      <c r="K381" s="224" t="s">
        <v>273</v>
      </c>
      <c r="L381" s="41"/>
      <c r="M381" s="229" t="s">
        <v>1</v>
      </c>
      <c r="N381" s="230" t="s">
        <v>38</v>
      </c>
      <c r="O381" s="88"/>
      <c r="P381" s="231">
        <f>O381*H381</f>
        <v>0</v>
      </c>
      <c r="Q381" s="231">
        <v>0</v>
      </c>
      <c r="R381" s="231">
        <f>Q381*H381</f>
        <v>0</v>
      </c>
      <c r="S381" s="231">
        <v>0</v>
      </c>
      <c r="T381" s="232">
        <f>S381*H381</f>
        <v>0</v>
      </c>
      <c r="U381" s="35"/>
      <c r="V381" s="35"/>
      <c r="W381" s="35"/>
      <c r="X381" s="35"/>
      <c r="Y381" s="35"/>
      <c r="Z381" s="35"/>
      <c r="AA381" s="35"/>
      <c r="AB381" s="35"/>
      <c r="AC381" s="35"/>
      <c r="AD381" s="35"/>
      <c r="AE381" s="35"/>
      <c r="AR381" s="233" t="s">
        <v>274</v>
      </c>
      <c r="AT381" s="233" t="s">
        <v>269</v>
      </c>
      <c r="AU381" s="233" t="s">
        <v>83</v>
      </c>
      <c r="AY381" s="14" t="s">
        <v>266</v>
      </c>
      <c r="BE381" s="234">
        <f>IF(N381="základní",J381,0)</f>
        <v>0</v>
      </c>
      <c r="BF381" s="234">
        <f>IF(N381="snížená",J381,0)</f>
        <v>0</v>
      </c>
      <c r="BG381" s="234">
        <f>IF(N381="zákl. přenesená",J381,0)</f>
        <v>0</v>
      </c>
      <c r="BH381" s="234">
        <f>IF(N381="sníž. přenesená",J381,0)</f>
        <v>0</v>
      </c>
      <c r="BI381" s="234">
        <f>IF(N381="nulová",J381,0)</f>
        <v>0</v>
      </c>
      <c r="BJ381" s="14" t="s">
        <v>81</v>
      </c>
      <c r="BK381" s="234">
        <f>ROUND(I381*H381,2)</f>
        <v>0</v>
      </c>
      <c r="BL381" s="14" t="s">
        <v>274</v>
      </c>
      <c r="BM381" s="233" t="s">
        <v>794</v>
      </c>
    </row>
    <row r="382" s="2" customFormat="1">
      <c r="A382" s="35"/>
      <c r="B382" s="36"/>
      <c r="C382" s="37"/>
      <c r="D382" s="235" t="s">
        <v>275</v>
      </c>
      <c r="E382" s="37"/>
      <c r="F382" s="236" t="s">
        <v>795</v>
      </c>
      <c r="G382" s="37"/>
      <c r="H382" s="37"/>
      <c r="I382" s="237"/>
      <c r="J382" s="37"/>
      <c r="K382" s="37"/>
      <c r="L382" s="41"/>
      <c r="M382" s="238"/>
      <c r="N382" s="239"/>
      <c r="O382" s="88"/>
      <c r="P382" s="88"/>
      <c r="Q382" s="88"/>
      <c r="R382" s="88"/>
      <c r="S382" s="88"/>
      <c r="T382" s="89"/>
      <c r="U382" s="35"/>
      <c r="V382" s="35"/>
      <c r="W382" s="35"/>
      <c r="X382" s="35"/>
      <c r="Y382" s="35"/>
      <c r="Z382" s="35"/>
      <c r="AA382" s="35"/>
      <c r="AB382" s="35"/>
      <c r="AC382" s="35"/>
      <c r="AD382" s="35"/>
      <c r="AE382" s="35"/>
      <c r="AT382" s="14" t="s">
        <v>275</v>
      </c>
      <c r="AU382" s="14" t="s">
        <v>83</v>
      </c>
    </row>
    <row r="383" s="2" customFormat="1" ht="37.8" customHeight="1">
      <c r="A383" s="35"/>
      <c r="B383" s="36"/>
      <c r="C383" s="222" t="s">
        <v>558</v>
      </c>
      <c r="D383" s="222" t="s">
        <v>269</v>
      </c>
      <c r="E383" s="223" t="s">
        <v>796</v>
      </c>
      <c r="F383" s="224" t="s">
        <v>797</v>
      </c>
      <c r="G383" s="225" t="s">
        <v>279</v>
      </c>
      <c r="H383" s="226">
        <v>12</v>
      </c>
      <c r="I383" s="227"/>
      <c r="J383" s="228">
        <f>ROUND(I383*H383,2)</f>
        <v>0</v>
      </c>
      <c r="K383" s="224" t="s">
        <v>273</v>
      </c>
      <c r="L383" s="41"/>
      <c r="M383" s="229" t="s">
        <v>1</v>
      </c>
      <c r="N383" s="230" t="s">
        <v>38</v>
      </c>
      <c r="O383" s="88"/>
      <c r="P383" s="231">
        <f>O383*H383</f>
        <v>0</v>
      </c>
      <c r="Q383" s="231">
        <v>0</v>
      </c>
      <c r="R383" s="231">
        <f>Q383*H383</f>
        <v>0</v>
      </c>
      <c r="S383" s="231">
        <v>0</v>
      </c>
      <c r="T383" s="232">
        <f>S383*H383</f>
        <v>0</v>
      </c>
      <c r="U383" s="35"/>
      <c r="V383" s="35"/>
      <c r="W383" s="35"/>
      <c r="X383" s="35"/>
      <c r="Y383" s="35"/>
      <c r="Z383" s="35"/>
      <c r="AA383" s="35"/>
      <c r="AB383" s="35"/>
      <c r="AC383" s="35"/>
      <c r="AD383" s="35"/>
      <c r="AE383" s="35"/>
      <c r="AR383" s="233" t="s">
        <v>274</v>
      </c>
      <c r="AT383" s="233" t="s">
        <v>269</v>
      </c>
      <c r="AU383" s="233" t="s">
        <v>83</v>
      </c>
      <c r="AY383" s="14" t="s">
        <v>266</v>
      </c>
      <c r="BE383" s="234">
        <f>IF(N383="základní",J383,0)</f>
        <v>0</v>
      </c>
      <c r="BF383" s="234">
        <f>IF(N383="snížená",J383,0)</f>
        <v>0</v>
      </c>
      <c r="BG383" s="234">
        <f>IF(N383="zákl. přenesená",J383,0)</f>
        <v>0</v>
      </c>
      <c r="BH383" s="234">
        <f>IF(N383="sníž. přenesená",J383,0)</f>
        <v>0</v>
      </c>
      <c r="BI383" s="234">
        <f>IF(N383="nulová",J383,0)</f>
        <v>0</v>
      </c>
      <c r="BJ383" s="14" t="s">
        <v>81</v>
      </c>
      <c r="BK383" s="234">
        <f>ROUND(I383*H383,2)</f>
        <v>0</v>
      </c>
      <c r="BL383" s="14" t="s">
        <v>274</v>
      </c>
      <c r="BM383" s="233" t="s">
        <v>798</v>
      </c>
    </row>
    <row r="384" s="2" customFormat="1">
      <c r="A384" s="35"/>
      <c r="B384" s="36"/>
      <c r="C384" s="37"/>
      <c r="D384" s="235" t="s">
        <v>275</v>
      </c>
      <c r="E384" s="37"/>
      <c r="F384" s="236" t="s">
        <v>799</v>
      </c>
      <c r="G384" s="37"/>
      <c r="H384" s="37"/>
      <c r="I384" s="237"/>
      <c r="J384" s="37"/>
      <c r="K384" s="37"/>
      <c r="L384" s="41"/>
      <c r="M384" s="238"/>
      <c r="N384" s="239"/>
      <c r="O384" s="88"/>
      <c r="P384" s="88"/>
      <c r="Q384" s="88"/>
      <c r="R384" s="88"/>
      <c r="S384" s="88"/>
      <c r="T384" s="89"/>
      <c r="U384" s="35"/>
      <c r="V384" s="35"/>
      <c r="W384" s="35"/>
      <c r="X384" s="35"/>
      <c r="Y384" s="35"/>
      <c r="Z384" s="35"/>
      <c r="AA384" s="35"/>
      <c r="AB384" s="35"/>
      <c r="AC384" s="35"/>
      <c r="AD384" s="35"/>
      <c r="AE384" s="35"/>
      <c r="AT384" s="14" t="s">
        <v>275</v>
      </c>
      <c r="AU384" s="14" t="s">
        <v>83</v>
      </c>
    </row>
    <row r="385" s="2" customFormat="1" ht="55.5" customHeight="1">
      <c r="A385" s="35"/>
      <c r="B385" s="36"/>
      <c r="C385" s="222" t="s">
        <v>800</v>
      </c>
      <c r="D385" s="222" t="s">
        <v>269</v>
      </c>
      <c r="E385" s="223" t="s">
        <v>801</v>
      </c>
      <c r="F385" s="224" t="s">
        <v>802</v>
      </c>
      <c r="G385" s="225" t="s">
        <v>328</v>
      </c>
      <c r="H385" s="226">
        <v>18</v>
      </c>
      <c r="I385" s="227"/>
      <c r="J385" s="228">
        <f>ROUND(I385*H385,2)</f>
        <v>0</v>
      </c>
      <c r="K385" s="224" t="s">
        <v>273</v>
      </c>
      <c r="L385" s="41"/>
      <c r="M385" s="229" t="s">
        <v>1</v>
      </c>
      <c r="N385" s="230" t="s">
        <v>38</v>
      </c>
      <c r="O385" s="88"/>
      <c r="P385" s="231">
        <f>O385*H385</f>
        <v>0</v>
      </c>
      <c r="Q385" s="231">
        <v>0</v>
      </c>
      <c r="R385" s="231">
        <f>Q385*H385</f>
        <v>0</v>
      </c>
      <c r="S385" s="231">
        <v>0</v>
      </c>
      <c r="T385" s="232">
        <f>S385*H385</f>
        <v>0</v>
      </c>
      <c r="U385" s="35"/>
      <c r="V385" s="35"/>
      <c r="W385" s="35"/>
      <c r="X385" s="35"/>
      <c r="Y385" s="35"/>
      <c r="Z385" s="35"/>
      <c r="AA385" s="35"/>
      <c r="AB385" s="35"/>
      <c r="AC385" s="35"/>
      <c r="AD385" s="35"/>
      <c r="AE385" s="35"/>
      <c r="AR385" s="233" t="s">
        <v>274</v>
      </c>
      <c r="AT385" s="233" t="s">
        <v>269</v>
      </c>
      <c r="AU385" s="233" t="s">
        <v>83</v>
      </c>
      <c r="AY385" s="14" t="s">
        <v>266</v>
      </c>
      <c r="BE385" s="234">
        <f>IF(N385="základní",J385,0)</f>
        <v>0</v>
      </c>
      <c r="BF385" s="234">
        <f>IF(N385="snížená",J385,0)</f>
        <v>0</v>
      </c>
      <c r="BG385" s="234">
        <f>IF(N385="zákl. přenesená",J385,0)</f>
        <v>0</v>
      </c>
      <c r="BH385" s="234">
        <f>IF(N385="sníž. přenesená",J385,0)</f>
        <v>0</v>
      </c>
      <c r="BI385" s="234">
        <f>IF(N385="nulová",J385,0)</f>
        <v>0</v>
      </c>
      <c r="BJ385" s="14" t="s">
        <v>81</v>
      </c>
      <c r="BK385" s="234">
        <f>ROUND(I385*H385,2)</f>
        <v>0</v>
      </c>
      <c r="BL385" s="14" t="s">
        <v>274</v>
      </c>
      <c r="BM385" s="233" t="s">
        <v>803</v>
      </c>
    </row>
    <row r="386" s="2" customFormat="1">
      <c r="A386" s="35"/>
      <c r="B386" s="36"/>
      <c r="C386" s="37"/>
      <c r="D386" s="235" t="s">
        <v>275</v>
      </c>
      <c r="E386" s="37"/>
      <c r="F386" s="236" t="s">
        <v>804</v>
      </c>
      <c r="G386" s="37"/>
      <c r="H386" s="37"/>
      <c r="I386" s="237"/>
      <c r="J386" s="37"/>
      <c r="K386" s="37"/>
      <c r="L386" s="41"/>
      <c r="M386" s="238"/>
      <c r="N386" s="239"/>
      <c r="O386" s="88"/>
      <c r="P386" s="88"/>
      <c r="Q386" s="88"/>
      <c r="R386" s="88"/>
      <c r="S386" s="88"/>
      <c r="T386" s="89"/>
      <c r="U386" s="35"/>
      <c r="V386" s="35"/>
      <c r="W386" s="35"/>
      <c r="X386" s="35"/>
      <c r="Y386" s="35"/>
      <c r="Z386" s="35"/>
      <c r="AA386" s="35"/>
      <c r="AB386" s="35"/>
      <c r="AC386" s="35"/>
      <c r="AD386" s="35"/>
      <c r="AE386" s="35"/>
      <c r="AT386" s="14" t="s">
        <v>275</v>
      </c>
      <c r="AU386" s="14" t="s">
        <v>83</v>
      </c>
    </row>
    <row r="387" s="2" customFormat="1" ht="101.25" customHeight="1">
      <c r="A387" s="35"/>
      <c r="B387" s="36"/>
      <c r="C387" s="222" t="s">
        <v>561</v>
      </c>
      <c r="D387" s="222" t="s">
        <v>269</v>
      </c>
      <c r="E387" s="223" t="s">
        <v>305</v>
      </c>
      <c r="F387" s="224" t="s">
        <v>306</v>
      </c>
      <c r="G387" s="225" t="s">
        <v>307</v>
      </c>
      <c r="H387" s="226">
        <v>7.9199999999999999</v>
      </c>
      <c r="I387" s="227"/>
      <c r="J387" s="228">
        <f>ROUND(I387*H387,2)</f>
        <v>0</v>
      </c>
      <c r="K387" s="224" t="s">
        <v>273</v>
      </c>
      <c r="L387" s="41"/>
      <c r="M387" s="229" t="s">
        <v>1</v>
      </c>
      <c r="N387" s="230" t="s">
        <v>38</v>
      </c>
      <c r="O387" s="88"/>
      <c r="P387" s="231">
        <f>O387*H387</f>
        <v>0</v>
      </c>
      <c r="Q387" s="231">
        <v>0</v>
      </c>
      <c r="R387" s="231">
        <f>Q387*H387</f>
        <v>0</v>
      </c>
      <c r="S387" s="231">
        <v>0</v>
      </c>
      <c r="T387" s="232">
        <f>S387*H387</f>
        <v>0</v>
      </c>
      <c r="U387" s="35"/>
      <c r="V387" s="35"/>
      <c r="W387" s="35"/>
      <c r="X387" s="35"/>
      <c r="Y387" s="35"/>
      <c r="Z387" s="35"/>
      <c r="AA387" s="35"/>
      <c r="AB387" s="35"/>
      <c r="AC387" s="35"/>
      <c r="AD387" s="35"/>
      <c r="AE387" s="35"/>
      <c r="AR387" s="233" t="s">
        <v>274</v>
      </c>
      <c r="AT387" s="233" t="s">
        <v>269</v>
      </c>
      <c r="AU387" s="233" t="s">
        <v>83</v>
      </c>
      <c r="AY387" s="14" t="s">
        <v>266</v>
      </c>
      <c r="BE387" s="234">
        <f>IF(N387="základní",J387,0)</f>
        <v>0</v>
      </c>
      <c r="BF387" s="234">
        <f>IF(N387="snížená",J387,0)</f>
        <v>0</v>
      </c>
      <c r="BG387" s="234">
        <f>IF(N387="zákl. přenesená",J387,0)</f>
        <v>0</v>
      </c>
      <c r="BH387" s="234">
        <f>IF(N387="sníž. přenesená",J387,0)</f>
        <v>0</v>
      </c>
      <c r="BI387" s="234">
        <f>IF(N387="nulová",J387,0)</f>
        <v>0</v>
      </c>
      <c r="BJ387" s="14" t="s">
        <v>81</v>
      </c>
      <c r="BK387" s="234">
        <f>ROUND(I387*H387,2)</f>
        <v>0</v>
      </c>
      <c r="BL387" s="14" t="s">
        <v>274</v>
      </c>
      <c r="BM387" s="233" t="s">
        <v>805</v>
      </c>
    </row>
    <row r="388" s="2" customFormat="1">
      <c r="A388" s="35"/>
      <c r="B388" s="36"/>
      <c r="C388" s="37"/>
      <c r="D388" s="235" t="s">
        <v>275</v>
      </c>
      <c r="E388" s="37"/>
      <c r="F388" s="236" t="s">
        <v>806</v>
      </c>
      <c r="G388" s="37"/>
      <c r="H388" s="37"/>
      <c r="I388" s="237"/>
      <c r="J388" s="37"/>
      <c r="K388" s="37"/>
      <c r="L388" s="41"/>
      <c r="M388" s="238"/>
      <c r="N388" s="239"/>
      <c r="O388" s="88"/>
      <c r="P388" s="88"/>
      <c r="Q388" s="88"/>
      <c r="R388" s="88"/>
      <c r="S388" s="88"/>
      <c r="T388" s="89"/>
      <c r="U388" s="35"/>
      <c r="V388" s="35"/>
      <c r="W388" s="35"/>
      <c r="X388" s="35"/>
      <c r="Y388" s="35"/>
      <c r="Z388" s="35"/>
      <c r="AA388" s="35"/>
      <c r="AB388" s="35"/>
      <c r="AC388" s="35"/>
      <c r="AD388" s="35"/>
      <c r="AE388" s="35"/>
      <c r="AT388" s="14" t="s">
        <v>275</v>
      </c>
      <c r="AU388" s="14" t="s">
        <v>83</v>
      </c>
    </row>
    <row r="389" s="2" customFormat="1" ht="100.5" customHeight="1">
      <c r="A389" s="35"/>
      <c r="B389" s="36"/>
      <c r="C389" s="222" t="s">
        <v>807</v>
      </c>
      <c r="D389" s="222" t="s">
        <v>269</v>
      </c>
      <c r="E389" s="223" t="s">
        <v>808</v>
      </c>
      <c r="F389" s="224" t="s">
        <v>809</v>
      </c>
      <c r="G389" s="225" t="s">
        <v>307</v>
      </c>
      <c r="H389" s="226">
        <v>7.9199999999999999</v>
      </c>
      <c r="I389" s="227"/>
      <c r="J389" s="228">
        <f>ROUND(I389*H389,2)</f>
        <v>0</v>
      </c>
      <c r="K389" s="224" t="s">
        <v>273</v>
      </c>
      <c r="L389" s="41"/>
      <c r="M389" s="229" t="s">
        <v>1</v>
      </c>
      <c r="N389" s="230" t="s">
        <v>38</v>
      </c>
      <c r="O389" s="88"/>
      <c r="P389" s="231">
        <f>O389*H389</f>
        <v>0</v>
      </c>
      <c r="Q389" s="231">
        <v>0</v>
      </c>
      <c r="R389" s="231">
        <f>Q389*H389</f>
        <v>0</v>
      </c>
      <c r="S389" s="231">
        <v>0</v>
      </c>
      <c r="T389" s="232">
        <f>S389*H389</f>
        <v>0</v>
      </c>
      <c r="U389" s="35"/>
      <c r="V389" s="35"/>
      <c r="W389" s="35"/>
      <c r="X389" s="35"/>
      <c r="Y389" s="35"/>
      <c r="Z389" s="35"/>
      <c r="AA389" s="35"/>
      <c r="AB389" s="35"/>
      <c r="AC389" s="35"/>
      <c r="AD389" s="35"/>
      <c r="AE389" s="35"/>
      <c r="AR389" s="233" t="s">
        <v>274</v>
      </c>
      <c r="AT389" s="233" t="s">
        <v>269</v>
      </c>
      <c r="AU389" s="233" t="s">
        <v>83</v>
      </c>
      <c r="AY389" s="14" t="s">
        <v>266</v>
      </c>
      <c r="BE389" s="234">
        <f>IF(N389="základní",J389,0)</f>
        <v>0</v>
      </c>
      <c r="BF389" s="234">
        <f>IF(N389="snížená",J389,0)</f>
        <v>0</v>
      </c>
      <c r="BG389" s="234">
        <f>IF(N389="zákl. přenesená",J389,0)</f>
        <v>0</v>
      </c>
      <c r="BH389" s="234">
        <f>IF(N389="sníž. přenesená",J389,0)</f>
        <v>0</v>
      </c>
      <c r="BI389" s="234">
        <f>IF(N389="nulová",J389,0)</f>
        <v>0</v>
      </c>
      <c r="BJ389" s="14" t="s">
        <v>81</v>
      </c>
      <c r="BK389" s="234">
        <f>ROUND(I389*H389,2)</f>
        <v>0</v>
      </c>
      <c r="BL389" s="14" t="s">
        <v>274</v>
      </c>
      <c r="BM389" s="233" t="s">
        <v>810</v>
      </c>
    </row>
    <row r="390" s="2" customFormat="1">
      <c r="A390" s="35"/>
      <c r="B390" s="36"/>
      <c r="C390" s="37"/>
      <c r="D390" s="235" t="s">
        <v>275</v>
      </c>
      <c r="E390" s="37"/>
      <c r="F390" s="236" t="s">
        <v>811</v>
      </c>
      <c r="G390" s="37"/>
      <c r="H390" s="37"/>
      <c r="I390" s="237"/>
      <c r="J390" s="37"/>
      <c r="K390" s="37"/>
      <c r="L390" s="41"/>
      <c r="M390" s="238"/>
      <c r="N390" s="239"/>
      <c r="O390" s="88"/>
      <c r="P390" s="88"/>
      <c r="Q390" s="88"/>
      <c r="R390" s="88"/>
      <c r="S390" s="88"/>
      <c r="T390" s="89"/>
      <c r="U390" s="35"/>
      <c r="V390" s="35"/>
      <c r="W390" s="35"/>
      <c r="X390" s="35"/>
      <c r="Y390" s="35"/>
      <c r="Z390" s="35"/>
      <c r="AA390" s="35"/>
      <c r="AB390" s="35"/>
      <c r="AC390" s="35"/>
      <c r="AD390" s="35"/>
      <c r="AE390" s="35"/>
      <c r="AT390" s="14" t="s">
        <v>275</v>
      </c>
      <c r="AU390" s="14" t="s">
        <v>83</v>
      </c>
    </row>
    <row r="391" s="2" customFormat="1" ht="49.05" customHeight="1">
      <c r="A391" s="35"/>
      <c r="B391" s="36"/>
      <c r="C391" s="222" t="s">
        <v>566</v>
      </c>
      <c r="D391" s="222" t="s">
        <v>269</v>
      </c>
      <c r="E391" s="223" t="s">
        <v>270</v>
      </c>
      <c r="F391" s="224" t="s">
        <v>271</v>
      </c>
      <c r="G391" s="225" t="s">
        <v>272</v>
      </c>
      <c r="H391" s="226">
        <v>4</v>
      </c>
      <c r="I391" s="227"/>
      <c r="J391" s="228">
        <f>ROUND(I391*H391,2)</f>
        <v>0</v>
      </c>
      <c r="K391" s="224" t="s">
        <v>273</v>
      </c>
      <c r="L391" s="41"/>
      <c r="M391" s="229" t="s">
        <v>1</v>
      </c>
      <c r="N391" s="230" t="s">
        <v>38</v>
      </c>
      <c r="O391" s="88"/>
      <c r="P391" s="231">
        <f>O391*H391</f>
        <v>0</v>
      </c>
      <c r="Q391" s="231">
        <v>0</v>
      </c>
      <c r="R391" s="231">
        <f>Q391*H391</f>
        <v>0</v>
      </c>
      <c r="S391" s="231">
        <v>0</v>
      </c>
      <c r="T391" s="232">
        <f>S391*H391</f>
        <v>0</v>
      </c>
      <c r="U391" s="35"/>
      <c r="V391" s="35"/>
      <c r="W391" s="35"/>
      <c r="X391" s="35"/>
      <c r="Y391" s="35"/>
      <c r="Z391" s="35"/>
      <c r="AA391" s="35"/>
      <c r="AB391" s="35"/>
      <c r="AC391" s="35"/>
      <c r="AD391" s="35"/>
      <c r="AE391" s="35"/>
      <c r="AR391" s="233" t="s">
        <v>274</v>
      </c>
      <c r="AT391" s="233" t="s">
        <v>269</v>
      </c>
      <c r="AU391" s="233" t="s">
        <v>83</v>
      </c>
      <c r="AY391" s="14" t="s">
        <v>266</v>
      </c>
      <c r="BE391" s="234">
        <f>IF(N391="základní",J391,0)</f>
        <v>0</v>
      </c>
      <c r="BF391" s="234">
        <f>IF(N391="snížená",J391,0)</f>
        <v>0</v>
      </c>
      <c r="BG391" s="234">
        <f>IF(N391="zákl. přenesená",J391,0)</f>
        <v>0</v>
      </c>
      <c r="BH391" s="234">
        <f>IF(N391="sníž. přenesená",J391,0)</f>
        <v>0</v>
      </c>
      <c r="BI391" s="234">
        <f>IF(N391="nulová",J391,0)</f>
        <v>0</v>
      </c>
      <c r="BJ391" s="14" t="s">
        <v>81</v>
      </c>
      <c r="BK391" s="234">
        <f>ROUND(I391*H391,2)</f>
        <v>0</v>
      </c>
      <c r="BL391" s="14" t="s">
        <v>274</v>
      </c>
      <c r="BM391" s="233" t="s">
        <v>812</v>
      </c>
    </row>
    <row r="392" s="2" customFormat="1">
      <c r="A392" s="35"/>
      <c r="B392" s="36"/>
      <c r="C392" s="37"/>
      <c r="D392" s="235" t="s">
        <v>275</v>
      </c>
      <c r="E392" s="37"/>
      <c r="F392" s="236" t="s">
        <v>813</v>
      </c>
      <c r="G392" s="37"/>
      <c r="H392" s="37"/>
      <c r="I392" s="237"/>
      <c r="J392" s="37"/>
      <c r="K392" s="37"/>
      <c r="L392" s="41"/>
      <c r="M392" s="238"/>
      <c r="N392" s="239"/>
      <c r="O392" s="88"/>
      <c r="P392" s="88"/>
      <c r="Q392" s="88"/>
      <c r="R392" s="88"/>
      <c r="S392" s="88"/>
      <c r="T392" s="89"/>
      <c r="U392" s="35"/>
      <c r="V392" s="35"/>
      <c r="W392" s="35"/>
      <c r="X392" s="35"/>
      <c r="Y392" s="35"/>
      <c r="Z392" s="35"/>
      <c r="AA392" s="35"/>
      <c r="AB392" s="35"/>
      <c r="AC392" s="35"/>
      <c r="AD392" s="35"/>
      <c r="AE392" s="35"/>
      <c r="AT392" s="14" t="s">
        <v>275</v>
      </c>
      <c r="AU392" s="14" t="s">
        <v>83</v>
      </c>
    </row>
    <row r="393" s="2" customFormat="1" ht="90" customHeight="1">
      <c r="A393" s="35"/>
      <c r="B393" s="36"/>
      <c r="C393" s="222" t="s">
        <v>814</v>
      </c>
      <c r="D393" s="222" t="s">
        <v>269</v>
      </c>
      <c r="E393" s="223" t="s">
        <v>287</v>
      </c>
      <c r="F393" s="224" t="s">
        <v>288</v>
      </c>
      <c r="G393" s="225" t="s">
        <v>289</v>
      </c>
      <c r="H393" s="226">
        <v>0.025000000000000001</v>
      </c>
      <c r="I393" s="227"/>
      <c r="J393" s="228">
        <f>ROUND(I393*H393,2)</f>
        <v>0</v>
      </c>
      <c r="K393" s="224" t="s">
        <v>273</v>
      </c>
      <c r="L393" s="41"/>
      <c r="M393" s="229" t="s">
        <v>1</v>
      </c>
      <c r="N393" s="230" t="s">
        <v>38</v>
      </c>
      <c r="O393" s="88"/>
      <c r="P393" s="231">
        <f>O393*H393</f>
        <v>0</v>
      </c>
      <c r="Q393" s="231">
        <v>0</v>
      </c>
      <c r="R393" s="231">
        <f>Q393*H393</f>
        <v>0</v>
      </c>
      <c r="S393" s="231">
        <v>0</v>
      </c>
      <c r="T393" s="232">
        <f>S393*H393</f>
        <v>0</v>
      </c>
      <c r="U393" s="35"/>
      <c r="V393" s="35"/>
      <c r="W393" s="35"/>
      <c r="X393" s="35"/>
      <c r="Y393" s="35"/>
      <c r="Z393" s="35"/>
      <c r="AA393" s="35"/>
      <c r="AB393" s="35"/>
      <c r="AC393" s="35"/>
      <c r="AD393" s="35"/>
      <c r="AE393" s="35"/>
      <c r="AR393" s="233" t="s">
        <v>274</v>
      </c>
      <c r="AT393" s="233" t="s">
        <v>269</v>
      </c>
      <c r="AU393" s="233" t="s">
        <v>83</v>
      </c>
      <c r="AY393" s="14" t="s">
        <v>266</v>
      </c>
      <c r="BE393" s="234">
        <f>IF(N393="základní",J393,0)</f>
        <v>0</v>
      </c>
      <c r="BF393" s="234">
        <f>IF(N393="snížená",J393,0)</f>
        <v>0</v>
      </c>
      <c r="BG393" s="234">
        <f>IF(N393="zákl. přenesená",J393,0)</f>
        <v>0</v>
      </c>
      <c r="BH393" s="234">
        <f>IF(N393="sníž. přenesená",J393,0)</f>
        <v>0</v>
      </c>
      <c r="BI393" s="234">
        <f>IF(N393="nulová",J393,0)</f>
        <v>0</v>
      </c>
      <c r="BJ393" s="14" t="s">
        <v>81</v>
      </c>
      <c r="BK393" s="234">
        <f>ROUND(I393*H393,2)</f>
        <v>0</v>
      </c>
      <c r="BL393" s="14" t="s">
        <v>274</v>
      </c>
      <c r="BM393" s="233" t="s">
        <v>815</v>
      </c>
    </row>
    <row r="394" s="2" customFormat="1">
      <c r="A394" s="35"/>
      <c r="B394" s="36"/>
      <c r="C394" s="37"/>
      <c r="D394" s="235" t="s">
        <v>275</v>
      </c>
      <c r="E394" s="37"/>
      <c r="F394" s="236" t="s">
        <v>816</v>
      </c>
      <c r="G394" s="37"/>
      <c r="H394" s="37"/>
      <c r="I394" s="237"/>
      <c r="J394" s="37"/>
      <c r="K394" s="37"/>
      <c r="L394" s="41"/>
      <c r="M394" s="238"/>
      <c r="N394" s="239"/>
      <c r="O394" s="88"/>
      <c r="P394" s="88"/>
      <c r="Q394" s="88"/>
      <c r="R394" s="88"/>
      <c r="S394" s="88"/>
      <c r="T394" s="89"/>
      <c r="U394" s="35"/>
      <c r="V394" s="35"/>
      <c r="W394" s="35"/>
      <c r="X394" s="35"/>
      <c r="Y394" s="35"/>
      <c r="Z394" s="35"/>
      <c r="AA394" s="35"/>
      <c r="AB394" s="35"/>
      <c r="AC394" s="35"/>
      <c r="AD394" s="35"/>
      <c r="AE394" s="35"/>
      <c r="AT394" s="14" t="s">
        <v>275</v>
      </c>
      <c r="AU394" s="14" t="s">
        <v>83</v>
      </c>
    </row>
    <row r="395" s="2" customFormat="1" ht="234.75" customHeight="1">
      <c r="A395" s="35"/>
      <c r="B395" s="36"/>
      <c r="C395" s="222" t="s">
        <v>570</v>
      </c>
      <c r="D395" s="222" t="s">
        <v>269</v>
      </c>
      <c r="E395" s="223" t="s">
        <v>292</v>
      </c>
      <c r="F395" s="224" t="s">
        <v>293</v>
      </c>
      <c r="G395" s="225" t="s">
        <v>289</v>
      </c>
      <c r="H395" s="226">
        <v>0.0070000000000000001</v>
      </c>
      <c r="I395" s="227"/>
      <c r="J395" s="228">
        <f>ROUND(I395*H395,2)</f>
        <v>0</v>
      </c>
      <c r="K395" s="224" t="s">
        <v>273</v>
      </c>
      <c r="L395" s="41"/>
      <c r="M395" s="229" t="s">
        <v>1</v>
      </c>
      <c r="N395" s="230" t="s">
        <v>38</v>
      </c>
      <c r="O395" s="88"/>
      <c r="P395" s="231">
        <f>O395*H395</f>
        <v>0</v>
      </c>
      <c r="Q395" s="231">
        <v>0</v>
      </c>
      <c r="R395" s="231">
        <f>Q395*H395</f>
        <v>0</v>
      </c>
      <c r="S395" s="231">
        <v>0</v>
      </c>
      <c r="T395" s="232">
        <f>S395*H395</f>
        <v>0</v>
      </c>
      <c r="U395" s="35"/>
      <c r="V395" s="35"/>
      <c r="W395" s="35"/>
      <c r="X395" s="35"/>
      <c r="Y395" s="35"/>
      <c r="Z395" s="35"/>
      <c r="AA395" s="35"/>
      <c r="AB395" s="35"/>
      <c r="AC395" s="35"/>
      <c r="AD395" s="35"/>
      <c r="AE395" s="35"/>
      <c r="AR395" s="233" t="s">
        <v>274</v>
      </c>
      <c r="AT395" s="233" t="s">
        <v>269</v>
      </c>
      <c r="AU395" s="233" t="s">
        <v>83</v>
      </c>
      <c r="AY395" s="14" t="s">
        <v>266</v>
      </c>
      <c r="BE395" s="234">
        <f>IF(N395="základní",J395,0)</f>
        <v>0</v>
      </c>
      <c r="BF395" s="234">
        <f>IF(N395="snížená",J395,0)</f>
        <v>0</v>
      </c>
      <c r="BG395" s="234">
        <f>IF(N395="zákl. přenesená",J395,0)</f>
        <v>0</v>
      </c>
      <c r="BH395" s="234">
        <f>IF(N395="sníž. přenesená",J395,0)</f>
        <v>0</v>
      </c>
      <c r="BI395" s="234">
        <f>IF(N395="nulová",J395,0)</f>
        <v>0</v>
      </c>
      <c r="BJ395" s="14" t="s">
        <v>81</v>
      </c>
      <c r="BK395" s="234">
        <f>ROUND(I395*H395,2)</f>
        <v>0</v>
      </c>
      <c r="BL395" s="14" t="s">
        <v>274</v>
      </c>
      <c r="BM395" s="233" t="s">
        <v>817</v>
      </c>
    </row>
    <row r="396" s="2" customFormat="1">
      <c r="A396" s="35"/>
      <c r="B396" s="36"/>
      <c r="C396" s="37"/>
      <c r="D396" s="235" t="s">
        <v>275</v>
      </c>
      <c r="E396" s="37"/>
      <c r="F396" s="236" t="s">
        <v>818</v>
      </c>
      <c r="G396" s="37"/>
      <c r="H396" s="37"/>
      <c r="I396" s="237"/>
      <c r="J396" s="37"/>
      <c r="K396" s="37"/>
      <c r="L396" s="41"/>
      <c r="M396" s="238"/>
      <c r="N396" s="239"/>
      <c r="O396" s="88"/>
      <c r="P396" s="88"/>
      <c r="Q396" s="88"/>
      <c r="R396" s="88"/>
      <c r="S396" s="88"/>
      <c r="T396" s="89"/>
      <c r="U396" s="35"/>
      <c r="V396" s="35"/>
      <c r="W396" s="35"/>
      <c r="X396" s="35"/>
      <c r="Y396" s="35"/>
      <c r="Z396" s="35"/>
      <c r="AA396" s="35"/>
      <c r="AB396" s="35"/>
      <c r="AC396" s="35"/>
      <c r="AD396" s="35"/>
      <c r="AE396" s="35"/>
      <c r="AT396" s="14" t="s">
        <v>275</v>
      </c>
      <c r="AU396" s="14" t="s">
        <v>83</v>
      </c>
    </row>
    <row r="397" s="2" customFormat="1" ht="101.25" customHeight="1">
      <c r="A397" s="35"/>
      <c r="B397" s="36"/>
      <c r="C397" s="222" t="s">
        <v>819</v>
      </c>
      <c r="D397" s="222" t="s">
        <v>269</v>
      </c>
      <c r="E397" s="223" t="s">
        <v>305</v>
      </c>
      <c r="F397" s="224" t="s">
        <v>306</v>
      </c>
      <c r="G397" s="225" t="s">
        <v>307</v>
      </c>
      <c r="H397" s="226">
        <v>27.719999999999999</v>
      </c>
      <c r="I397" s="227"/>
      <c r="J397" s="228">
        <f>ROUND(I397*H397,2)</f>
        <v>0</v>
      </c>
      <c r="K397" s="224" t="s">
        <v>273</v>
      </c>
      <c r="L397" s="41"/>
      <c r="M397" s="229" t="s">
        <v>1</v>
      </c>
      <c r="N397" s="230" t="s">
        <v>38</v>
      </c>
      <c r="O397" s="88"/>
      <c r="P397" s="231">
        <f>O397*H397</f>
        <v>0</v>
      </c>
      <c r="Q397" s="231">
        <v>0</v>
      </c>
      <c r="R397" s="231">
        <f>Q397*H397</f>
        <v>0</v>
      </c>
      <c r="S397" s="231">
        <v>0</v>
      </c>
      <c r="T397" s="232">
        <f>S397*H397</f>
        <v>0</v>
      </c>
      <c r="U397" s="35"/>
      <c r="V397" s="35"/>
      <c r="W397" s="35"/>
      <c r="X397" s="35"/>
      <c r="Y397" s="35"/>
      <c r="Z397" s="35"/>
      <c r="AA397" s="35"/>
      <c r="AB397" s="35"/>
      <c r="AC397" s="35"/>
      <c r="AD397" s="35"/>
      <c r="AE397" s="35"/>
      <c r="AR397" s="233" t="s">
        <v>274</v>
      </c>
      <c r="AT397" s="233" t="s">
        <v>269</v>
      </c>
      <c r="AU397" s="233" t="s">
        <v>83</v>
      </c>
      <c r="AY397" s="14" t="s">
        <v>266</v>
      </c>
      <c r="BE397" s="234">
        <f>IF(N397="základní",J397,0)</f>
        <v>0</v>
      </c>
      <c r="BF397" s="234">
        <f>IF(N397="snížená",J397,0)</f>
        <v>0</v>
      </c>
      <c r="BG397" s="234">
        <f>IF(N397="zákl. přenesená",J397,0)</f>
        <v>0</v>
      </c>
      <c r="BH397" s="234">
        <f>IF(N397="sníž. přenesená",J397,0)</f>
        <v>0</v>
      </c>
      <c r="BI397" s="234">
        <f>IF(N397="nulová",J397,0)</f>
        <v>0</v>
      </c>
      <c r="BJ397" s="14" t="s">
        <v>81</v>
      </c>
      <c r="BK397" s="234">
        <f>ROUND(I397*H397,2)</f>
        <v>0</v>
      </c>
      <c r="BL397" s="14" t="s">
        <v>274</v>
      </c>
      <c r="BM397" s="233" t="s">
        <v>820</v>
      </c>
    </row>
    <row r="398" s="2" customFormat="1">
      <c r="A398" s="35"/>
      <c r="B398" s="36"/>
      <c r="C398" s="37"/>
      <c r="D398" s="235" t="s">
        <v>275</v>
      </c>
      <c r="E398" s="37"/>
      <c r="F398" s="236" t="s">
        <v>821</v>
      </c>
      <c r="G398" s="37"/>
      <c r="H398" s="37"/>
      <c r="I398" s="237"/>
      <c r="J398" s="37"/>
      <c r="K398" s="37"/>
      <c r="L398" s="41"/>
      <c r="M398" s="238"/>
      <c r="N398" s="239"/>
      <c r="O398" s="88"/>
      <c r="P398" s="88"/>
      <c r="Q398" s="88"/>
      <c r="R398" s="88"/>
      <c r="S398" s="88"/>
      <c r="T398" s="89"/>
      <c r="U398" s="35"/>
      <c r="V398" s="35"/>
      <c r="W398" s="35"/>
      <c r="X398" s="35"/>
      <c r="Y398" s="35"/>
      <c r="Z398" s="35"/>
      <c r="AA398" s="35"/>
      <c r="AB398" s="35"/>
      <c r="AC398" s="35"/>
      <c r="AD398" s="35"/>
      <c r="AE398" s="35"/>
      <c r="AT398" s="14" t="s">
        <v>275</v>
      </c>
      <c r="AU398" s="14" t="s">
        <v>83</v>
      </c>
    </row>
    <row r="399" s="2" customFormat="1" ht="111.75" customHeight="1">
      <c r="A399" s="35"/>
      <c r="B399" s="36"/>
      <c r="C399" s="222" t="s">
        <v>575</v>
      </c>
      <c r="D399" s="222" t="s">
        <v>269</v>
      </c>
      <c r="E399" s="223" t="s">
        <v>317</v>
      </c>
      <c r="F399" s="224" t="s">
        <v>318</v>
      </c>
      <c r="G399" s="225" t="s">
        <v>307</v>
      </c>
      <c r="H399" s="226">
        <v>27.719999999999999</v>
      </c>
      <c r="I399" s="227"/>
      <c r="J399" s="228">
        <f>ROUND(I399*H399,2)</f>
        <v>0</v>
      </c>
      <c r="K399" s="224" t="s">
        <v>273</v>
      </c>
      <c r="L399" s="41"/>
      <c r="M399" s="229" t="s">
        <v>1</v>
      </c>
      <c r="N399" s="230" t="s">
        <v>38</v>
      </c>
      <c r="O399" s="88"/>
      <c r="P399" s="231">
        <f>O399*H399</f>
        <v>0</v>
      </c>
      <c r="Q399" s="231">
        <v>0</v>
      </c>
      <c r="R399" s="231">
        <f>Q399*H399</f>
        <v>0</v>
      </c>
      <c r="S399" s="231">
        <v>0</v>
      </c>
      <c r="T399" s="232">
        <f>S399*H399</f>
        <v>0</v>
      </c>
      <c r="U399" s="35"/>
      <c r="V399" s="35"/>
      <c r="W399" s="35"/>
      <c r="X399" s="35"/>
      <c r="Y399" s="35"/>
      <c r="Z399" s="35"/>
      <c r="AA399" s="35"/>
      <c r="AB399" s="35"/>
      <c r="AC399" s="35"/>
      <c r="AD399" s="35"/>
      <c r="AE399" s="35"/>
      <c r="AR399" s="233" t="s">
        <v>274</v>
      </c>
      <c r="AT399" s="233" t="s">
        <v>269</v>
      </c>
      <c r="AU399" s="233" t="s">
        <v>83</v>
      </c>
      <c r="AY399" s="14" t="s">
        <v>266</v>
      </c>
      <c r="BE399" s="234">
        <f>IF(N399="základní",J399,0)</f>
        <v>0</v>
      </c>
      <c r="BF399" s="234">
        <f>IF(N399="snížená",J399,0)</f>
        <v>0</v>
      </c>
      <c r="BG399" s="234">
        <f>IF(N399="zákl. přenesená",J399,0)</f>
        <v>0</v>
      </c>
      <c r="BH399" s="234">
        <f>IF(N399="sníž. přenesená",J399,0)</f>
        <v>0</v>
      </c>
      <c r="BI399" s="234">
        <f>IF(N399="nulová",J399,0)</f>
        <v>0</v>
      </c>
      <c r="BJ399" s="14" t="s">
        <v>81</v>
      </c>
      <c r="BK399" s="234">
        <f>ROUND(I399*H399,2)</f>
        <v>0</v>
      </c>
      <c r="BL399" s="14" t="s">
        <v>274</v>
      </c>
      <c r="BM399" s="233" t="s">
        <v>822</v>
      </c>
    </row>
    <row r="400" s="2" customFormat="1">
      <c r="A400" s="35"/>
      <c r="B400" s="36"/>
      <c r="C400" s="37"/>
      <c r="D400" s="235" t="s">
        <v>275</v>
      </c>
      <c r="E400" s="37"/>
      <c r="F400" s="236" t="s">
        <v>823</v>
      </c>
      <c r="G400" s="37"/>
      <c r="H400" s="37"/>
      <c r="I400" s="237"/>
      <c r="J400" s="37"/>
      <c r="K400" s="37"/>
      <c r="L400" s="41"/>
      <c r="M400" s="238"/>
      <c r="N400" s="239"/>
      <c r="O400" s="88"/>
      <c r="P400" s="88"/>
      <c r="Q400" s="88"/>
      <c r="R400" s="88"/>
      <c r="S400" s="88"/>
      <c r="T400" s="89"/>
      <c r="U400" s="35"/>
      <c r="V400" s="35"/>
      <c r="W400" s="35"/>
      <c r="X400" s="35"/>
      <c r="Y400" s="35"/>
      <c r="Z400" s="35"/>
      <c r="AA400" s="35"/>
      <c r="AB400" s="35"/>
      <c r="AC400" s="35"/>
      <c r="AD400" s="35"/>
      <c r="AE400" s="35"/>
      <c r="AT400" s="14" t="s">
        <v>275</v>
      </c>
      <c r="AU400" s="14" t="s">
        <v>83</v>
      </c>
    </row>
    <row r="401" s="2" customFormat="1" ht="100.5" customHeight="1">
      <c r="A401" s="35"/>
      <c r="B401" s="36"/>
      <c r="C401" s="222" t="s">
        <v>824</v>
      </c>
      <c r="D401" s="222" t="s">
        <v>269</v>
      </c>
      <c r="E401" s="223" t="s">
        <v>322</v>
      </c>
      <c r="F401" s="224" t="s">
        <v>323</v>
      </c>
      <c r="G401" s="225" t="s">
        <v>307</v>
      </c>
      <c r="H401" s="226">
        <v>27.719999999999999</v>
      </c>
      <c r="I401" s="227"/>
      <c r="J401" s="228">
        <f>ROUND(I401*H401,2)</f>
        <v>0</v>
      </c>
      <c r="K401" s="224" t="s">
        <v>273</v>
      </c>
      <c r="L401" s="41"/>
      <c r="M401" s="229" t="s">
        <v>1</v>
      </c>
      <c r="N401" s="230" t="s">
        <v>38</v>
      </c>
      <c r="O401" s="88"/>
      <c r="P401" s="231">
        <f>O401*H401</f>
        <v>0</v>
      </c>
      <c r="Q401" s="231">
        <v>0</v>
      </c>
      <c r="R401" s="231">
        <f>Q401*H401</f>
        <v>0</v>
      </c>
      <c r="S401" s="231">
        <v>0</v>
      </c>
      <c r="T401" s="232">
        <f>S401*H401</f>
        <v>0</v>
      </c>
      <c r="U401" s="35"/>
      <c r="V401" s="35"/>
      <c r="W401" s="35"/>
      <c r="X401" s="35"/>
      <c r="Y401" s="35"/>
      <c r="Z401" s="35"/>
      <c r="AA401" s="35"/>
      <c r="AB401" s="35"/>
      <c r="AC401" s="35"/>
      <c r="AD401" s="35"/>
      <c r="AE401" s="35"/>
      <c r="AR401" s="233" t="s">
        <v>274</v>
      </c>
      <c r="AT401" s="233" t="s">
        <v>269</v>
      </c>
      <c r="AU401" s="233" t="s">
        <v>83</v>
      </c>
      <c r="AY401" s="14" t="s">
        <v>266</v>
      </c>
      <c r="BE401" s="234">
        <f>IF(N401="základní",J401,0)</f>
        <v>0</v>
      </c>
      <c r="BF401" s="234">
        <f>IF(N401="snížená",J401,0)</f>
        <v>0</v>
      </c>
      <c r="BG401" s="234">
        <f>IF(N401="zákl. přenesená",J401,0)</f>
        <v>0</v>
      </c>
      <c r="BH401" s="234">
        <f>IF(N401="sníž. přenesená",J401,0)</f>
        <v>0</v>
      </c>
      <c r="BI401" s="234">
        <f>IF(N401="nulová",J401,0)</f>
        <v>0</v>
      </c>
      <c r="BJ401" s="14" t="s">
        <v>81</v>
      </c>
      <c r="BK401" s="234">
        <f>ROUND(I401*H401,2)</f>
        <v>0</v>
      </c>
      <c r="BL401" s="14" t="s">
        <v>274</v>
      </c>
      <c r="BM401" s="233" t="s">
        <v>825</v>
      </c>
    </row>
    <row r="402" s="2" customFormat="1">
      <c r="A402" s="35"/>
      <c r="B402" s="36"/>
      <c r="C402" s="37"/>
      <c r="D402" s="235" t="s">
        <v>275</v>
      </c>
      <c r="E402" s="37"/>
      <c r="F402" s="236" t="s">
        <v>826</v>
      </c>
      <c r="G402" s="37"/>
      <c r="H402" s="37"/>
      <c r="I402" s="237"/>
      <c r="J402" s="37"/>
      <c r="K402" s="37"/>
      <c r="L402" s="41"/>
      <c r="M402" s="238"/>
      <c r="N402" s="239"/>
      <c r="O402" s="88"/>
      <c r="P402" s="88"/>
      <c r="Q402" s="88"/>
      <c r="R402" s="88"/>
      <c r="S402" s="88"/>
      <c r="T402" s="89"/>
      <c r="U402" s="35"/>
      <c r="V402" s="35"/>
      <c r="W402" s="35"/>
      <c r="X402" s="35"/>
      <c r="Y402" s="35"/>
      <c r="Z402" s="35"/>
      <c r="AA402" s="35"/>
      <c r="AB402" s="35"/>
      <c r="AC402" s="35"/>
      <c r="AD402" s="35"/>
      <c r="AE402" s="35"/>
      <c r="AT402" s="14" t="s">
        <v>275</v>
      </c>
      <c r="AU402" s="14" t="s">
        <v>83</v>
      </c>
    </row>
    <row r="403" s="2" customFormat="1" ht="16.5" customHeight="1">
      <c r="A403" s="35"/>
      <c r="B403" s="36"/>
      <c r="C403" s="222" t="s">
        <v>578</v>
      </c>
      <c r="D403" s="222" t="s">
        <v>269</v>
      </c>
      <c r="E403" s="223" t="s">
        <v>827</v>
      </c>
      <c r="F403" s="224" t="s">
        <v>828</v>
      </c>
      <c r="G403" s="225" t="s">
        <v>328</v>
      </c>
      <c r="H403" s="226">
        <v>28</v>
      </c>
      <c r="I403" s="227"/>
      <c r="J403" s="228">
        <f>ROUND(I403*H403,2)</f>
        <v>0</v>
      </c>
      <c r="K403" s="224" t="s">
        <v>1</v>
      </c>
      <c r="L403" s="41"/>
      <c r="M403" s="229" t="s">
        <v>1</v>
      </c>
      <c r="N403" s="230" t="s">
        <v>38</v>
      </c>
      <c r="O403" s="88"/>
      <c r="P403" s="231">
        <f>O403*H403</f>
        <v>0</v>
      </c>
      <c r="Q403" s="231">
        <v>0</v>
      </c>
      <c r="R403" s="231">
        <f>Q403*H403</f>
        <v>0</v>
      </c>
      <c r="S403" s="231">
        <v>0</v>
      </c>
      <c r="T403" s="232">
        <f>S403*H403</f>
        <v>0</v>
      </c>
      <c r="U403" s="35"/>
      <c r="V403" s="35"/>
      <c r="W403" s="35"/>
      <c r="X403" s="35"/>
      <c r="Y403" s="35"/>
      <c r="Z403" s="35"/>
      <c r="AA403" s="35"/>
      <c r="AB403" s="35"/>
      <c r="AC403" s="35"/>
      <c r="AD403" s="35"/>
      <c r="AE403" s="35"/>
      <c r="AR403" s="233" t="s">
        <v>274</v>
      </c>
      <c r="AT403" s="233" t="s">
        <v>269</v>
      </c>
      <c r="AU403" s="233" t="s">
        <v>83</v>
      </c>
      <c r="AY403" s="14" t="s">
        <v>266</v>
      </c>
      <c r="BE403" s="234">
        <f>IF(N403="základní",J403,0)</f>
        <v>0</v>
      </c>
      <c r="BF403" s="234">
        <f>IF(N403="snížená",J403,0)</f>
        <v>0</v>
      </c>
      <c r="BG403" s="234">
        <f>IF(N403="zákl. přenesená",J403,0)</f>
        <v>0</v>
      </c>
      <c r="BH403" s="234">
        <f>IF(N403="sníž. přenesená",J403,0)</f>
        <v>0</v>
      </c>
      <c r="BI403" s="234">
        <f>IF(N403="nulová",J403,0)</f>
        <v>0</v>
      </c>
      <c r="BJ403" s="14" t="s">
        <v>81</v>
      </c>
      <c r="BK403" s="234">
        <f>ROUND(I403*H403,2)</f>
        <v>0</v>
      </c>
      <c r="BL403" s="14" t="s">
        <v>274</v>
      </c>
      <c r="BM403" s="233" t="s">
        <v>829</v>
      </c>
    </row>
    <row r="404" s="2" customFormat="1">
      <c r="A404" s="35"/>
      <c r="B404" s="36"/>
      <c r="C404" s="37"/>
      <c r="D404" s="235" t="s">
        <v>275</v>
      </c>
      <c r="E404" s="37"/>
      <c r="F404" s="236" t="s">
        <v>830</v>
      </c>
      <c r="G404" s="37"/>
      <c r="H404" s="37"/>
      <c r="I404" s="237"/>
      <c r="J404" s="37"/>
      <c r="K404" s="37"/>
      <c r="L404" s="41"/>
      <c r="M404" s="238"/>
      <c r="N404" s="239"/>
      <c r="O404" s="88"/>
      <c r="P404" s="88"/>
      <c r="Q404" s="88"/>
      <c r="R404" s="88"/>
      <c r="S404" s="88"/>
      <c r="T404" s="89"/>
      <c r="U404" s="35"/>
      <c r="V404" s="35"/>
      <c r="W404" s="35"/>
      <c r="X404" s="35"/>
      <c r="Y404" s="35"/>
      <c r="Z404" s="35"/>
      <c r="AA404" s="35"/>
      <c r="AB404" s="35"/>
      <c r="AC404" s="35"/>
      <c r="AD404" s="35"/>
      <c r="AE404" s="35"/>
      <c r="AT404" s="14" t="s">
        <v>275</v>
      </c>
      <c r="AU404" s="14" t="s">
        <v>83</v>
      </c>
    </row>
    <row r="405" s="2" customFormat="1" ht="16.5" customHeight="1">
      <c r="A405" s="35"/>
      <c r="B405" s="36"/>
      <c r="C405" s="240" t="s">
        <v>831</v>
      </c>
      <c r="D405" s="240" t="s">
        <v>339</v>
      </c>
      <c r="E405" s="241" t="s">
        <v>832</v>
      </c>
      <c r="F405" s="242" t="s">
        <v>833</v>
      </c>
      <c r="G405" s="243" t="s">
        <v>328</v>
      </c>
      <c r="H405" s="244">
        <v>28</v>
      </c>
      <c r="I405" s="245"/>
      <c r="J405" s="246">
        <f>ROUND(I405*H405,2)</f>
        <v>0</v>
      </c>
      <c r="K405" s="242" t="s">
        <v>273</v>
      </c>
      <c r="L405" s="247"/>
      <c r="M405" s="248" t="s">
        <v>1</v>
      </c>
      <c r="N405" s="249" t="s">
        <v>38</v>
      </c>
      <c r="O405" s="88"/>
      <c r="P405" s="231">
        <f>O405*H405</f>
        <v>0</v>
      </c>
      <c r="Q405" s="231">
        <v>0</v>
      </c>
      <c r="R405" s="231">
        <f>Q405*H405</f>
        <v>0</v>
      </c>
      <c r="S405" s="231">
        <v>0</v>
      </c>
      <c r="T405" s="232">
        <f>S405*H405</f>
        <v>0</v>
      </c>
      <c r="U405" s="35"/>
      <c r="V405" s="35"/>
      <c r="W405" s="35"/>
      <c r="X405" s="35"/>
      <c r="Y405" s="35"/>
      <c r="Z405" s="35"/>
      <c r="AA405" s="35"/>
      <c r="AB405" s="35"/>
      <c r="AC405" s="35"/>
      <c r="AD405" s="35"/>
      <c r="AE405" s="35"/>
      <c r="AR405" s="233" t="s">
        <v>286</v>
      </c>
      <c r="AT405" s="233" t="s">
        <v>339</v>
      </c>
      <c r="AU405" s="233" t="s">
        <v>83</v>
      </c>
      <c r="AY405" s="14" t="s">
        <v>266</v>
      </c>
      <c r="BE405" s="234">
        <f>IF(N405="základní",J405,0)</f>
        <v>0</v>
      </c>
      <c r="BF405" s="234">
        <f>IF(N405="snížená",J405,0)</f>
        <v>0</v>
      </c>
      <c r="BG405" s="234">
        <f>IF(N405="zákl. přenesená",J405,0)</f>
        <v>0</v>
      </c>
      <c r="BH405" s="234">
        <f>IF(N405="sníž. přenesená",J405,0)</f>
        <v>0</v>
      </c>
      <c r="BI405" s="234">
        <f>IF(N405="nulová",J405,0)</f>
        <v>0</v>
      </c>
      <c r="BJ405" s="14" t="s">
        <v>81</v>
      </c>
      <c r="BK405" s="234">
        <f>ROUND(I405*H405,2)</f>
        <v>0</v>
      </c>
      <c r="BL405" s="14" t="s">
        <v>274</v>
      </c>
      <c r="BM405" s="233" t="s">
        <v>834</v>
      </c>
    </row>
    <row r="406" s="2" customFormat="1">
      <c r="A406" s="35"/>
      <c r="B406" s="36"/>
      <c r="C406" s="37"/>
      <c r="D406" s="235" t="s">
        <v>275</v>
      </c>
      <c r="E406" s="37"/>
      <c r="F406" s="236" t="s">
        <v>830</v>
      </c>
      <c r="G406" s="37"/>
      <c r="H406" s="37"/>
      <c r="I406" s="237"/>
      <c r="J406" s="37"/>
      <c r="K406" s="37"/>
      <c r="L406" s="41"/>
      <c r="M406" s="238"/>
      <c r="N406" s="239"/>
      <c r="O406" s="88"/>
      <c r="P406" s="88"/>
      <c r="Q406" s="88"/>
      <c r="R406" s="88"/>
      <c r="S406" s="88"/>
      <c r="T406" s="89"/>
      <c r="U406" s="35"/>
      <c r="V406" s="35"/>
      <c r="W406" s="35"/>
      <c r="X406" s="35"/>
      <c r="Y406" s="35"/>
      <c r="Z406" s="35"/>
      <c r="AA406" s="35"/>
      <c r="AB406" s="35"/>
      <c r="AC406" s="35"/>
      <c r="AD406" s="35"/>
      <c r="AE406" s="35"/>
      <c r="AT406" s="14" t="s">
        <v>275</v>
      </c>
      <c r="AU406" s="14" t="s">
        <v>83</v>
      </c>
    </row>
    <row r="407" s="2" customFormat="1" ht="76.35" customHeight="1">
      <c r="A407" s="35"/>
      <c r="B407" s="36"/>
      <c r="C407" s="222" t="s">
        <v>582</v>
      </c>
      <c r="D407" s="222" t="s">
        <v>269</v>
      </c>
      <c r="E407" s="223" t="s">
        <v>335</v>
      </c>
      <c r="F407" s="224" t="s">
        <v>336</v>
      </c>
      <c r="G407" s="225" t="s">
        <v>289</v>
      </c>
      <c r="H407" s="226">
        <v>0.025000000000000001</v>
      </c>
      <c r="I407" s="227"/>
      <c r="J407" s="228">
        <f>ROUND(I407*H407,2)</f>
        <v>0</v>
      </c>
      <c r="K407" s="224" t="s">
        <v>273</v>
      </c>
      <c r="L407" s="41"/>
      <c r="M407" s="229" t="s">
        <v>1</v>
      </c>
      <c r="N407" s="230" t="s">
        <v>38</v>
      </c>
      <c r="O407" s="88"/>
      <c r="P407" s="231">
        <f>O407*H407</f>
        <v>0</v>
      </c>
      <c r="Q407" s="231">
        <v>0</v>
      </c>
      <c r="R407" s="231">
        <f>Q407*H407</f>
        <v>0</v>
      </c>
      <c r="S407" s="231">
        <v>0</v>
      </c>
      <c r="T407" s="232">
        <f>S407*H407</f>
        <v>0</v>
      </c>
      <c r="U407" s="35"/>
      <c r="V407" s="35"/>
      <c r="W407" s="35"/>
      <c r="X407" s="35"/>
      <c r="Y407" s="35"/>
      <c r="Z407" s="35"/>
      <c r="AA407" s="35"/>
      <c r="AB407" s="35"/>
      <c r="AC407" s="35"/>
      <c r="AD407" s="35"/>
      <c r="AE407" s="35"/>
      <c r="AR407" s="233" t="s">
        <v>274</v>
      </c>
      <c r="AT407" s="233" t="s">
        <v>269</v>
      </c>
      <c r="AU407" s="233" t="s">
        <v>83</v>
      </c>
      <c r="AY407" s="14" t="s">
        <v>266</v>
      </c>
      <c r="BE407" s="234">
        <f>IF(N407="základní",J407,0)</f>
        <v>0</v>
      </c>
      <c r="BF407" s="234">
        <f>IF(N407="snížená",J407,0)</f>
        <v>0</v>
      </c>
      <c r="BG407" s="234">
        <f>IF(N407="zákl. přenesená",J407,0)</f>
        <v>0</v>
      </c>
      <c r="BH407" s="234">
        <f>IF(N407="sníž. přenesená",J407,0)</f>
        <v>0</v>
      </c>
      <c r="BI407" s="234">
        <f>IF(N407="nulová",J407,0)</f>
        <v>0</v>
      </c>
      <c r="BJ407" s="14" t="s">
        <v>81</v>
      </c>
      <c r="BK407" s="234">
        <f>ROUND(I407*H407,2)</f>
        <v>0</v>
      </c>
      <c r="BL407" s="14" t="s">
        <v>274</v>
      </c>
      <c r="BM407" s="233" t="s">
        <v>835</v>
      </c>
    </row>
    <row r="408" s="2" customFormat="1">
      <c r="A408" s="35"/>
      <c r="B408" s="36"/>
      <c r="C408" s="37"/>
      <c r="D408" s="235" t="s">
        <v>275</v>
      </c>
      <c r="E408" s="37"/>
      <c r="F408" s="236" t="s">
        <v>836</v>
      </c>
      <c r="G408" s="37"/>
      <c r="H408" s="37"/>
      <c r="I408" s="237"/>
      <c r="J408" s="37"/>
      <c r="K408" s="37"/>
      <c r="L408" s="41"/>
      <c r="M408" s="238"/>
      <c r="N408" s="239"/>
      <c r="O408" s="88"/>
      <c r="P408" s="88"/>
      <c r="Q408" s="88"/>
      <c r="R408" s="88"/>
      <c r="S408" s="88"/>
      <c r="T408" s="89"/>
      <c r="U408" s="35"/>
      <c r="V408" s="35"/>
      <c r="W408" s="35"/>
      <c r="X408" s="35"/>
      <c r="Y408" s="35"/>
      <c r="Z408" s="35"/>
      <c r="AA408" s="35"/>
      <c r="AB408" s="35"/>
      <c r="AC408" s="35"/>
      <c r="AD408" s="35"/>
      <c r="AE408" s="35"/>
      <c r="AT408" s="14" t="s">
        <v>275</v>
      </c>
      <c r="AU408" s="14" t="s">
        <v>83</v>
      </c>
    </row>
    <row r="409" s="2" customFormat="1" ht="24.15" customHeight="1">
      <c r="A409" s="35"/>
      <c r="B409" s="36"/>
      <c r="C409" s="240" t="s">
        <v>837</v>
      </c>
      <c r="D409" s="240" t="s">
        <v>339</v>
      </c>
      <c r="E409" s="241" t="s">
        <v>838</v>
      </c>
      <c r="F409" s="242" t="s">
        <v>839</v>
      </c>
      <c r="G409" s="243" t="s">
        <v>272</v>
      </c>
      <c r="H409" s="244">
        <v>48</v>
      </c>
      <c r="I409" s="245"/>
      <c r="J409" s="246">
        <f>ROUND(I409*H409,2)</f>
        <v>0</v>
      </c>
      <c r="K409" s="242" t="s">
        <v>273</v>
      </c>
      <c r="L409" s="247"/>
      <c r="M409" s="248" t="s">
        <v>1</v>
      </c>
      <c r="N409" s="249" t="s">
        <v>38</v>
      </c>
      <c r="O409" s="88"/>
      <c r="P409" s="231">
        <f>O409*H409</f>
        <v>0</v>
      </c>
      <c r="Q409" s="231">
        <v>0.0010499999999999999</v>
      </c>
      <c r="R409" s="231">
        <f>Q409*H409</f>
        <v>0.0504</v>
      </c>
      <c r="S409" s="231">
        <v>0</v>
      </c>
      <c r="T409" s="232">
        <f>S409*H409</f>
        <v>0</v>
      </c>
      <c r="U409" s="35"/>
      <c r="V409" s="35"/>
      <c r="W409" s="35"/>
      <c r="X409" s="35"/>
      <c r="Y409" s="35"/>
      <c r="Z409" s="35"/>
      <c r="AA409" s="35"/>
      <c r="AB409" s="35"/>
      <c r="AC409" s="35"/>
      <c r="AD409" s="35"/>
      <c r="AE409" s="35"/>
      <c r="AR409" s="233" t="s">
        <v>286</v>
      </c>
      <c r="AT409" s="233" t="s">
        <v>339</v>
      </c>
      <c r="AU409" s="233" t="s">
        <v>83</v>
      </c>
      <c r="AY409" s="14" t="s">
        <v>266</v>
      </c>
      <c r="BE409" s="234">
        <f>IF(N409="základní",J409,0)</f>
        <v>0</v>
      </c>
      <c r="BF409" s="234">
        <f>IF(N409="snížená",J409,0)</f>
        <v>0</v>
      </c>
      <c r="BG409" s="234">
        <f>IF(N409="zákl. přenesená",J409,0)</f>
        <v>0</v>
      </c>
      <c r="BH409" s="234">
        <f>IF(N409="sníž. přenesená",J409,0)</f>
        <v>0</v>
      </c>
      <c r="BI409" s="234">
        <f>IF(N409="nulová",J409,0)</f>
        <v>0</v>
      </c>
      <c r="BJ409" s="14" t="s">
        <v>81</v>
      </c>
      <c r="BK409" s="234">
        <f>ROUND(I409*H409,2)</f>
        <v>0</v>
      </c>
      <c r="BL409" s="14" t="s">
        <v>274</v>
      </c>
      <c r="BM409" s="233" t="s">
        <v>840</v>
      </c>
    </row>
    <row r="410" s="2" customFormat="1">
      <c r="A410" s="35"/>
      <c r="B410" s="36"/>
      <c r="C410" s="37"/>
      <c r="D410" s="235" t="s">
        <v>275</v>
      </c>
      <c r="E410" s="37"/>
      <c r="F410" s="236" t="s">
        <v>841</v>
      </c>
      <c r="G410" s="37"/>
      <c r="H410" s="37"/>
      <c r="I410" s="237"/>
      <c r="J410" s="37"/>
      <c r="K410" s="37"/>
      <c r="L410" s="41"/>
      <c r="M410" s="238"/>
      <c r="N410" s="239"/>
      <c r="O410" s="88"/>
      <c r="P410" s="88"/>
      <c r="Q410" s="88"/>
      <c r="R410" s="88"/>
      <c r="S410" s="88"/>
      <c r="T410" s="89"/>
      <c r="U410" s="35"/>
      <c r="V410" s="35"/>
      <c r="W410" s="35"/>
      <c r="X410" s="35"/>
      <c r="Y410" s="35"/>
      <c r="Z410" s="35"/>
      <c r="AA410" s="35"/>
      <c r="AB410" s="35"/>
      <c r="AC410" s="35"/>
      <c r="AD410" s="35"/>
      <c r="AE410" s="35"/>
      <c r="AT410" s="14" t="s">
        <v>275</v>
      </c>
      <c r="AU410" s="14" t="s">
        <v>83</v>
      </c>
    </row>
    <row r="411" s="2" customFormat="1" ht="180.75" customHeight="1">
      <c r="A411" s="35"/>
      <c r="B411" s="36"/>
      <c r="C411" s="222" t="s">
        <v>586</v>
      </c>
      <c r="D411" s="222" t="s">
        <v>269</v>
      </c>
      <c r="E411" s="223" t="s">
        <v>564</v>
      </c>
      <c r="F411" s="224" t="s">
        <v>565</v>
      </c>
      <c r="G411" s="225" t="s">
        <v>289</v>
      </c>
      <c r="H411" s="226">
        <v>0.10000000000000001</v>
      </c>
      <c r="I411" s="227"/>
      <c r="J411" s="228">
        <f>ROUND(I411*H411,2)</f>
        <v>0</v>
      </c>
      <c r="K411" s="224" t="s">
        <v>273</v>
      </c>
      <c r="L411" s="41"/>
      <c r="M411" s="229" t="s">
        <v>1</v>
      </c>
      <c r="N411" s="230" t="s">
        <v>38</v>
      </c>
      <c r="O411" s="88"/>
      <c r="P411" s="231">
        <f>O411*H411</f>
        <v>0</v>
      </c>
      <c r="Q411" s="231">
        <v>0</v>
      </c>
      <c r="R411" s="231">
        <f>Q411*H411</f>
        <v>0</v>
      </c>
      <c r="S411" s="231">
        <v>0</v>
      </c>
      <c r="T411" s="232">
        <f>S411*H411</f>
        <v>0</v>
      </c>
      <c r="U411" s="35"/>
      <c r="V411" s="35"/>
      <c r="W411" s="35"/>
      <c r="X411" s="35"/>
      <c r="Y411" s="35"/>
      <c r="Z411" s="35"/>
      <c r="AA411" s="35"/>
      <c r="AB411" s="35"/>
      <c r="AC411" s="35"/>
      <c r="AD411" s="35"/>
      <c r="AE411" s="35"/>
      <c r="AR411" s="233" t="s">
        <v>274</v>
      </c>
      <c r="AT411" s="233" t="s">
        <v>269</v>
      </c>
      <c r="AU411" s="233" t="s">
        <v>83</v>
      </c>
      <c r="AY411" s="14" t="s">
        <v>266</v>
      </c>
      <c r="BE411" s="234">
        <f>IF(N411="základní",J411,0)</f>
        <v>0</v>
      </c>
      <c r="BF411" s="234">
        <f>IF(N411="snížená",J411,0)</f>
        <v>0</v>
      </c>
      <c r="BG411" s="234">
        <f>IF(N411="zákl. přenesená",J411,0)</f>
        <v>0</v>
      </c>
      <c r="BH411" s="234">
        <f>IF(N411="sníž. přenesená",J411,0)</f>
        <v>0</v>
      </c>
      <c r="BI411" s="234">
        <f>IF(N411="nulová",J411,0)</f>
        <v>0</v>
      </c>
      <c r="BJ411" s="14" t="s">
        <v>81</v>
      </c>
      <c r="BK411" s="234">
        <f>ROUND(I411*H411,2)</f>
        <v>0</v>
      </c>
      <c r="BL411" s="14" t="s">
        <v>274</v>
      </c>
      <c r="BM411" s="233" t="s">
        <v>842</v>
      </c>
    </row>
    <row r="412" s="2" customFormat="1">
      <c r="A412" s="35"/>
      <c r="B412" s="36"/>
      <c r="C412" s="37"/>
      <c r="D412" s="235" t="s">
        <v>275</v>
      </c>
      <c r="E412" s="37"/>
      <c r="F412" s="236" t="s">
        <v>843</v>
      </c>
      <c r="G412" s="37"/>
      <c r="H412" s="37"/>
      <c r="I412" s="237"/>
      <c r="J412" s="37"/>
      <c r="K412" s="37"/>
      <c r="L412" s="41"/>
      <c r="M412" s="238"/>
      <c r="N412" s="239"/>
      <c r="O412" s="88"/>
      <c r="P412" s="88"/>
      <c r="Q412" s="88"/>
      <c r="R412" s="88"/>
      <c r="S412" s="88"/>
      <c r="T412" s="89"/>
      <c r="U412" s="35"/>
      <c r="V412" s="35"/>
      <c r="W412" s="35"/>
      <c r="X412" s="35"/>
      <c r="Y412" s="35"/>
      <c r="Z412" s="35"/>
      <c r="AA412" s="35"/>
      <c r="AB412" s="35"/>
      <c r="AC412" s="35"/>
      <c r="AD412" s="35"/>
      <c r="AE412" s="35"/>
      <c r="AT412" s="14" t="s">
        <v>275</v>
      </c>
      <c r="AU412" s="14" t="s">
        <v>83</v>
      </c>
    </row>
    <row r="413" s="2" customFormat="1" ht="76.35" customHeight="1">
      <c r="A413" s="35"/>
      <c r="B413" s="36"/>
      <c r="C413" s="222" t="s">
        <v>844</v>
      </c>
      <c r="D413" s="222" t="s">
        <v>269</v>
      </c>
      <c r="E413" s="223" t="s">
        <v>594</v>
      </c>
      <c r="F413" s="224" t="s">
        <v>595</v>
      </c>
      <c r="G413" s="225" t="s">
        <v>297</v>
      </c>
      <c r="H413" s="226">
        <v>6.7999999999999998</v>
      </c>
      <c r="I413" s="227"/>
      <c r="J413" s="228">
        <f>ROUND(I413*H413,2)</f>
        <v>0</v>
      </c>
      <c r="K413" s="224" t="s">
        <v>273</v>
      </c>
      <c r="L413" s="41"/>
      <c r="M413" s="229" t="s">
        <v>1</v>
      </c>
      <c r="N413" s="230" t="s">
        <v>38</v>
      </c>
      <c r="O413" s="88"/>
      <c r="P413" s="231">
        <f>O413*H413</f>
        <v>0</v>
      </c>
      <c r="Q413" s="231">
        <v>0</v>
      </c>
      <c r="R413" s="231">
        <f>Q413*H413</f>
        <v>0</v>
      </c>
      <c r="S413" s="231">
        <v>0</v>
      </c>
      <c r="T413" s="232">
        <f>S413*H413</f>
        <v>0</v>
      </c>
      <c r="U413" s="35"/>
      <c r="V413" s="35"/>
      <c r="W413" s="35"/>
      <c r="X413" s="35"/>
      <c r="Y413" s="35"/>
      <c r="Z413" s="35"/>
      <c r="AA413" s="35"/>
      <c r="AB413" s="35"/>
      <c r="AC413" s="35"/>
      <c r="AD413" s="35"/>
      <c r="AE413" s="35"/>
      <c r="AR413" s="233" t="s">
        <v>274</v>
      </c>
      <c r="AT413" s="233" t="s">
        <v>269</v>
      </c>
      <c r="AU413" s="233" t="s">
        <v>83</v>
      </c>
      <c r="AY413" s="14" t="s">
        <v>266</v>
      </c>
      <c r="BE413" s="234">
        <f>IF(N413="základní",J413,0)</f>
        <v>0</v>
      </c>
      <c r="BF413" s="234">
        <f>IF(N413="snížená",J413,0)</f>
        <v>0</v>
      </c>
      <c r="BG413" s="234">
        <f>IF(N413="zákl. přenesená",J413,0)</f>
        <v>0</v>
      </c>
      <c r="BH413" s="234">
        <f>IF(N413="sníž. přenesená",J413,0)</f>
        <v>0</v>
      </c>
      <c r="BI413" s="234">
        <f>IF(N413="nulová",J413,0)</f>
        <v>0</v>
      </c>
      <c r="BJ413" s="14" t="s">
        <v>81</v>
      </c>
      <c r="BK413" s="234">
        <f>ROUND(I413*H413,2)</f>
        <v>0</v>
      </c>
      <c r="BL413" s="14" t="s">
        <v>274</v>
      </c>
      <c r="BM413" s="233" t="s">
        <v>845</v>
      </c>
    </row>
    <row r="414" s="2" customFormat="1">
      <c r="A414" s="35"/>
      <c r="B414" s="36"/>
      <c r="C414" s="37"/>
      <c r="D414" s="235" t="s">
        <v>275</v>
      </c>
      <c r="E414" s="37"/>
      <c r="F414" s="236" t="s">
        <v>846</v>
      </c>
      <c r="G414" s="37"/>
      <c r="H414" s="37"/>
      <c r="I414" s="237"/>
      <c r="J414" s="37"/>
      <c r="K414" s="37"/>
      <c r="L414" s="41"/>
      <c r="M414" s="238"/>
      <c r="N414" s="239"/>
      <c r="O414" s="88"/>
      <c r="P414" s="88"/>
      <c r="Q414" s="88"/>
      <c r="R414" s="88"/>
      <c r="S414" s="88"/>
      <c r="T414" s="89"/>
      <c r="U414" s="35"/>
      <c r="V414" s="35"/>
      <c r="W414" s="35"/>
      <c r="X414" s="35"/>
      <c r="Y414" s="35"/>
      <c r="Z414" s="35"/>
      <c r="AA414" s="35"/>
      <c r="AB414" s="35"/>
      <c r="AC414" s="35"/>
      <c r="AD414" s="35"/>
      <c r="AE414" s="35"/>
      <c r="AT414" s="14" t="s">
        <v>275</v>
      </c>
      <c r="AU414" s="14" t="s">
        <v>83</v>
      </c>
    </row>
    <row r="415" s="2" customFormat="1" ht="21.75" customHeight="1">
      <c r="A415" s="35"/>
      <c r="B415" s="36"/>
      <c r="C415" s="240" t="s">
        <v>589</v>
      </c>
      <c r="D415" s="240" t="s">
        <v>339</v>
      </c>
      <c r="E415" s="241" t="s">
        <v>340</v>
      </c>
      <c r="F415" s="242" t="s">
        <v>341</v>
      </c>
      <c r="G415" s="243" t="s">
        <v>307</v>
      </c>
      <c r="H415" s="244">
        <v>44.399999999999999</v>
      </c>
      <c r="I415" s="245"/>
      <c r="J415" s="246">
        <f>ROUND(I415*H415,2)</f>
        <v>0</v>
      </c>
      <c r="K415" s="242" t="s">
        <v>273</v>
      </c>
      <c r="L415" s="247"/>
      <c r="M415" s="248" t="s">
        <v>1</v>
      </c>
      <c r="N415" s="249" t="s">
        <v>38</v>
      </c>
      <c r="O415" s="88"/>
      <c r="P415" s="231">
        <f>O415*H415</f>
        <v>0</v>
      </c>
      <c r="Q415" s="231">
        <v>1</v>
      </c>
      <c r="R415" s="231">
        <f>Q415*H415</f>
        <v>44.399999999999999</v>
      </c>
      <c r="S415" s="231">
        <v>0</v>
      </c>
      <c r="T415" s="232">
        <f>S415*H415</f>
        <v>0</v>
      </c>
      <c r="U415" s="35"/>
      <c r="V415" s="35"/>
      <c r="W415" s="35"/>
      <c r="X415" s="35"/>
      <c r="Y415" s="35"/>
      <c r="Z415" s="35"/>
      <c r="AA415" s="35"/>
      <c r="AB415" s="35"/>
      <c r="AC415" s="35"/>
      <c r="AD415" s="35"/>
      <c r="AE415" s="35"/>
      <c r="AR415" s="233" t="s">
        <v>286</v>
      </c>
      <c r="AT415" s="233" t="s">
        <v>339</v>
      </c>
      <c r="AU415" s="233" t="s">
        <v>83</v>
      </c>
      <c r="AY415" s="14" t="s">
        <v>266</v>
      </c>
      <c r="BE415" s="234">
        <f>IF(N415="základní",J415,0)</f>
        <v>0</v>
      </c>
      <c r="BF415" s="234">
        <f>IF(N415="snížená",J415,0)</f>
        <v>0</v>
      </c>
      <c r="BG415" s="234">
        <f>IF(N415="zákl. přenesená",J415,0)</f>
        <v>0</v>
      </c>
      <c r="BH415" s="234">
        <f>IF(N415="sníž. přenesená",J415,0)</f>
        <v>0</v>
      </c>
      <c r="BI415" s="234">
        <f>IF(N415="nulová",J415,0)</f>
        <v>0</v>
      </c>
      <c r="BJ415" s="14" t="s">
        <v>81</v>
      </c>
      <c r="BK415" s="234">
        <f>ROUND(I415*H415,2)</f>
        <v>0</v>
      </c>
      <c r="BL415" s="14" t="s">
        <v>274</v>
      </c>
      <c r="BM415" s="233" t="s">
        <v>847</v>
      </c>
    </row>
    <row r="416" s="2" customFormat="1">
      <c r="A416" s="35"/>
      <c r="B416" s="36"/>
      <c r="C416" s="37"/>
      <c r="D416" s="235" t="s">
        <v>275</v>
      </c>
      <c r="E416" s="37"/>
      <c r="F416" s="236" t="s">
        <v>848</v>
      </c>
      <c r="G416" s="37"/>
      <c r="H416" s="37"/>
      <c r="I416" s="237"/>
      <c r="J416" s="37"/>
      <c r="K416" s="37"/>
      <c r="L416" s="41"/>
      <c r="M416" s="238"/>
      <c r="N416" s="239"/>
      <c r="O416" s="88"/>
      <c r="P416" s="88"/>
      <c r="Q416" s="88"/>
      <c r="R416" s="88"/>
      <c r="S416" s="88"/>
      <c r="T416" s="89"/>
      <c r="U416" s="35"/>
      <c r="V416" s="35"/>
      <c r="W416" s="35"/>
      <c r="X416" s="35"/>
      <c r="Y416" s="35"/>
      <c r="Z416" s="35"/>
      <c r="AA416" s="35"/>
      <c r="AB416" s="35"/>
      <c r="AC416" s="35"/>
      <c r="AD416" s="35"/>
      <c r="AE416" s="35"/>
      <c r="AT416" s="14" t="s">
        <v>275</v>
      </c>
      <c r="AU416" s="14" t="s">
        <v>83</v>
      </c>
    </row>
    <row r="417" s="2" customFormat="1" ht="101.25" customHeight="1">
      <c r="A417" s="35"/>
      <c r="B417" s="36"/>
      <c r="C417" s="222" t="s">
        <v>849</v>
      </c>
      <c r="D417" s="222" t="s">
        <v>269</v>
      </c>
      <c r="E417" s="223" t="s">
        <v>305</v>
      </c>
      <c r="F417" s="224" t="s">
        <v>306</v>
      </c>
      <c r="G417" s="225" t="s">
        <v>307</v>
      </c>
      <c r="H417" s="226">
        <v>44.399999999999999</v>
      </c>
      <c r="I417" s="227"/>
      <c r="J417" s="228">
        <f>ROUND(I417*H417,2)</f>
        <v>0</v>
      </c>
      <c r="K417" s="224" t="s">
        <v>273</v>
      </c>
      <c r="L417" s="41"/>
      <c r="M417" s="229" t="s">
        <v>1</v>
      </c>
      <c r="N417" s="230" t="s">
        <v>38</v>
      </c>
      <c r="O417" s="88"/>
      <c r="P417" s="231">
        <f>O417*H417</f>
        <v>0</v>
      </c>
      <c r="Q417" s="231">
        <v>0</v>
      </c>
      <c r="R417" s="231">
        <f>Q417*H417</f>
        <v>0</v>
      </c>
      <c r="S417" s="231">
        <v>0</v>
      </c>
      <c r="T417" s="232">
        <f>S417*H417</f>
        <v>0</v>
      </c>
      <c r="U417" s="35"/>
      <c r="V417" s="35"/>
      <c r="W417" s="35"/>
      <c r="X417" s="35"/>
      <c r="Y417" s="35"/>
      <c r="Z417" s="35"/>
      <c r="AA417" s="35"/>
      <c r="AB417" s="35"/>
      <c r="AC417" s="35"/>
      <c r="AD417" s="35"/>
      <c r="AE417" s="35"/>
      <c r="AR417" s="233" t="s">
        <v>274</v>
      </c>
      <c r="AT417" s="233" t="s">
        <v>269</v>
      </c>
      <c r="AU417" s="233" t="s">
        <v>83</v>
      </c>
      <c r="AY417" s="14" t="s">
        <v>266</v>
      </c>
      <c r="BE417" s="234">
        <f>IF(N417="základní",J417,0)</f>
        <v>0</v>
      </c>
      <c r="BF417" s="234">
        <f>IF(N417="snížená",J417,0)</f>
        <v>0</v>
      </c>
      <c r="BG417" s="234">
        <f>IF(N417="zákl. přenesená",J417,0)</f>
        <v>0</v>
      </c>
      <c r="BH417" s="234">
        <f>IF(N417="sníž. přenesená",J417,0)</f>
        <v>0</v>
      </c>
      <c r="BI417" s="234">
        <f>IF(N417="nulová",J417,0)</f>
        <v>0</v>
      </c>
      <c r="BJ417" s="14" t="s">
        <v>81</v>
      </c>
      <c r="BK417" s="234">
        <f>ROUND(I417*H417,2)</f>
        <v>0</v>
      </c>
      <c r="BL417" s="14" t="s">
        <v>274</v>
      </c>
      <c r="BM417" s="233" t="s">
        <v>850</v>
      </c>
    </row>
    <row r="418" s="2" customFormat="1">
      <c r="A418" s="35"/>
      <c r="B418" s="36"/>
      <c r="C418" s="37"/>
      <c r="D418" s="235" t="s">
        <v>275</v>
      </c>
      <c r="E418" s="37"/>
      <c r="F418" s="236" t="s">
        <v>851</v>
      </c>
      <c r="G418" s="37"/>
      <c r="H418" s="37"/>
      <c r="I418" s="237"/>
      <c r="J418" s="37"/>
      <c r="K418" s="37"/>
      <c r="L418" s="41"/>
      <c r="M418" s="238"/>
      <c r="N418" s="239"/>
      <c r="O418" s="88"/>
      <c r="P418" s="88"/>
      <c r="Q418" s="88"/>
      <c r="R418" s="88"/>
      <c r="S418" s="88"/>
      <c r="T418" s="89"/>
      <c r="U418" s="35"/>
      <c r="V418" s="35"/>
      <c r="W418" s="35"/>
      <c r="X418" s="35"/>
      <c r="Y418" s="35"/>
      <c r="Z418" s="35"/>
      <c r="AA418" s="35"/>
      <c r="AB418" s="35"/>
      <c r="AC418" s="35"/>
      <c r="AD418" s="35"/>
      <c r="AE418" s="35"/>
      <c r="AT418" s="14" t="s">
        <v>275</v>
      </c>
      <c r="AU418" s="14" t="s">
        <v>83</v>
      </c>
    </row>
    <row r="419" s="2" customFormat="1" ht="111.75" customHeight="1">
      <c r="A419" s="35"/>
      <c r="B419" s="36"/>
      <c r="C419" s="222" t="s">
        <v>591</v>
      </c>
      <c r="D419" s="222" t="s">
        <v>269</v>
      </c>
      <c r="E419" s="223" t="s">
        <v>317</v>
      </c>
      <c r="F419" s="224" t="s">
        <v>318</v>
      </c>
      <c r="G419" s="225" t="s">
        <v>307</v>
      </c>
      <c r="H419" s="226">
        <v>310.80000000000001</v>
      </c>
      <c r="I419" s="227"/>
      <c r="J419" s="228">
        <f>ROUND(I419*H419,2)</f>
        <v>0</v>
      </c>
      <c r="K419" s="224" t="s">
        <v>273</v>
      </c>
      <c r="L419" s="41"/>
      <c r="M419" s="229" t="s">
        <v>1</v>
      </c>
      <c r="N419" s="230" t="s">
        <v>38</v>
      </c>
      <c r="O419" s="88"/>
      <c r="P419" s="231">
        <f>O419*H419</f>
        <v>0</v>
      </c>
      <c r="Q419" s="231">
        <v>0</v>
      </c>
      <c r="R419" s="231">
        <f>Q419*H419</f>
        <v>0</v>
      </c>
      <c r="S419" s="231">
        <v>0</v>
      </c>
      <c r="T419" s="232">
        <f>S419*H419</f>
        <v>0</v>
      </c>
      <c r="U419" s="35"/>
      <c r="V419" s="35"/>
      <c r="W419" s="35"/>
      <c r="X419" s="35"/>
      <c r="Y419" s="35"/>
      <c r="Z419" s="35"/>
      <c r="AA419" s="35"/>
      <c r="AB419" s="35"/>
      <c r="AC419" s="35"/>
      <c r="AD419" s="35"/>
      <c r="AE419" s="35"/>
      <c r="AR419" s="233" t="s">
        <v>274</v>
      </c>
      <c r="AT419" s="233" t="s">
        <v>269</v>
      </c>
      <c r="AU419" s="233" t="s">
        <v>83</v>
      </c>
      <c r="AY419" s="14" t="s">
        <v>266</v>
      </c>
      <c r="BE419" s="234">
        <f>IF(N419="základní",J419,0)</f>
        <v>0</v>
      </c>
      <c r="BF419" s="234">
        <f>IF(N419="snížená",J419,0)</f>
        <v>0</v>
      </c>
      <c r="BG419" s="234">
        <f>IF(N419="zákl. přenesená",J419,0)</f>
        <v>0</v>
      </c>
      <c r="BH419" s="234">
        <f>IF(N419="sníž. přenesená",J419,0)</f>
        <v>0</v>
      </c>
      <c r="BI419" s="234">
        <f>IF(N419="nulová",J419,0)</f>
        <v>0</v>
      </c>
      <c r="BJ419" s="14" t="s">
        <v>81</v>
      </c>
      <c r="BK419" s="234">
        <f>ROUND(I419*H419,2)</f>
        <v>0</v>
      </c>
      <c r="BL419" s="14" t="s">
        <v>274</v>
      </c>
      <c r="BM419" s="233" t="s">
        <v>852</v>
      </c>
    </row>
    <row r="420" s="2" customFormat="1">
      <c r="A420" s="35"/>
      <c r="B420" s="36"/>
      <c r="C420" s="37"/>
      <c r="D420" s="235" t="s">
        <v>275</v>
      </c>
      <c r="E420" s="37"/>
      <c r="F420" s="236" t="s">
        <v>853</v>
      </c>
      <c r="G420" s="37"/>
      <c r="H420" s="37"/>
      <c r="I420" s="237"/>
      <c r="J420" s="37"/>
      <c r="K420" s="37"/>
      <c r="L420" s="41"/>
      <c r="M420" s="238"/>
      <c r="N420" s="239"/>
      <c r="O420" s="88"/>
      <c r="P420" s="88"/>
      <c r="Q420" s="88"/>
      <c r="R420" s="88"/>
      <c r="S420" s="88"/>
      <c r="T420" s="89"/>
      <c r="U420" s="35"/>
      <c r="V420" s="35"/>
      <c r="W420" s="35"/>
      <c r="X420" s="35"/>
      <c r="Y420" s="35"/>
      <c r="Z420" s="35"/>
      <c r="AA420" s="35"/>
      <c r="AB420" s="35"/>
      <c r="AC420" s="35"/>
      <c r="AD420" s="35"/>
      <c r="AE420" s="35"/>
      <c r="AT420" s="14" t="s">
        <v>275</v>
      </c>
      <c r="AU420" s="14" t="s">
        <v>83</v>
      </c>
    </row>
    <row r="421" s="2" customFormat="1" ht="114.9" customHeight="1">
      <c r="A421" s="35"/>
      <c r="B421" s="36"/>
      <c r="C421" s="222" t="s">
        <v>854</v>
      </c>
      <c r="D421" s="222" t="s">
        <v>269</v>
      </c>
      <c r="E421" s="223" t="s">
        <v>484</v>
      </c>
      <c r="F421" s="224" t="s">
        <v>485</v>
      </c>
      <c r="G421" s="225" t="s">
        <v>486</v>
      </c>
      <c r="H421" s="226">
        <v>4</v>
      </c>
      <c r="I421" s="227"/>
      <c r="J421" s="228">
        <f>ROUND(I421*H421,2)</f>
        <v>0</v>
      </c>
      <c r="K421" s="224" t="s">
        <v>273</v>
      </c>
      <c r="L421" s="41"/>
      <c r="M421" s="229" t="s">
        <v>1</v>
      </c>
      <c r="N421" s="230" t="s">
        <v>38</v>
      </c>
      <c r="O421" s="88"/>
      <c r="P421" s="231">
        <f>O421*H421</f>
        <v>0</v>
      </c>
      <c r="Q421" s="231">
        <v>0</v>
      </c>
      <c r="R421" s="231">
        <f>Q421*H421</f>
        <v>0</v>
      </c>
      <c r="S421" s="231">
        <v>0</v>
      </c>
      <c r="T421" s="232">
        <f>S421*H421</f>
        <v>0</v>
      </c>
      <c r="U421" s="35"/>
      <c r="V421" s="35"/>
      <c r="W421" s="35"/>
      <c r="X421" s="35"/>
      <c r="Y421" s="35"/>
      <c r="Z421" s="35"/>
      <c r="AA421" s="35"/>
      <c r="AB421" s="35"/>
      <c r="AC421" s="35"/>
      <c r="AD421" s="35"/>
      <c r="AE421" s="35"/>
      <c r="AR421" s="233" t="s">
        <v>274</v>
      </c>
      <c r="AT421" s="233" t="s">
        <v>269</v>
      </c>
      <c r="AU421" s="233" t="s">
        <v>83</v>
      </c>
      <c r="AY421" s="14" t="s">
        <v>266</v>
      </c>
      <c r="BE421" s="234">
        <f>IF(N421="základní",J421,0)</f>
        <v>0</v>
      </c>
      <c r="BF421" s="234">
        <f>IF(N421="snížená",J421,0)</f>
        <v>0</v>
      </c>
      <c r="BG421" s="234">
        <f>IF(N421="zákl. přenesená",J421,0)</f>
        <v>0</v>
      </c>
      <c r="BH421" s="234">
        <f>IF(N421="sníž. přenesená",J421,0)</f>
        <v>0</v>
      </c>
      <c r="BI421" s="234">
        <f>IF(N421="nulová",J421,0)</f>
        <v>0</v>
      </c>
      <c r="BJ421" s="14" t="s">
        <v>81</v>
      </c>
      <c r="BK421" s="234">
        <f>ROUND(I421*H421,2)</f>
        <v>0</v>
      </c>
      <c r="BL421" s="14" t="s">
        <v>274</v>
      </c>
      <c r="BM421" s="233" t="s">
        <v>855</v>
      </c>
    </row>
    <row r="422" s="2" customFormat="1">
      <c r="A422" s="35"/>
      <c r="B422" s="36"/>
      <c r="C422" s="37"/>
      <c r="D422" s="235" t="s">
        <v>275</v>
      </c>
      <c r="E422" s="37"/>
      <c r="F422" s="236" t="s">
        <v>856</v>
      </c>
      <c r="G422" s="37"/>
      <c r="H422" s="37"/>
      <c r="I422" s="237"/>
      <c r="J422" s="37"/>
      <c r="K422" s="37"/>
      <c r="L422" s="41"/>
      <c r="M422" s="238"/>
      <c r="N422" s="239"/>
      <c r="O422" s="88"/>
      <c r="P422" s="88"/>
      <c r="Q422" s="88"/>
      <c r="R422" s="88"/>
      <c r="S422" s="88"/>
      <c r="T422" s="89"/>
      <c r="U422" s="35"/>
      <c r="V422" s="35"/>
      <c r="W422" s="35"/>
      <c r="X422" s="35"/>
      <c r="Y422" s="35"/>
      <c r="Z422" s="35"/>
      <c r="AA422" s="35"/>
      <c r="AB422" s="35"/>
      <c r="AC422" s="35"/>
      <c r="AD422" s="35"/>
      <c r="AE422" s="35"/>
      <c r="AT422" s="14" t="s">
        <v>275</v>
      </c>
      <c r="AU422" s="14" t="s">
        <v>83</v>
      </c>
    </row>
    <row r="423" s="2" customFormat="1" ht="90" customHeight="1">
      <c r="A423" s="35"/>
      <c r="B423" s="36"/>
      <c r="C423" s="222" t="s">
        <v>596</v>
      </c>
      <c r="D423" s="222" t="s">
        <v>269</v>
      </c>
      <c r="E423" s="223" t="s">
        <v>490</v>
      </c>
      <c r="F423" s="224" t="s">
        <v>491</v>
      </c>
      <c r="G423" s="225" t="s">
        <v>486</v>
      </c>
      <c r="H423" s="226">
        <v>2</v>
      </c>
      <c r="I423" s="227"/>
      <c r="J423" s="228">
        <f>ROUND(I423*H423,2)</f>
        <v>0</v>
      </c>
      <c r="K423" s="224" t="s">
        <v>273</v>
      </c>
      <c r="L423" s="41"/>
      <c r="M423" s="229" t="s">
        <v>1</v>
      </c>
      <c r="N423" s="230" t="s">
        <v>38</v>
      </c>
      <c r="O423" s="88"/>
      <c r="P423" s="231">
        <f>O423*H423</f>
        <v>0</v>
      </c>
      <c r="Q423" s="231">
        <v>0</v>
      </c>
      <c r="R423" s="231">
        <f>Q423*H423</f>
        <v>0</v>
      </c>
      <c r="S423" s="231">
        <v>0</v>
      </c>
      <c r="T423" s="232">
        <f>S423*H423</f>
        <v>0</v>
      </c>
      <c r="U423" s="35"/>
      <c r="V423" s="35"/>
      <c r="W423" s="35"/>
      <c r="X423" s="35"/>
      <c r="Y423" s="35"/>
      <c r="Z423" s="35"/>
      <c r="AA423" s="35"/>
      <c r="AB423" s="35"/>
      <c r="AC423" s="35"/>
      <c r="AD423" s="35"/>
      <c r="AE423" s="35"/>
      <c r="AR423" s="233" t="s">
        <v>274</v>
      </c>
      <c r="AT423" s="233" t="s">
        <v>269</v>
      </c>
      <c r="AU423" s="233" t="s">
        <v>83</v>
      </c>
      <c r="AY423" s="14" t="s">
        <v>266</v>
      </c>
      <c r="BE423" s="234">
        <f>IF(N423="základní",J423,0)</f>
        <v>0</v>
      </c>
      <c r="BF423" s="234">
        <f>IF(N423="snížená",J423,0)</f>
        <v>0</v>
      </c>
      <c r="BG423" s="234">
        <f>IF(N423="zákl. přenesená",J423,0)</f>
        <v>0</v>
      </c>
      <c r="BH423" s="234">
        <f>IF(N423="sníž. přenesená",J423,0)</f>
        <v>0</v>
      </c>
      <c r="BI423" s="234">
        <f>IF(N423="nulová",J423,0)</f>
        <v>0</v>
      </c>
      <c r="BJ423" s="14" t="s">
        <v>81</v>
      </c>
      <c r="BK423" s="234">
        <f>ROUND(I423*H423,2)</f>
        <v>0</v>
      </c>
      <c r="BL423" s="14" t="s">
        <v>274</v>
      </c>
      <c r="BM423" s="233" t="s">
        <v>857</v>
      </c>
    </row>
    <row r="424" s="2" customFormat="1">
      <c r="A424" s="35"/>
      <c r="B424" s="36"/>
      <c r="C424" s="37"/>
      <c r="D424" s="235" t="s">
        <v>275</v>
      </c>
      <c r="E424" s="37"/>
      <c r="F424" s="236" t="s">
        <v>858</v>
      </c>
      <c r="G424" s="37"/>
      <c r="H424" s="37"/>
      <c r="I424" s="237"/>
      <c r="J424" s="37"/>
      <c r="K424" s="37"/>
      <c r="L424" s="41"/>
      <c r="M424" s="238"/>
      <c r="N424" s="239"/>
      <c r="O424" s="88"/>
      <c r="P424" s="88"/>
      <c r="Q424" s="88"/>
      <c r="R424" s="88"/>
      <c r="S424" s="88"/>
      <c r="T424" s="89"/>
      <c r="U424" s="35"/>
      <c r="V424" s="35"/>
      <c r="W424" s="35"/>
      <c r="X424" s="35"/>
      <c r="Y424" s="35"/>
      <c r="Z424" s="35"/>
      <c r="AA424" s="35"/>
      <c r="AB424" s="35"/>
      <c r="AC424" s="35"/>
      <c r="AD424" s="35"/>
      <c r="AE424" s="35"/>
      <c r="AT424" s="14" t="s">
        <v>275</v>
      </c>
      <c r="AU424" s="14" t="s">
        <v>83</v>
      </c>
    </row>
    <row r="425" s="2" customFormat="1" ht="90" customHeight="1">
      <c r="A425" s="35"/>
      <c r="B425" s="36"/>
      <c r="C425" s="222" t="s">
        <v>859</v>
      </c>
      <c r="D425" s="222" t="s">
        <v>269</v>
      </c>
      <c r="E425" s="223" t="s">
        <v>494</v>
      </c>
      <c r="F425" s="224" t="s">
        <v>495</v>
      </c>
      <c r="G425" s="225" t="s">
        <v>279</v>
      </c>
      <c r="H425" s="226">
        <v>250</v>
      </c>
      <c r="I425" s="227"/>
      <c r="J425" s="228">
        <f>ROUND(I425*H425,2)</f>
        <v>0</v>
      </c>
      <c r="K425" s="224" t="s">
        <v>273</v>
      </c>
      <c r="L425" s="41"/>
      <c r="M425" s="229" t="s">
        <v>1</v>
      </c>
      <c r="N425" s="230" t="s">
        <v>38</v>
      </c>
      <c r="O425" s="88"/>
      <c r="P425" s="231">
        <f>O425*H425</f>
        <v>0</v>
      </c>
      <c r="Q425" s="231">
        <v>0</v>
      </c>
      <c r="R425" s="231">
        <f>Q425*H425</f>
        <v>0</v>
      </c>
      <c r="S425" s="231">
        <v>0</v>
      </c>
      <c r="T425" s="232">
        <f>S425*H425</f>
        <v>0</v>
      </c>
      <c r="U425" s="35"/>
      <c r="V425" s="35"/>
      <c r="W425" s="35"/>
      <c r="X425" s="35"/>
      <c r="Y425" s="35"/>
      <c r="Z425" s="35"/>
      <c r="AA425" s="35"/>
      <c r="AB425" s="35"/>
      <c r="AC425" s="35"/>
      <c r="AD425" s="35"/>
      <c r="AE425" s="35"/>
      <c r="AR425" s="233" t="s">
        <v>274</v>
      </c>
      <c r="AT425" s="233" t="s">
        <v>269</v>
      </c>
      <c r="AU425" s="233" t="s">
        <v>83</v>
      </c>
      <c r="AY425" s="14" t="s">
        <v>266</v>
      </c>
      <c r="BE425" s="234">
        <f>IF(N425="základní",J425,0)</f>
        <v>0</v>
      </c>
      <c r="BF425" s="234">
        <f>IF(N425="snížená",J425,0)</f>
        <v>0</v>
      </c>
      <c r="BG425" s="234">
        <f>IF(N425="zákl. přenesená",J425,0)</f>
        <v>0</v>
      </c>
      <c r="BH425" s="234">
        <f>IF(N425="sníž. přenesená",J425,0)</f>
        <v>0</v>
      </c>
      <c r="BI425" s="234">
        <f>IF(N425="nulová",J425,0)</f>
        <v>0</v>
      </c>
      <c r="BJ425" s="14" t="s">
        <v>81</v>
      </c>
      <c r="BK425" s="234">
        <f>ROUND(I425*H425,2)</f>
        <v>0</v>
      </c>
      <c r="BL425" s="14" t="s">
        <v>274</v>
      </c>
      <c r="BM425" s="233" t="s">
        <v>860</v>
      </c>
    </row>
    <row r="426" s="2" customFormat="1">
      <c r="A426" s="35"/>
      <c r="B426" s="36"/>
      <c r="C426" s="37"/>
      <c r="D426" s="235" t="s">
        <v>275</v>
      </c>
      <c r="E426" s="37"/>
      <c r="F426" s="236" t="s">
        <v>861</v>
      </c>
      <c r="G426" s="37"/>
      <c r="H426" s="37"/>
      <c r="I426" s="237"/>
      <c r="J426" s="37"/>
      <c r="K426" s="37"/>
      <c r="L426" s="41"/>
      <c r="M426" s="238"/>
      <c r="N426" s="239"/>
      <c r="O426" s="88"/>
      <c r="P426" s="88"/>
      <c r="Q426" s="88"/>
      <c r="R426" s="88"/>
      <c r="S426" s="88"/>
      <c r="T426" s="89"/>
      <c r="U426" s="35"/>
      <c r="V426" s="35"/>
      <c r="W426" s="35"/>
      <c r="X426" s="35"/>
      <c r="Y426" s="35"/>
      <c r="Z426" s="35"/>
      <c r="AA426" s="35"/>
      <c r="AB426" s="35"/>
      <c r="AC426" s="35"/>
      <c r="AD426" s="35"/>
      <c r="AE426" s="35"/>
      <c r="AT426" s="14" t="s">
        <v>275</v>
      </c>
      <c r="AU426" s="14" t="s">
        <v>83</v>
      </c>
    </row>
    <row r="427" s="2" customFormat="1" ht="90" customHeight="1">
      <c r="A427" s="35"/>
      <c r="B427" s="36"/>
      <c r="C427" s="222" t="s">
        <v>600</v>
      </c>
      <c r="D427" s="222" t="s">
        <v>269</v>
      </c>
      <c r="E427" s="223" t="s">
        <v>499</v>
      </c>
      <c r="F427" s="224" t="s">
        <v>500</v>
      </c>
      <c r="G427" s="225" t="s">
        <v>279</v>
      </c>
      <c r="H427" s="226">
        <v>250</v>
      </c>
      <c r="I427" s="227"/>
      <c r="J427" s="228">
        <f>ROUND(I427*H427,2)</f>
        <v>0</v>
      </c>
      <c r="K427" s="224" t="s">
        <v>273</v>
      </c>
      <c r="L427" s="41"/>
      <c r="M427" s="229" t="s">
        <v>1</v>
      </c>
      <c r="N427" s="230" t="s">
        <v>38</v>
      </c>
      <c r="O427" s="88"/>
      <c r="P427" s="231">
        <f>O427*H427</f>
        <v>0</v>
      </c>
      <c r="Q427" s="231">
        <v>0</v>
      </c>
      <c r="R427" s="231">
        <f>Q427*H427</f>
        <v>0</v>
      </c>
      <c r="S427" s="231">
        <v>0</v>
      </c>
      <c r="T427" s="232">
        <f>S427*H427</f>
        <v>0</v>
      </c>
      <c r="U427" s="35"/>
      <c r="V427" s="35"/>
      <c r="W427" s="35"/>
      <c r="X427" s="35"/>
      <c r="Y427" s="35"/>
      <c r="Z427" s="35"/>
      <c r="AA427" s="35"/>
      <c r="AB427" s="35"/>
      <c r="AC427" s="35"/>
      <c r="AD427" s="35"/>
      <c r="AE427" s="35"/>
      <c r="AR427" s="233" t="s">
        <v>274</v>
      </c>
      <c r="AT427" s="233" t="s">
        <v>269</v>
      </c>
      <c r="AU427" s="233" t="s">
        <v>83</v>
      </c>
      <c r="AY427" s="14" t="s">
        <v>266</v>
      </c>
      <c r="BE427" s="234">
        <f>IF(N427="základní",J427,0)</f>
        <v>0</v>
      </c>
      <c r="BF427" s="234">
        <f>IF(N427="snížená",J427,0)</f>
        <v>0</v>
      </c>
      <c r="BG427" s="234">
        <f>IF(N427="zákl. přenesená",J427,0)</f>
        <v>0</v>
      </c>
      <c r="BH427" s="234">
        <f>IF(N427="sníž. přenesená",J427,0)</f>
        <v>0</v>
      </c>
      <c r="BI427" s="234">
        <f>IF(N427="nulová",J427,0)</f>
        <v>0</v>
      </c>
      <c r="BJ427" s="14" t="s">
        <v>81</v>
      </c>
      <c r="BK427" s="234">
        <f>ROUND(I427*H427,2)</f>
        <v>0</v>
      </c>
      <c r="BL427" s="14" t="s">
        <v>274</v>
      </c>
      <c r="BM427" s="233" t="s">
        <v>862</v>
      </c>
    </row>
    <row r="428" s="2" customFormat="1">
      <c r="A428" s="35"/>
      <c r="B428" s="36"/>
      <c r="C428" s="37"/>
      <c r="D428" s="235" t="s">
        <v>275</v>
      </c>
      <c r="E428" s="37"/>
      <c r="F428" s="236" t="s">
        <v>861</v>
      </c>
      <c r="G428" s="37"/>
      <c r="H428" s="37"/>
      <c r="I428" s="237"/>
      <c r="J428" s="37"/>
      <c r="K428" s="37"/>
      <c r="L428" s="41"/>
      <c r="M428" s="238"/>
      <c r="N428" s="239"/>
      <c r="O428" s="88"/>
      <c r="P428" s="88"/>
      <c r="Q428" s="88"/>
      <c r="R428" s="88"/>
      <c r="S428" s="88"/>
      <c r="T428" s="89"/>
      <c r="U428" s="35"/>
      <c r="V428" s="35"/>
      <c r="W428" s="35"/>
      <c r="X428" s="35"/>
      <c r="Y428" s="35"/>
      <c r="Z428" s="35"/>
      <c r="AA428" s="35"/>
      <c r="AB428" s="35"/>
      <c r="AC428" s="35"/>
      <c r="AD428" s="35"/>
      <c r="AE428" s="35"/>
      <c r="AT428" s="14" t="s">
        <v>275</v>
      </c>
      <c r="AU428" s="14" t="s">
        <v>83</v>
      </c>
    </row>
    <row r="429" s="2" customFormat="1" ht="66.75" customHeight="1">
      <c r="A429" s="35"/>
      <c r="B429" s="36"/>
      <c r="C429" s="222" t="s">
        <v>863</v>
      </c>
      <c r="D429" s="222" t="s">
        <v>269</v>
      </c>
      <c r="E429" s="223" t="s">
        <v>864</v>
      </c>
      <c r="F429" s="224" t="s">
        <v>865</v>
      </c>
      <c r="G429" s="225" t="s">
        <v>279</v>
      </c>
      <c r="H429" s="226">
        <v>6</v>
      </c>
      <c r="I429" s="227"/>
      <c r="J429" s="228">
        <f>ROUND(I429*H429,2)</f>
        <v>0</v>
      </c>
      <c r="K429" s="224" t="s">
        <v>273</v>
      </c>
      <c r="L429" s="41"/>
      <c r="M429" s="229" t="s">
        <v>1</v>
      </c>
      <c r="N429" s="230" t="s">
        <v>38</v>
      </c>
      <c r="O429" s="88"/>
      <c r="P429" s="231">
        <f>O429*H429</f>
        <v>0</v>
      </c>
      <c r="Q429" s="231">
        <v>0</v>
      </c>
      <c r="R429" s="231">
        <f>Q429*H429</f>
        <v>0</v>
      </c>
      <c r="S429" s="231">
        <v>0</v>
      </c>
      <c r="T429" s="232">
        <f>S429*H429</f>
        <v>0</v>
      </c>
      <c r="U429" s="35"/>
      <c r="V429" s="35"/>
      <c r="W429" s="35"/>
      <c r="X429" s="35"/>
      <c r="Y429" s="35"/>
      <c r="Z429" s="35"/>
      <c r="AA429" s="35"/>
      <c r="AB429" s="35"/>
      <c r="AC429" s="35"/>
      <c r="AD429" s="35"/>
      <c r="AE429" s="35"/>
      <c r="AR429" s="233" t="s">
        <v>274</v>
      </c>
      <c r="AT429" s="233" t="s">
        <v>269</v>
      </c>
      <c r="AU429" s="233" t="s">
        <v>83</v>
      </c>
      <c r="AY429" s="14" t="s">
        <v>266</v>
      </c>
      <c r="BE429" s="234">
        <f>IF(N429="základní",J429,0)</f>
        <v>0</v>
      </c>
      <c r="BF429" s="234">
        <f>IF(N429="snížená",J429,0)</f>
        <v>0</v>
      </c>
      <c r="BG429" s="234">
        <f>IF(N429="zákl. přenesená",J429,0)</f>
        <v>0</v>
      </c>
      <c r="BH429" s="234">
        <f>IF(N429="sníž. přenesená",J429,0)</f>
        <v>0</v>
      </c>
      <c r="BI429" s="234">
        <f>IF(N429="nulová",J429,0)</f>
        <v>0</v>
      </c>
      <c r="BJ429" s="14" t="s">
        <v>81</v>
      </c>
      <c r="BK429" s="234">
        <f>ROUND(I429*H429,2)</f>
        <v>0</v>
      </c>
      <c r="BL429" s="14" t="s">
        <v>274</v>
      </c>
      <c r="BM429" s="233" t="s">
        <v>866</v>
      </c>
    </row>
    <row r="430" s="2" customFormat="1">
      <c r="A430" s="35"/>
      <c r="B430" s="36"/>
      <c r="C430" s="37"/>
      <c r="D430" s="235" t="s">
        <v>275</v>
      </c>
      <c r="E430" s="37"/>
      <c r="F430" s="236" t="s">
        <v>795</v>
      </c>
      <c r="G430" s="37"/>
      <c r="H430" s="37"/>
      <c r="I430" s="237"/>
      <c r="J430" s="37"/>
      <c r="K430" s="37"/>
      <c r="L430" s="41"/>
      <c r="M430" s="238"/>
      <c r="N430" s="239"/>
      <c r="O430" s="88"/>
      <c r="P430" s="88"/>
      <c r="Q430" s="88"/>
      <c r="R430" s="88"/>
      <c r="S430" s="88"/>
      <c r="T430" s="89"/>
      <c r="U430" s="35"/>
      <c r="V430" s="35"/>
      <c r="W430" s="35"/>
      <c r="X430" s="35"/>
      <c r="Y430" s="35"/>
      <c r="Z430" s="35"/>
      <c r="AA430" s="35"/>
      <c r="AB430" s="35"/>
      <c r="AC430" s="35"/>
      <c r="AD430" s="35"/>
      <c r="AE430" s="35"/>
      <c r="AT430" s="14" t="s">
        <v>275</v>
      </c>
      <c r="AU430" s="14" t="s">
        <v>83</v>
      </c>
    </row>
    <row r="431" s="2" customFormat="1" ht="78" customHeight="1">
      <c r="A431" s="35"/>
      <c r="B431" s="36"/>
      <c r="C431" s="222" t="s">
        <v>603</v>
      </c>
      <c r="D431" s="222" t="s">
        <v>269</v>
      </c>
      <c r="E431" s="223" t="s">
        <v>867</v>
      </c>
      <c r="F431" s="224" t="s">
        <v>868</v>
      </c>
      <c r="G431" s="225" t="s">
        <v>328</v>
      </c>
      <c r="H431" s="226">
        <v>18</v>
      </c>
      <c r="I431" s="227"/>
      <c r="J431" s="228">
        <f>ROUND(I431*H431,2)</f>
        <v>0</v>
      </c>
      <c r="K431" s="224" t="s">
        <v>273</v>
      </c>
      <c r="L431" s="41"/>
      <c r="M431" s="229" t="s">
        <v>1</v>
      </c>
      <c r="N431" s="230" t="s">
        <v>38</v>
      </c>
      <c r="O431" s="88"/>
      <c r="P431" s="231">
        <f>O431*H431</f>
        <v>0</v>
      </c>
      <c r="Q431" s="231">
        <v>0</v>
      </c>
      <c r="R431" s="231">
        <f>Q431*H431</f>
        <v>0</v>
      </c>
      <c r="S431" s="231">
        <v>0</v>
      </c>
      <c r="T431" s="232">
        <f>S431*H431</f>
        <v>0</v>
      </c>
      <c r="U431" s="35"/>
      <c r="V431" s="35"/>
      <c r="W431" s="35"/>
      <c r="X431" s="35"/>
      <c r="Y431" s="35"/>
      <c r="Z431" s="35"/>
      <c r="AA431" s="35"/>
      <c r="AB431" s="35"/>
      <c r="AC431" s="35"/>
      <c r="AD431" s="35"/>
      <c r="AE431" s="35"/>
      <c r="AR431" s="233" t="s">
        <v>274</v>
      </c>
      <c r="AT431" s="233" t="s">
        <v>269</v>
      </c>
      <c r="AU431" s="233" t="s">
        <v>83</v>
      </c>
      <c r="AY431" s="14" t="s">
        <v>266</v>
      </c>
      <c r="BE431" s="234">
        <f>IF(N431="základní",J431,0)</f>
        <v>0</v>
      </c>
      <c r="BF431" s="234">
        <f>IF(N431="snížená",J431,0)</f>
        <v>0</v>
      </c>
      <c r="BG431" s="234">
        <f>IF(N431="zákl. přenesená",J431,0)</f>
        <v>0</v>
      </c>
      <c r="BH431" s="234">
        <f>IF(N431="sníž. přenesená",J431,0)</f>
        <v>0</v>
      </c>
      <c r="BI431" s="234">
        <f>IF(N431="nulová",J431,0)</f>
        <v>0</v>
      </c>
      <c r="BJ431" s="14" t="s">
        <v>81</v>
      </c>
      <c r="BK431" s="234">
        <f>ROUND(I431*H431,2)</f>
        <v>0</v>
      </c>
      <c r="BL431" s="14" t="s">
        <v>274</v>
      </c>
      <c r="BM431" s="233" t="s">
        <v>869</v>
      </c>
    </row>
    <row r="432" s="2" customFormat="1">
      <c r="A432" s="35"/>
      <c r="B432" s="36"/>
      <c r="C432" s="37"/>
      <c r="D432" s="235" t="s">
        <v>275</v>
      </c>
      <c r="E432" s="37"/>
      <c r="F432" s="236" t="s">
        <v>804</v>
      </c>
      <c r="G432" s="37"/>
      <c r="H432" s="37"/>
      <c r="I432" s="237"/>
      <c r="J432" s="37"/>
      <c r="K432" s="37"/>
      <c r="L432" s="41"/>
      <c r="M432" s="238"/>
      <c r="N432" s="239"/>
      <c r="O432" s="88"/>
      <c r="P432" s="88"/>
      <c r="Q432" s="88"/>
      <c r="R432" s="88"/>
      <c r="S432" s="88"/>
      <c r="T432" s="89"/>
      <c r="U432" s="35"/>
      <c r="V432" s="35"/>
      <c r="W432" s="35"/>
      <c r="X432" s="35"/>
      <c r="Y432" s="35"/>
      <c r="Z432" s="35"/>
      <c r="AA432" s="35"/>
      <c r="AB432" s="35"/>
      <c r="AC432" s="35"/>
      <c r="AD432" s="35"/>
      <c r="AE432" s="35"/>
      <c r="AT432" s="14" t="s">
        <v>275</v>
      </c>
      <c r="AU432" s="14" t="s">
        <v>83</v>
      </c>
    </row>
    <row r="433" s="2" customFormat="1" ht="24.15" customHeight="1">
      <c r="A433" s="35"/>
      <c r="B433" s="36"/>
      <c r="C433" s="240" t="s">
        <v>870</v>
      </c>
      <c r="D433" s="240" t="s">
        <v>339</v>
      </c>
      <c r="E433" s="241" t="s">
        <v>871</v>
      </c>
      <c r="F433" s="242" t="s">
        <v>872</v>
      </c>
      <c r="G433" s="243" t="s">
        <v>307</v>
      </c>
      <c r="H433" s="244">
        <v>6.75</v>
      </c>
      <c r="I433" s="245"/>
      <c r="J433" s="246">
        <f>ROUND(I433*H433,2)</f>
        <v>0</v>
      </c>
      <c r="K433" s="242" t="s">
        <v>273</v>
      </c>
      <c r="L433" s="247"/>
      <c r="M433" s="248" t="s">
        <v>1</v>
      </c>
      <c r="N433" s="249" t="s">
        <v>38</v>
      </c>
      <c r="O433" s="88"/>
      <c r="P433" s="231">
        <f>O433*H433</f>
        <v>0</v>
      </c>
      <c r="Q433" s="231">
        <v>0</v>
      </c>
      <c r="R433" s="231">
        <f>Q433*H433</f>
        <v>0</v>
      </c>
      <c r="S433" s="231">
        <v>0</v>
      </c>
      <c r="T433" s="232">
        <f>S433*H433</f>
        <v>0</v>
      </c>
      <c r="U433" s="35"/>
      <c r="V433" s="35"/>
      <c r="W433" s="35"/>
      <c r="X433" s="35"/>
      <c r="Y433" s="35"/>
      <c r="Z433" s="35"/>
      <c r="AA433" s="35"/>
      <c r="AB433" s="35"/>
      <c r="AC433" s="35"/>
      <c r="AD433" s="35"/>
      <c r="AE433" s="35"/>
      <c r="AR433" s="233" t="s">
        <v>286</v>
      </c>
      <c r="AT433" s="233" t="s">
        <v>339</v>
      </c>
      <c r="AU433" s="233" t="s">
        <v>83</v>
      </c>
      <c r="AY433" s="14" t="s">
        <v>266</v>
      </c>
      <c r="BE433" s="234">
        <f>IF(N433="základní",J433,0)</f>
        <v>0</v>
      </c>
      <c r="BF433" s="234">
        <f>IF(N433="snížená",J433,0)</f>
        <v>0</v>
      </c>
      <c r="BG433" s="234">
        <f>IF(N433="zákl. přenesená",J433,0)</f>
        <v>0</v>
      </c>
      <c r="BH433" s="234">
        <f>IF(N433="sníž. přenesená",J433,0)</f>
        <v>0</v>
      </c>
      <c r="BI433" s="234">
        <f>IF(N433="nulová",J433,0)</f>
        <v>0</v>
      </c>
      <c r="BJ433" s="14" t="s">
        <v>81</v>
      </c>
      <c r="BK433" s="234">
        <f>ROUND(I433*H433,2)</f>
        <v>0</v>
      </c>
      <c r="BL433" s="14" t="s">
        <v>274</v>
      </c>
      <c r="BM433" s="233" t="s">
        <v>873</v>
      </c>
    </row>
    <row r="434" s="2" customFormat="1">
      <c r="A434" s="35"/>
      <c r="B434" s="36"/>
      <c r="C434" s="37"/>
      <c r="D434" s="235" t="s">
        <v>275</v>
      </c>
      <c r="E434" s="37"/>
      <c r="F434" s="236" t="s">
        <v>874</v>
      </c>
      <c r="G434" s="37"/>
      <c r="H434" s="37"/>
      <c r="I434" s="237"/>
      <c r="J434" s="37"/>
      <c r="K434" s="37"/>
      <c r="L434" s="41"/>
      <c r="M434" s="238"/>
      <c r="N434" s="239"/>
      <c r="O434" s="88"/>
      <c r="P434" s="88"/>
      <c r="Q434" s="88"/>
      <c r="R434" s="88"/>
      <c r="S434" s="88"/>
      <c r="T434" s="89"/>
      <c r="U434" s="35"/>
      <c r="V434" s="35"/>
      <c r="W434" s="35"/>
      <c r="X434" s="35"/>
      <c r="Y434" s="35"/>
      <c r="Z434" s="35"/>
      <c r="AA434" s="35"/>
      <c r="AB434" s="35"/>
      <c r="AC434" s="35"/>
      <c r="AD434" s="35"/>
      <c r="AE434" s="35"/>
      <c r="AT434" s="14" t="s">
        <v>275</v>
      </c>
      <c r="AU434" s="14" t="s">
        <v>83</v>
      </c>
    </row>
    <row r="435" s="2" customFormat="1" ht="24.15" customHeight="1">
      <c r="A435" s="35"/>
      <c r="B435" s="36"/>
      <c r="C435" s="240" t="s">
        <v>605</v>
      </c>
      <c r="D435" s="240" t="s">
        <v>339</v>
      </c>
      <c r="E435" s="241" t="s">
        <v>875</v>
      </c>
      <c r="F435" s="242" t="s">
        <v>876</v>
      </c>
      <c r="G435" s="243" t="s">
        <v>307</v>
      </c>
      <c r="H435" s="244">
        <v>2.25</v>
      </c>
      <c r="I435" s="245"/>
      <c r="J435" s="246">
        <f>ROUND(I435*H435,2)</f>
        <v>0</v>
      </c>
      <c r="K435" s="242" t="s">
        <v>273</v>
      </c>
      <c r="L435" s="247"/>
      <c r="M435" s="248" t="s">
        <v>1</v>
      </c>
      <c r="N435" s="249" t="s">
        <v>38</v>
      </c>
      <c r="O435" s="88"/>
      <c r="P435" s="231">
        <f>O435*H435</f>
        <v>0</v>
      </c>
      <c r="Q435" s="231">
        <v>0</v>
      </c>
      <c r="R435" s="231">
        <f>Q435*H435</f>
        <v>0</v>
      </c>
      <c r="S435" s="231">
        <v>0</v>
      </c>
      <c r="T435" s="232">
        <f>S435*H435</f>
        <v>0</v>
      </c>
      <c r="U435" s="35"/>
      <c r="V435" s="35"/>
      <c r="W435" s="35"/>
      <c r="X435" s="35"/>
      <c r="Y435" s="35"/>
      <c r="Z435" s="35"/>
      <c r="AA435" s="35"/>
      <c r="AB435" s="35"/>
      <c r="AC435" s="35"/>
      <c r="AD435" s="35"/>
      <c r="AE435" s="35"/>
      <c r="AR435" s="233" t="s">
        <v>286</v>
      </c>
      <c r="AT435" s="233" t="s">
        <v>339</v>
      </c>
      <c r="AU435" s="233" t="s">
        <v>83</v>
      </c>
      <c r="AY435" s="14" t="s">
        <v>266</v>
      </c>
      <c r="BE435" s="234">
        <f>IF(N435="základní",J435,0)</f>
        <v>0</v>
      </c>
      <c r="BF435" s="234">
        <f>IF(N435="snížená",J435,0)</f>
        <v>0</v>
      </c>
      <c r="BG435" s="234">
        <f>IF(N435="zákl. přenesená",J435,0)</f>
        <v>0</v>
      </c>
      <c r="BH435" s="234">
        <f>IF(N435="sníž. přenesená",J435,0)</f>
        <v>0</v>
      </c>
      <c r="BI435" s="234">
        <f>IF(N435="nulová",J435,0)</f>
        <v>0</v>
      </c>
      <c r="BJ435" s="14" t="s">
        <v>81</v>
      </c>
      <c r="BK435" s="234">
        <f>ROUND(I435*H435,2)</f>
        <v>0</v>
      </c>
      <c r="BL435" s="14" t="s">
        <v>274</v>
      </c>
      <c r="BM435" s="233" t="s">
        <v>877</v>
      </c>
    </row>
    <row r="436" s="2" customFormat="1">
      <c r="A436" s="35"/>
      <c r="B436" s="36"/>
      <c r="C436" s="37"/>
      <c r="D436" s="235" t="s">
        <v>275</v>
      </c>
      <c r="E436" s="37"/>
      <c r="F436" s="236" t="s">
        <v>878</v>
      </c>
      <c r="G436" s="37"/>
      <c r="H436" s="37"/>
      <c r="I436" s="237"/>
      <c r="J436" s="37"/>
      <c r="K436" s="37"/>
      <c r="L436" s="41"/>
      <c r="M436" s="238"/>
      <c r="N436" s="239"/>
      <c r="O436" s="88"/>
      <c r="P436" s="88"/>
      <c r="Q436" s="88"/>
      <c r="R436" s="88"/>
      <c r="S436" s="88"/>
      <c r="T436" s="89"/>
      <c r="U436" s="35"/>
      <c r="V436" s="35"/>
      <c r="W436" s="35"/>
      <c r="X436" s="35"/>
      <c r="Y436" s="35"/>
      <c r="Z436" s="35"/>
      <c r="AA436" s="35"/>
      <c r="AB436" s="35"/>
      <c r="AC436" s="35"/>
      <c r="AD436" s="35"/>
      <c r="AE436" s="35"/>
      <c r="AT436" s="14" t="s">
        <v>275</v>
      </c>
      <c r="AU436" s="14" t="s">
        <v>83</v>
      </c>
    </row>
    <row r="437" s="2" customFormat="1" ht="101.25" customHeight="1">
      <c r="A437" s="35"/>
      <c r="B437" s="36"/>
      <c r="C437" s="222" t="s">
        <v>879</v>
      </c>
      <c r="D437" s="222" t="s">
        <v>269</v>
      </c>
      <c r="E437" s="223" t="s">
        <v>305</v>
      </c>
      <c r="F437" s="224" t="s">
        <v>306</v>
      </c>
      <c r="G437" s="225" t="s">
        <v>307</v>
      </c>
      <c r="H437" s="226">
        <v>9</v>
      </c>
      <c r="I437" s="227"/>
      <c r="J437" s="228">
        <f>ROUND(I437*H437,2)</f>
        <v>0</v>
      </c>
      <c r="K437" s="224" t="s">
        <v>273</v>
      </c>
      <c r="L437" s="41"/>
      <c r="M437" s="229" t="s">
        <v>1</v>
      </c>
      <c r="N437" s="230" t="s">
        <v>38</v>
      </c>
      <c r="O437" s="88"/>
      <c r="P437" s="231">
        <f>O437*H437</f>
        <v>0</v>
      </c>
      <c r="Q437" s="231">
        <v>0</v>
      </c>
      <c r="R437" s="231">
        <f>Q437*H437</f>
        <v>0</v>
      </c>
      <c r="S437" s="231">
        <v>0</v>
      </c>
      <c r="T437" s="232">
        <f>S437*H437</f>
        <v>0</v>
      </c>
      <c r="U437" s="35"/>
      <c r="V437" s="35"/>
      <c r="W437" s="35"/>
      <c r="X437" s="35"/>
      <c r="Y437" s="35"/>
      <c r="Z437" s="35"/>
      <c r="AA437" s="35"/>
      <c r="AB437" s="35"/>
      <c r="AC437" s="35"/>
      <c r="AD437" s="35"/>
      <c r="AE437" s="35"/>
      <c r="AR437" s="233" t="s">
        <v>274</v>
      </c>
      <c r="AT437" s="233" t="s">
        <v>269</v>
      </c>
      <c r="AU437" s="233" t="s">
        <v>83</v>
      </c>
      <c r="AY437" s="14" t="s">
        <v>266</v>
      </c>
      <c r="BE437" s="234">
        <f>IF(N437="základní",J437,0)</f>
        <v>0</v>
      </c>
      <c r="BF437" s="234">
        <f>IF(N437="snížená",J437,0)</f>
        <v>0</v>
      </c>
      <c r="BG437" s="234">
        <f>IF(N437="zákl. přenesená",J437,0)</f>
        <v>0</v>
      </c>
      <c r="BH437" s="234">
        <f>IF(N437="sníž. přenesená",J437,0)</f>
        <v>0</v>
      </c>
      <c r="BI437" s="234">
        <f>IF(N437="nulová",J437,0)</f>
        <v>0</v>
      </c>
      <c r="BJ437" s="14" t="s">
        <v>81</v>
      </c>
      <c r="BK437" s="234">
        <f>ROUND(I437*H437,2)</f>
        <v>0</v>
      </c>
      <c r="BL437" s="14" t="s">
        <v>274</v>
      </c>
      <c r="BM437" s="233" t="s">
        <v>880</v>
      </c>
    </row>
    <row r="438" s="2" customFormat="1">
      <c r="A438" s="35"/>
      <c r="B438" s="36"/>
      <c r="C438" s="37"/>
      <c r="D438" s="235" t="s">
        <v>275</v>
      </c>
      <c r="E438" s="37"/>
      <c r="F438" s="236" t="s">
        <v>881</v>
      </c>
      <c r="G438" s="37"/>
      <c r="H438" s="37"/>
      <c r="I438" s="237"/>
      <c r="J438" s="37"/>
      <c r="K438" s="37"/>
      <c r="L438" s="41"/>
      <c r="M438" s="238"/>
      <c r="N438" s="239"/>
      <c r="O438" s="88"/>
      <c r="P438" s="88"/>
      <c r="Q438" s="88"/>
      <c r="R438" s="88"/>
      <c r="S438" s="88"/>
      <c r="T438" s="89"/>
      <c r="U438" s="35"/>
      <c r="V438" s="35"/>
      <c r="W438" s="35"/>
      <c r="X438" s="35"/>
      <c r="Y438" s="35"/>
      <c r="Z438" s="35"/>
      <c r="AA438" s="35"/>
      <c r="AB438" s="35"/>
      <c r="AC438" s="35"/>
      <c r="AD438" s="35"/>
      <c r="AE438" s="35"/>
      <c r="AT438" s="14" t="s">
        <v>275</v>
      </c>
      <c r="AU438" s="14" t="s">
        <v>83</v>
      </c>
    </row>
    <row r="439" s="2" customFormat="1" ht="24.15" customHeight="1">
      <c r="A439" s="35"/>
      <c r="B439" s="36"/>
      <c r="C439" s="222" t="s">
        <v>608</v>
      </c>
      <c r="D439" s="222" t="s">
        <v>269</v>
      </c>
      <c r="E439" s="223" t="s">
        <v>882</v>
      </c>
      <c r="F439" s="224" t="s">
        <v>883</v>
      </c>
      <c r="G439" s="225" t="s">
        <v>279</v>
      </c>
      <c r="H439" s="226">
        <v>24</v>
      </c>
      <c r="I439" s="227"/>
      <c r="J439" s="228">
        <f>ROUND(I439*H439,2)</f>
        <v>0</v>
      </c>
      <c r="K439" s="224" t="s">
        <v>1</v>
      </c>
      <c r="L439" s="41"/>
      <c r="M439" s="229" t="s">
        <v>1</v>
      </c>
      <c r="N439" s="230" t="s">
        <v>38</v>
      </c>
      <c r="O439" s="88"/>
      <c r="P439" s="231">
        <f>O439*H439</f>
        <v>0</v>
      </c>
      <c r="Q439" s="231">
        <v>0</v>
      </c>
      <c r="R439" s="231">
        <f>Q439*H439</f>
        <v>0</v>
      </c>
      <c r="S439" s="231">
        <v>0</v>
      </c>
      <c r="T439" s="232">
        <f>S439*H439</f>
        <v>0</v>
      </c>
      <c r="U439" s="35"/>
      <c r="V439" s="35"/>
      <c r="W439" s="35"/>
      <c r="X439" s="35"/>
      <c r="Y439" s="35"/>
      <c r="Z439" s="35"/>
      <c r="AA439" s="35"/>
      <c r="AB439" s="35"/>
      <c r="AC439" s="35"/>
      <c r="AD439" s="35"/>
      <c r="AE439" s="35"/>
      <c r="AR439" s="233" t="s">
        <v>274</v>
      </c>
      <c r="AT439" s="233" t="s">
        <v>269</v>
      </c>
      <c r="AU439" s="233" t="s">
        <v>83</v>
      </c>
      <c r="AY439" s="14" t="s">
        <v>266</v>
      </c>
      <c r="BE439" s="234">
        <f>IF(N439="základní",J439,0)</f>
        <v>0</v>
      </c>
      <c r="BF439" s="234">
        <f>IF(N439="snížená",J439,0)</f>
        <v>0</v>
      </c>
      <c r="BG439" s="234">
        <f>IF(N439="zákl. přenesená",J439,0)</f>
        <v>0</v>
      </c>
      <c r="BH439" s="234">
        <f>IF(N439="sníž. přenesená",J439,0)</f>
        <v>0</v>
      </c>
      <c r="BI439" s="234">
        <f>IF(N439="nulová",J439,0)</f>
        <v>0</v>
      </c>
      <c r="BJ439" s="14" t="s">
        <v>81</v>
      </c>
      <c r="BK439" s="234">
        <f>ROUND(I439*H439,2)</f>
        <v>0</v>
      </c>
      <c r="BL439" s="14" t="s">
        <v>274</v>
      </c>
      <c r="BM439" s="233" t="s">
        <v>884</v>
      </c>
    </row>
    <row r="440" s="2" customFormat="1">
      <c r="A440" s="35"/>
      <c r="B440" s="36"/>
      <c r="C440" s="37"/>
      <c r="D440" s="235" t="s">
        <v>275</v>
      </c>
      <c r="E440" s="37"/>
      <c r="F440" s="236" t="s">
        <v>885</v>
      </c>
      <c r="G440" s="37"/>
      <c r="H440" s="37"/>
      <c r="I440" s="237"/>
      <c r="J440" s="37"/>
      <c r="K440" s="37"/>
      <c r="L440" s="41"/>
      <c r="M440" s="238"/>
      <c r="N440" s="239"/>
      <c r="O440" s="88"/>
      <c r="P440" s="88"/>
      <c r="Q440" s="88"/>
      <c r="R440" s="88"/>
      <c r="S440" s="88"/>
      <c r="T440" s="89"/>
      <c r="U440" s="35"/>
      <c r="V440" s="35"/>
      <c r="W440" s="35"/>
      <c r="X440" s="35"/>
      <c r="Y440" s="35"/>
      <c r="Z440" s="35"/>
      <c r="AA440" s="35"/>
      <c r="AB440" s="35"/>
      <c r="AC440" s="35"/>
      <c r="AD440" s="35"/>
      <c r="AE440" s="35"/>
      <c r="AT440" s="14" t="s">
        <v>275</v>
      </c>
      <c r="AU440" s="14" t="s">
        <v>83</v>
      </c>
    </row>
    <row r="441" s="2" customFormat="1" ht="55.5" customHeight="1">
      <c r="A441" s="35"/>
      <c r="B441" s="36"/>
      <c r="C441" s="222" t="s">
        <v>886</v>
      </c>
      <c r="D441" s="222" t="s">
        <v>269</v>
      </c>
      <c r="E441" s="223" t="s">
        <v>887</v>
      </c>
      <c r="F441" s="224" t="s">
        <v>888</v>
      </c>
      <c r="G441" s="225" t="s">
        <v>279</v>
      </c>
      <c r="H441" s="226">
        <v>24</v>
      </c>
      <c r="I441" s="227"/>
      <c r="J441" s="228">
        <f>ROUND(I441*H441,2)</f>
        <v>0</v>
      </c>
      <c r="K441" s="224" t="s">
        <v>889</v>
      </c>
      <c r="L441" s="41"/>
      <c r="M441" s="229" t="s">
        <v>1</v>
      </c>
      <c r="N441" s="230" t="s">
        <v>38</v>
      </c>
      <c r="O441" s="88"/>
      <c r="P441" s="231">
        <f>O441*H441</f>
        <v>0</v>
      </c>
      <c r="Q441" s="231">
        <v>0.00018000000000000001</v>
      </c>
      <c r="R441" s="231">
        <f>Q441*H441</f>
        <v>0.0043200000000000001</v>
      </c>
      <c r="S441" s="231">
        <v>0</v>
      </c>
      <c r="T441" s="232">
        <f>S441*H441</f>
        <v>0</v>
      </c>
      <c r="U441" s="35"/>
      <c r="V441" s="35"/>
      <c r="W441" s="35"/>
      <c r="X441" s="35"/>
      <c r="Y441" s="35"/>
      <c r="Z441" s="35"/>
      <c r="AA441" s="35"/>
      <c r="AB441" s="35"/>
      <c r="AC441" s="35"/>
      <c r="AD441" s="35"/>
      <c r="AE441" s="35"/>
      <c r="AR441" s="233" t="s">
        <v>274</v>
      </c>
      <c r="AT441" s="233" t="s">
        <v>269</v>
      </c>
      <c r="AU441" s="233" t="s">
        <v>83</v>
      </c>
      <c r="AY441" s="14" t="s">
        <v>266</v>
      </c>
      <c r="BE441" s="234">
        <f>IF(N441="základní",J441,0)</f>
        <v>0</v>
      </c>
      <c r="BF441" s="234">
        <f>IF(N441="snížená",J441,0)</f>
        <v>0</v>
      </c>
      <c r="BG441" s="234">
        <f>IF(N441="zákl. přenesená",J441,0)</f>
        <v>0</v>
      </c>
      <c r="BH441" s="234">
        <f>IF(N441="sníž. přenesená",J441,0)</f>
        <v>0</v>
      </c>
      <c r="BI441" s="234">
        <f>IF(N441="nulová",J441,0)</f>
        <v>0</v>
      </c>
      <c r="BJ441" s="14" t="s">
        <v>81</v>
      </c>
      <c r="BK441" s="234">
        <f>ROUND(I441*H441,2)</f>
        <v>0</v>
      </c>
      <c r="BL441" s="14" t="s">
        <v>274</v>
      </c>
      <c r="BM441" s="233" t="s">
        <v>890</v>
      </c>
    </row>
    <row r="442" s="2" customFormat="1">
      <c r="A442" s="35"/>
      <c r="B442" s="36"/>
      <c r="C442" s="37"/>
      <c r="D442" s="252" t="s">
        <v>891</v>
      </c>
      <c r="E442" s="37"/>
      <c r="F442" s="253" t="s">
        <v>892</v>
      </c>
      <c r="G442" s="37"/>
      <c r="H442" s="37"/>
      <c r="I442" s="237"/>
      <c r="J442" s="37"/>
      <c r="K442" s="37"/>
      <c r="L442" s="41"/>
      <c r="M442" s="238"/>
      <c r="N442" s="239"/>
      <c r="O442" s="88"/>
      <c r="P442" s="88"/>
      <c r="Q442" s="88"/>
      <c r="R442" s="88"/>
      <c r="S442" s="88"/>
      <c r="T442" s="89"/>
      <c r="U442" s="35"/>
      <c r="V442" s="35"/>
      <c r="W442" s="35"/>
      <c r="X442" s="35"/>
      <c r="Y442" s="35"/>
      <c r="Z442" s="35"/>
      <c r="AA442" s="35"/>
      <c r="AB442" s="35"/>
      <c r="AC442" s="35"/>
      <c r="AD442" s="35"/>
      <c r="AE442" s="35"/>
      <c r="AT442" s="14" t="s">
        <v>891</v>
      </c>
      <c r="AU442" s="14" t="s">
        <v>83</v>
      </c>
    </row>
    <row r="443" s="2" customFormat="1">
      <c r="A443" s="35"/>
      <c r="B443" s="36"/>
      <c r="C443" s="37"/>
      <c r="D443" s="235" t="s">
        <v>275</v>
      </c>
      <c r="E443" s="37"/>
      <c r="F443" s="236" t="s">
        <v>885</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2" customFormat="1" ht="37.8" customHeight="1">
      <c r="A444" s="35"/>
      <c r="B444" s="36"/>
      <c r="C444" s="222" t="s">
        <v>612</v>
      </c>
      <c r="D444" s="222" t="s">
        <v>269</v>
      </c>
      <c r="E444" s="223" t="s">
        <v>559</v>
      </c>
      <c r="F444" s="224" t="s">
        <v>560</v>
      </c>
      <c r="G444" s="225" t="s">
        <v>272</v>
      </c>
      <c r="H444" s="226">
        <v>16</v>
      </c>
      <c r="I444" s="227"/>
      <c r="J444" s="228">
        <f>ROUND(I444*H444,2)</f>
        <v>0</v>
      </c>
      <c r="K444" s="224" t="s">
        <v>273</v>
      </c>
      <c r="L444" s="41"/>
      <c r="M444" s="229" t="s">
        <v>1</v>
      </c>
      <c r="N444" s="230" t="s">
        <v>38</v>
      </c>
      <c r="O444" s="88"/>
      <c r="P444" s="231">
        <f>O444*H444</f>
        <v>0</v>
      </c>
      <c r="Q444" s="231">
        <v>0</v>
      </c>
      <c r="R444" s="231">
        <f>Q444*H444</f>
        <v>0</v>
      </c>
      <c r="S444" s="231">
        <v>0</v>
      </c>
      <c r="T444" s="232">
        <f>S444*H444</f>
        <v>0</v>
      </c>
      <c r="U444" s="35"/>
      <c r="V444" s="35"/>
      <c r="W444" s="35"/>
      <c r="X444" s="35"/>
      <c r="Y444" s="35"/>
      <c r="Z444" s="35"/>
      <c r="AA444" s="35"/>
      <c r="AB444" s="35"/>
      <c r="AC444" s="35"/>
      <c r="AD444" s="35"/>
      <c r="AE444" s="35"/>
      <c r="AR444" s="233" t="s">
        <v>274</v>
      </c>
      <c r="AT444" s="233" t="s">
        <v>269</v>
      </c>
      <c r="AU444" s="233" t="s">
        <v>83</v>
      </c>
      <c r="AY444" s="14" t="s">
        <v>266</v>
      </c>
      <c r="BE444" s="234">
        <f>IF(N444="základní",J444,0)</f>
        <v>0</v>
      </c>
      <c r="BF444" s="234">
        <f>IF(N444="snížená",J444,0)</f>
        <v>0</v>
      </c>
      <c r="BG444" s="234">
        <f>IF(N444="zákl. přenesená",J444,0)</f>
        <v>0</v>
      </c>
      <c r="BH444" s="234">
        <f>IF(N444="sníž. přenesená",J444,0)</f>
        <v>0</v>
      </c>
      <c r="BI444" s="234">
        <f>IF(N444="nulová",J444,0)</f>
        <v>0</v>
      </c>
      <c r="BJ444" s="14" t="s">
        <v>81</v>
      </c>
      <c r="BK444" s="234">
        <f>ROUND(I444*H444,2)</f>
        <v>0</v>
      </c>
      <c r="BL444" s="14" t="s">
        <v>274</v>
      </c>
      <c r="BM444" s="233" t="s">
        <v>893</v>
      </c>
    </row>
    <row r="445" s="2" customFormat="1">
      <c r="A445" s="35"/>
      <c r="B445" s="36"/>
      <c r="C445" s="37"/>
      <c r="D445" s="235" t="s">
        <v>275</v>
      </c>
      <c r="E445" s="37"/>
      <c r="F445" s="236" t="s">
        <v>894</v>
      </c>
      <c r="G445" s="37"/>
      <c r="H445" s="37"/>
      <c r="I445" s="237"/>
      <c r="J445" s="37"/>
      <c r="K445" s="37"/>
      <c r="L445" s="41"/>
      <c r="M445" s="238"/>
      <c r="N445" s="239"/>
      <c r="O445" s="88"/>
      <c r="P445" s="88"/>
      <c r="Q445" s="88"/>
      <c r="R445" s="88"/>
      <c r="S445" s="88"/>
      <c r="T445" s="89"/>
      <c r="U445" s="35"/>
      <c r="V445" s="35"/>
      <c r="W445" s="35"/>
      <c r="X445" s="35"/>
      <c r="Y445" s="35"/>
      <c r="Z445" s="35"/>
      <c r="AA445" s="35"/>
      <c r="AB445" s="35"/>
      <c r="AC445" s="35"/>
      <c r="AD445" s="35"/>
      <c r="AE445" s="35"/>
      <c r="AT445" s="14" t="s">
        <v>275</v>
      </c>
      <c r="AU445" s="14" t="s">
        <v>83</v>
      </c>
    </row>
    <row r="446" s="2" customFormat="1" ht="16.5" customHeight="1">
      <c r="A446" s="35"/>
      <c r="B446" s="36"/>
      <c r="C446" s="222" t="s">
        <v>895</v>
      </c>
      <c r="D446" s="222" t="s">
        <v>269</v>
      </c>
      <c r="E446" s="223" t="s">
        <v>711</v>
      </c>
      <c r="F446" s="224" t="s">
        <v>712</v>
      </c>
      <c r="G446" s="225" t="s">
        <v>272</v>
      </c>
      <c r="H446" s="226">
        <v>6</v>
      </c>
      <c r="I446" s="227"/>
      <c r="J446" s="228">
        <f>ROUND(I446*H446,2)</f>
        <v>0</v>
      </c>
      <c r="K446" s="224" t="s">
        <v>273</v>
      </c>
      <c r="L446" s="41"/>
      <c r="M446" s="229" t="s">
        <v>1</v>
      </c>
      <c r="N446" s="230" t="s">
        <v>38</v>
      </c>
      <c r="O446" s="88"/>
      <c r="P446" s="231">
        <f>O446*H446</f>
        <v>0</v>
      </c>
      <c r="Q446" s="231">
        <v>0</v>
      </c>
      <c r="R446" s="231">
        <f>Q446*H446</f>
        <v>0</v>
      </c>
      <c r="S446" s="231">
        <v>0</v>
      </c>
      <c r="T446" s="232">
        <f>S446*H446</f>
        <v>0</v>
      </c>
      <c r="U446" s="35"/>
      <c r="V446" s="35"/>
      <c r="W446" s="35"/>
      <c r="X446" s="35"/>
      <c r="Y446" s="35"/>
      <c r="Z446" s="35"/>
      <c r="AA446" s="35"/>
      <c r="AB446" s="35"/>
      <c r="AC446" s="35"/>
      <c r="AD446" s="35"/>
      <c r="AE446" s="35"/>
      <c r="AR446" s="233" t="s">
        <v>274</v>
      </c>
      <c r="AT446" s="233" t="s">
        <v>269</v>
      </c>
      <c r="AU446" s="233" t="s">
        <v>83</v>
      </c>
      <c r="AY446" s="14" t="s">
        <v>266</v>
      </c>
      <c r="BE446" s="234">
        <f>IF(N446="základní",J446,0)</f>
        <v>0</v>
      </c>
      <c r="BF446" s="234">
        <f>IF(N446="snížená",J446,0)</f>
        <v>0</v>
      </c>
      <c r="BG446" s="234">
        <f>IF(N446="zákl. přenesená",J446,0)</f>
        <v>0</v>
      </c>
      <c r="BH446" s="234">
        <f>IF(N446="sníž. přenesená",J446,0)</f>
        <v>0</v>
      </c>
      <c r="BI446" s="234">
        <f>IF(N446="nulová",J446,0)</f>
        <v>0</v>
      </c>
      <c r="BJ446" s="14" t="s">
        <v>81</v>
      </c>
      <c r="BK446" s="234">
        <f>ROUND(I446*H446,2)</f>
        <v>0</v>
      </c>
      <c r="BL446" s="14" t="s">
        <v>274</v>
      </c>
      <c r="BM446" s="233" t="s">
        <v>896</v>
      </c>
    </row>
    <row r="447" s="2" customFormat="1">
      <c r="A447" s="35"/>
      <c r="B447" s="36"/>
      <c r="C447" s="37"/>
      <c r="D447" s="235" t="s">
        <v>275</v>
      </c>
      <c r="E447" s="37"/>
      <c r="F447" s="236" t="s">
        <v>897</v>
      </c>
      <c r="G447" s="37"/>
      <c r="H447" s="37"/>
      <c r="I447" s="237"/>
      <c r="J447" s="37"/>
      <c r="K447" s="37"/>
      <c r="L447" s="41"/>
      <c r="M447" s="238"/>
      <c r="N447" s="239"/>
      <c r="O447" s="88"/>
      <c r="P447" s="88"/>
      <c r="Q447" s="88"/>
      <c r="R447" s="88"/>
      <c r="S447" s="88"/>
      <c r="T447" s="89"/>
      <c r="U447" s="35"/>
      <c r="V447" s="35"/>
      <c r="W447" s="35"/>
      <c r="X447" s="35"/>
      <c r="Y447" s="35"/>
      <c r="Z447" s="35"/>
      <c r="AA447" s="35"/>
      <c r="AB447" s="35"/>
      <c r="AC447" s="35"/>
      <c r="AD447" s="35"/>
      <c r="AE447" s="35"/>
      <c r="AT447" s="14" t="s">
        <v>275</v>
      </c>
      <c r="AU447" s="14" t="s">
        <v>83</v>
      </c>
    </row>
    <row r="448" s="2" customFormat="1" ht="62.7" customHeight="1">
      <c r="A448" s="35"/>
      <c r="B448" s="36"/>
      <c r="C448" s="222" t="s">
        <v>617</v>
      </c>
      <c r="D448" s="222" t="s">
        <v>269</v>
      </c>
      <c r="E448" s="223" t="s">
        <v>716</v>
      </c>
      <c r="F448" s="224" t="s">
        <v>717</v>
      </c>
      <c r="G448" s="225" t="s">
        <v>272</v>
      </c>
      <c r="H448" s="226">
        <v>6</v>
      </c>
      <c r="I448" s="227"/>
      <c r="J448" s="228">
        <f>ROUND(I448*H448,2)</f>
        <v>0</v>
      </c>
      <c r="K448" s="224" t="s">
        <v>273</v>
      </c>
      <c r="L448" s="41"/>
      <c r="M448" s="229" t="s">
        <v>1</v>
      </c>
      <c r="N448" s="230" t="s">
        <v>38</v>
      </c>
      <c r="O448" s="88"/>
      <c r="P448" s="231">
        <f>O448*H448</f>
        <v>0</v>
      </c>
      <c r="Q448" s="231">
        <v>0</v>
      </c>
      <c r="R448" s="231">
        <f>Q448*H448</f>
        <v>0</v>
      </c>
      <c r="S448" s="231">
        <v>0</v>
      </c>
      <c r="T448" s="232">
        <f>S448*H448</f>
        <v>0</v>
      </c>
      <c r="U448" s="35"/>
      <c r="V448" s="35"/>
      <c r="W448" s="35"/>
      <c r="X448" s="35"/>
      <c r="Y448" s="35"/>
      <c r="Z448" s="35"/>
      <c r="AA448" s="35"/>
      <c r="AB448" s="35"/>
      <c r="AC448" s="35"/>
      <c r="AD448" s="35"/>
      <c r="AE448" s="35"/>
      <c r="AR448" s="233" t="s">
        <v>274</v>
      </c>
      <c r="AT448" s="233" t="s">
        <v>269</v>
      </c>
      <c r="AU448" s="233" t="s">
        <v>83</v>
      </c>
      <c r="AY448" s="14" t="s">
        <v>266</v>
      </c>
      <c r="BE448" s="234">
        <f>IF(N448="základní",J448,0)</f>
        <v>0</v>
      </c>
      <c r="BF448" s="234">
        <f>IF(N448="snížená",J448,0)</f>
        <v>0</v>
      </c>
      <c r="BG448" s="234">
        <f>IF(N448="zákl. přenesená",J448,0)</f>
        <v>0</v>
      </c>
      <c r="BH448" s="234">
        <f>IF(N448="sníž. přenesená",J448,0)</f>
        <v>0</v>
      </c>
      <c r="BI448" s="234">
        <f>IF(N448="nulová",J448,0)</f>
        <v>0</v>
      </c>
      <c r="BJ448" s="14" t="s">
        <v>81</v>
      </c>
      <c r="BK448" s="234">
        <f>ROUND(I448*H448,2)</f>
        <v>0</v>
      </c>
      <c r="BL448" s="14" t="s">
        <v>274</v>
      </c>
      <c r="BM448" s="233" t="s">
        <v>898</v>
      </c>
    </row>
    <row r="449" s="2" customFormat="1">
      <c r="A449" s="35"/>
      <c r="B449" s="36"/>
      <c r="C449" s="37"/>
      <c r="D449" s="235" t="s">
        <v>275</v>
      </c>
      <c r="E449" s="37"/>
      <c r="F449" s="236" t="s">
        <v>897</v>
      </c>
      <c r="G449" s="37"/>
      <c r="H449" s="37"/>
      <c r="I449" s="237"/>
      <c r="J449" s="37"/>
      <c r="K449" s="37"/>
      <c r="L449" s="41"/>
      <c r="M449" s="238"/>
      <c r="N449" s="239"/>
      <c r="O449" s="88"/>
      <c r="P449" s="88"/>
      <c r="Q449" s="88"/>
      <c r="R449" s="88"/>
      <c r="S449" s="88"/>
      <c r="T449" s="89"/>
      <c r="U449" s="35"/>
      <c r="V449" s="35"/>
      <c r="W449" s="35"/>
      <c r="X449" s="35"/>
      <c r="Y449" s="35"/>
      <c r="Z449" s="35"/>
      <c r="AA449" s="35"/>
      <c r="AB449" s="35"/>
      <c r="AC449" s="35"/>
      <c r="AD449" s="35"/>
      <c r="AE449" s="35"/>
      <c r="AT449" s="14" t="s">
        <v>275</v>
      </c>
      <c r="AU449" s="14" t="s">
        <v>83</v>
      </c>
    </row>
    <row r="450" s="2" customFormat="1" ht="16.5" customHeight="1">
      <c r="A450" s="35"/>
      <c r="B450" s="36"/>
      <c r="C450" s="222" t="s">
        <v>899</v>
      </c>
      <c r="D450" s="222" t="s">
        <v>269</v>
      </c>
      <c r="E450" s="223" t="s">
        <v>719</v>
      </c>
      <c r="F450" s="224" t="s">
        <v>720</v>
      </c>
      <c r="G450" s="225" t="s">
        <v>272</v>
      </c>
      <c r="H450" s="226">
        <v>6</v>
      </c>
      <c r="I450" s="227"/>
      <c r="J450" s="228">
        <f>ROUND(I450*H450,2)</f>
        <v>0</v>
      </c>
      <c r="K450" s="224" t="s">
        <v>273</v>
      </c>
      <c r="L450" s="41"/>
      <c r="M450" s="229" t="s">
        <v>1</v>
      </c>
      <c r="N450" s="230" t="s">
        <v>38</v>
      </c>
      <c r="O450" s="88"/>
      <c r="P450" s="231">
        <f>O450*H450</f>
        <v>0</v>
      </c>
      <c r="Q450" s="231">
        <v>0</v>
      </c>
      <c r="R450" s="231">
        <f>Q450*H450</f>
        <v>0</v>
      </c>
      <c r="S450" s="231">
        <v>0</v>
      </c>
      <c r="T450" s="232">
        <f>S450*H450</f>
        <v>0</v>
      </c>
      <c r="U450" s="35"/>
      <c r="V450" s="35"/>
      <c r="W450" s="35"/>
      <c r="X450" s="35"/>
      <c r="Y450" s="35"/>
      <c r="Z450" s="35"/>
      <c r="AA450" s="35"/>
      <c r="AB450" s="35"/>
      <c r="AC450" s="35"/>
      <c r="AD450" s="35"/>
      <c r="AE450" s="35"/>
      <c r="AR450" s="233" t="s">
        <v>274</v>
      </c>
      <c r="AT450" s="233" t="s">
        <v>269</v>
      </c>
      <c r="AU450" s="233" t="s">
        <v>83</v>
      </c>
      <c r="AY450" s="14" t="s">
        <v>266</v>
      </c>
      <c r="BE450" s="234">
        <f>IF(N450="základní",J450,0)</f>
        <v>0</v>
      </c>
      <c r="BF450" s="234">
        <f>IF(N450="snížená",J450,0)</f>
        <v>0</v>
      </c>
      <c r="BG450" s="234">
        <f>IF(N450="zákl. přenesená",J450,0)</f>
        <v>0</v>
      </c>
      <c r="BH450" s="234">
        <f>IF(N450="sníž. přenesená",J450,0)</f>
        <v>0</v>
      </c>
      <c r="BI450" s="234">
        <f>IF(N450="nulová",J450,0)</f>
        <v>0</v>
      </c>
      <c r="BJ450" s="14" t="s">
        <v>81</v>
      </c>
      <c r="BK450" s="234">
        <f>ROUND(I450*H450,2)</f>
        <v>0</v>
      </c>
      <c r="BL450" s="14" t="s">
        <v>274</v>
      </c>
      <c r="BM450" s="233" t="s">
        <v>900</v>
      </c>
    </row>
    <row r="451" s="2" customFormat="1">
      <c r="A451" s="35"/>
      <c r="B451" s="36"/>
      <c r="C451" s="37"/>
      <c r="D451" s="235" t="s">
        <v>275</v>
      </c>
      <c r="E451" s="37"/>
      <c r="F451" s="236" t="s">
        <v>897</v>
      </c>
      <c r="G451" s="37"/>
      <c r="H451" s="37"/>
      <c r="I451" s="237"/>
      <c r="J451" s="37"/>
      <c r="K451" s="37"/>
      <c r="L451" s="41"/>
      <c r="M451" s="238"/>
      <c r="N451" s="239"/>
      <c r="O451" s="88"/>
      <c r="P451" s="88"/>
      <c r="Q451" s="88"/>
      <c r="R451" s="88"/>
      <c r="S451" s="88"/>
      <c r="T451" s="89"/>
      <c r="U451" s="35"/>
      <c r="V451" s="35"/>
      <c r="W451" s="35"/>
      <c r="X451" s="35"/>
      <c r="Y451" s="35"/>
      <c r="Z451" s="35"/>
      <c r="AA451" s="35"/>
      <c r="AB451" s="35"/>
      <c r="AC451" s="35"/>
      <c r="AD451" s="35"/>
      <c r="AE451" s="35"/>
      <c r="AT451" s="14" t="s">
        <v>275</v>
      </c>
      <c r="AU451" s="14" t="s">
        <v>83</v>
      </c>
    </row>
    <row r="452" s="2" customFormat="1" ht="66.75" customHeight="1">
      <c r="A452" s="35"/>
      <c r="B452" s="36"/>
      <c r="C452" s="222" t="s">
        <v>620</v>
      </c>
      <c r="D452" s="222" t="s">
        <v>269</v>
      </c>
      <c r="E452" s="223" t="s">
        <v>724</v>
      </c>
      <c r="F452" s="224" t="s">
        <v>725</v>
      </c>
      <c r="G452" s="225" t="s">
        <v>272</v>
      </c>
      <c r="H452" s="226">
        <v>6</v>
      </c>
      <c r="I452" s="227"/>
      <c r="J452" s="228">
        <f>ROUND(I452*H452,2)</f>
        <v>0</v>
      </c>
      <c r="K452" s="224" t="s">
        <v>273</v>
      </c>
      <c r="L452" s="41"/>
      <c r="M452" s="229" t="s">
        <v>1</v>
      </c>
      <c r="N452" s="230" t="s">
        <v>38</v>
      </c>
      <c r="O452" s="88"/>
      <c r="P452" s="231">
        <f>O452*H452</f>
        <v>0</v>
      </c>
      <c r="Q452" s="231">
        <v>0</v>
      </c>
      <c r="R452" s="231">
        <f>Q452*H452</f>
        <v>0</v>
      </c>
      <c r="S452" s="231">
        <v>0</v>
      </c>
      <c r="T452" s="232">
        <f>S452*H452</f>
        <v>0</v>
      </c>
      <c r="U452" s="35"/>
      <c r="V452" s="35"/>
      <c r="W452" s="35"/>
      <c r="X452" s="35"/>
      <c r="Y452" s="35"/>
      <c r="Z452" s="35"/>
      <c r="AA452" s="35"/>
      <c r="AB452" s="35"/>
      <c r="AC452" s="35"/>
      <c r="AD452" s="35"/>
      <c r="AE452" s="35"/>
      <c r="AR452" s="233" t="s">
        <v>274</v>
      </c>
      <c r="AT452" s="233" t="s">
        <v>269</v>
      </c>
      <c r="AU452" s="233" t="s">
        <v>83</v>
      </c>
      <c r="AY452" s="14" t="s">
        <v>266</v>
      </c>
      <c r="BE452" s="234">
        <f>IF(N452="základní",J452,0)</f>
        <v>0</v>
      </c>
      <c r="BF452" s="234">
        <f>IF(N452="snížená",J452,0)</f>
        <v>0</v>
      </c>
      <c r="BG452" s="234">
        <f>IF(N452="zákl. přenesená",J452,0)</f>
        <v>0</v>
      </c>
      <c r="BH452" s="234">
        <f>IF(N452="sníž. přenesená",J452,0)</f>
        <v>0</v>
      </c>
      <c r="BI452" s="234">
        <f>IF(N452="nulová",J452,0)</f>
        <v>0</v>
      </c>
      <c r="BJ452" s="14" t="s">
        <v>81</v>
      </c>
      <c r="BK452" s="234">
        <f>ROUND(I452*H452,2)</f>
        <v>0</v>
      </c>
      <c r="BL452" s="14" t="s">
        <v>274</v>
      </c>
      <c r="BM452" s="233" t="s">
        <v>901</v>
      </c>
    </row>
    <row r="453" s="2" customFormat="1">
      <c r="A453" s="35"/>
      <c r="B453" s="36"/>
      <c r="C453" s="37"/>
      <c r="D453" s="235" t="s">
        <v>275</v>
      </c>
      <c r="E453" s="37"/>
      <c r="F453" s="236" t="s">
        <v>897</v>
      </c>
      <c r="G453" s="37"/>
      <c r="H453" s="37"/>
      <c r="I453" s="237"/>
      <c r="J453" s="37"/>
      <c r="K453" s="37"/>
      <c r="L453" s="41"/>
      <c r="M453" s="238"/>
      <c r="N453" s="239"/>
      <c r="O453" s="88"/>
      <c r="P453" s="88"/>
      <c r="Q453" s="88"/>
      <c r="R453" s="88"/>
      <c r="S453" s="88"/>
      <c r="T453" s="89"/>
      <c r="U453" s="35"/>
      <c r="V453" s="35"/>
      <c r="W453" s="35"/>
      <c r="X453" s="35"/>
      <c r="Y453" s="35"/>
      <c r="Z453" s="35"/>
      <c r="AA453" s="35"/>
      <c r="AB453" s="35"/>
      <c r="AC453" s="35"/>
      <c r="AD453" s="35"/>
      <c r="AE453" s="35"/>
      <c r="AT453" s="14" t="s">
        <v>275</v>
      </c>
      <c r="AU453" s="14" t="s">
        <v>83</v>
      </c>
    </row>
    <row r="454" s="2" customFormat="1" ht="24.15" customHeight="1">
      <c r="A454" s="35"/>
      <c r="B454" s="36"/>
      <c r="C454" s="222" t="s">
        <v>902</v>
      </c>
      <c r="D454" s="222" t="s">
        <v>269</v>
      </c>
      <c r="E454" s="223" t="s">
        <v>903</v>
      </c>
      <c r="F454" s="224" t="s">
        <v>904</v>
      </c>
      <c r="G454" s="225" t="s">
        <v>905</v>
      </c>
      <c r="H454" s="226">
        <v>1</v>
      </c>
      <c r="I454" s="227"/>
      <c r="J454" s="228">
        <f>ROUND(I454*H454,2)</f>
        <v>0</v>
      </c>
      <c r="K454" s="224" t="s">
        <v>273</v>
      </c>
      <c r="L454" s="41"/>
      <c r="M454" s="229" t="s">
        <v>1</v>
      </c>
      <c r="N454" s="230" t="s">
        <v>38</v>
      </c>
      <c r="O454" s="88"/>
      <c r="P454" s="231">
        <f>O454*H454</f>
        <v>0</v>
      </c>
      <c r="Q454" s="231">
        <v>0</v>
      </c>
      <c r="R454" s="231">
        <f>Q454*H454</f>
        <v>0</v>
      </c>
      <c r="S454" s="231">
        <v>0</v>
      </c>
      <c r="T454" s="232">
        <f>S454*H454</f>
        <v>0</v>
      </c>
      <c r="U454" s="35"/>
      <c r="V454" s="35"/>
      <c r="W454" s="35"/>
      <c r="X454" s="35"/>
      <c r="Y454" s="35"/>
      <c r="Z454" s="35"/>
      <c r="AA454" s="35"/>
      <c r="AB454" s="35"/>
      <c r="AC454" s="35"/>
      <c r="AD454" s="35"/>
      <c r="AE454" s="35"/>
      <c r="AR454" s="233" t="s">
        <v>274</v>
      </c>
      <c r="AT454" s="233" t="s">
        <v>269</v>
      </c>
      <c r="AU454" s="233" t="s">
        <v>83</v>
      </c>
      <c r="AY454" s="14" t="s">
        <v>266</v>
      </c>
      <c r="BE454" s="234">
        <f>IF(N454="základní",J454,0)</f>
        <v>0</v>
      </c>
      <c r="BF454" s="234">
        <f>IF(N454="snížená",J454,0)</f>
        <v>0</v>
      </c>
      <c r="BG454" s="234">
        <f>IF(N454="zákl. přenesená",J454,0)</f>
        <v>0</v>
      </c>
      <c r="BH454" s="234">
        <f>IF(N454="sníž. přenesená",J454,0)</f>
        <v>0</v>
      </c>
      <c r="BI454" s="234">
        <f>IF(N454="nulová",J454,0)</f>
        <v>0</v>
      </c>
      <c r="BJ454" s="14" t="s">
        <v>81</v>
      </c>
      <c r="BK454" s="234">
        <f>ROUND(I454*H454,2)</f>
        <v>0</v>
      </c>
      <c r="BL454" s="14" t="s">
        <v>274</v>
      </c>
      <c r="BM454" s="233" t="s">
        <v>906</v>
      </c>
    </row>
    <row r="455" s="2" customFormat="1" ht="16.5" customHeight="1">
      <c r="A455" s="35"/>
      <c r="B455" s="36"/>
      <c r="C455" s="222" t="s">
        <v>625</v>
      </c>
      <c r="D455" s="222" t="s">
        <v>269</v>
      </c>
      <c r="E455" s="223" t="s">
        <v>907</v>
      </c>
      <c r="F455" s="224" t="s">
        <v>908</v>
      </c>
      <c r="G455" s="225" t="s">
        <v>905</v>
      </c>
      <c r="H455" s="226">
        <v>1</v>
      </c>
      <c r="I455" s="227"/>
      <c r="J455" s="228">
        <f>ROUND(I455*H455,2)</f>
        <v>0</v>
      </c>
      <c r="K455" s="224" t="s">
        <v>1</v>
      </c>
      <c r="L455" s="41"/>
      <c r="M455" s="229" t="s">
        <v>1</v>
      </c>
      <c r="N455" s="230" t="s">
        <v>38</v>
      </c>
      <c r="O455" s="88"/>
      <c r="P455" s="231">
        <f>O455*H455</f>
        <v>0</v>
      </c>
      <c r="Q455" s="231">
        <v>0</v>
      </c>
      <c r="R455" s="231">
        <f>Q455*H455</f>
        <v>0</v>
      </c>
      <c r="S455" s="231">
        <v>0</v>
      </c>
      <c r="T455" s="232">
        <f>S455*H455</f>
        <v>0</v>
      </c>
      <c r="U455" s="35"/>
      <c r="V455" s="35"/>
      <c r="W455" s="35"/>
      <c r="X455" s="35"/>
      <c r="Y455" s="35"/>
      <c r="Z455" s="35"/>
      <c r="AA455" s="35"/>
      <c r="AB455" s="35"/>
      <c r="AC455" s="35"/>
      <c r="AD455" s="35"/>
      <c r="AE455" s="35"/>
      <c r="AR455" s="233" t="s">
        <v>274</v>
      </c>
      <c r="AT455" s="233" t="s">
        <v>269</v>
      </c>
      <c r="AU455" s="233" t="s">
        <v>83</v>
      </c>
      <c r="AY455" s="14" t="s">
        <v>266</v>
      </c>
      <c r="BE455" s="234">
        <f>IF(N455="základní",J455,0)</f>
        <v>0</v>
      </c>
      <c r="BF455" s="234">
        <f>IF(N455="snížená",J455,0)</f>
        <v>0</v>
      </c>
      <c r="BG455" s="234">
        <f>IF(N455="zákl. přenesená",J455,0)</f>
        <v>0</v>
      </c>
      <c r="BH455" s="234">
        <f>IF(N455="sníž. přenesená",J455,0)</f>
        <v>0</v>
      </c>
      <c r="BI455" s="234">
        <f>IF(N455="nulová",J455,0)</f>
        <v>0</v>
      </c>
      <c r="BJ455" s="14" t="s">
        <v>81</v>
      </c>
      <c r="BK455" s="234">
        <f>ROUND(I455*H455,2)</f>
        <v>0</v>
      </c>
      <c r="BL455" s="14" t="s">
        <v>274</v>
      </c>
      <c r="BM455" s="233" t="s">
        <v>909</v>
      </c>
    </row>
    <row r="456" s="2" customFormat="1" ht="90" customHeight="1">
      <c r="A456" s="35"/>
      <c r="B456" s="36"/>
      <c r="C456" s="222" t="s">
        <v>910</v>
      </c>
      <c r="D456" s="222" t="s">
        <v>269</v>
      </c>
      <c r="E456" s="223" t="s">
        <v>911</v>
      </c>
      <c r="F456" s="224" t="s">
        <v>912</v>
      </c>
      <c r="G456" s="225" t="s">
        <v>272</v>
      </c>
      <c r="H456" s="226">
        <v>8</v>
      </c>
      <c r="I456" s="227"/>
      <c r="J456" s="228">
        <f>ROUND(I456*H456,2)</f>
        <v>0</v>
      </c>
      <c r="K456" s="224" t="s">
        <v>273</v>
      </c>
      <c r="L456" s="41"/>
      <c r="M456" s="229" t="s">
        <v>1</v>
      </c>
      <c r="N456" s="230" t="s">
        <v>38</v>
      </c>
      <c r="O456" s="88"/>
      <c r="P456" s="231">
        <f>O456*H456</f>
        <v>0</v>
      </c>
      <c r="Q456" s="231">
        <v>0</v>
      </c>
      <c r="R456" s="231">
        <f>Q456*H456</f>
        <v>0</v>
      </c>
      <c r="S456" s="231">
        <v>0</v>
      </c>
      <c r="T456" s="232">
        <f>S456*H456</f>
        <v>0</v>
      </c>
      <c r="U456" s="35"/>
      <c r="V456" s="35"/>
      <c r="W456" s="35"/>
      <c r="X456" s="35"/>
      <c r="Y456" s="35"/>
      <c r="Z456" s="35"/>
      <c r="AA456" s="35"/>
      <c r="AB456" s="35"/>
      <c r="AC456" s="35"/>
      <c r="AD456" s="35"/>
      <c r="AE456" s="35"/>
      <c r="AR456" s="233" t="s">
        <v>274</v>
      </c>
      <c r="AT456" s="233" t="s">
        <v>269</v>
      </c>
      <c r="AU456" s="233" t="s">
        <v>83</v>
      </c>
      <c r="AY456" s="14" t="s">
        <v>266</v>
      </c>
      <c r="BE456" s="234">
        <f>IF(N456="základní",J456,0)</f>
        <v>0</v>
      </c>
      <c r="BF456" s="234">
        <f>IF(N456="snížená",J456,0)</f>
        <v>0</v>
      </c>
      <c r="BG456" s="234">
        <f>IF(N456="zákl. přenesená",J456,0)</f>
        <v>0</v>
      </c>
      <c r="BH456" s="234">
        <f>IF(N456="sníž. přenesená",J456,0)</f>
        <v>0</v>
      </c>
      <c r="BI456" s="234">
        <f>IF(N456="nulová",J456,0)</f>
        <v>0</v>
      </c>
      <c r="BJ456" s="14" t="s">
        <v>81</v>
      </c>
      <c r="BK456" s="234">
        <f>ROUND(I456*H456,2)</f>
        <v>0</v>
      </c>
      <c r="BL456" s="14" t="s">
        <v>274</v>
      </c>
      <c r="BM456" s="233" t="s">
        <v>913</v>
      </c>
    </row>
    <row r="457" s="2" customFormat="1">
      <c r="A457" s="35"/>
      <c r="B457" s="36"/>
      <c r="C457" s="37"/>
      <c r="D457" s="235" t="s">
        <v>275</v>
      </c>
      <c r="E457" s="37"/>
      <c r="F457" s="236" t="s">
        <v>914</v>
      </c>
      <c r="G457" s="37"/>
      <c r="H457" s="37"/>
      <c r="I457" s="237"/>
      <c r="J457" s="37"/>
      <c r="K457" s="37"/>
      <c r="L457" s="41"/>
      <c r="M457" s="238"/>
      <c r="N457" s="239"/>
      <c r="O457" s="88"/>
      <c r="P457" s="88"/>
      <c r="Q457" s="88"/>
      <c r="R457" s="88"/>
      <c r="S457" s="88"/>
      <c r="T457" s="89"/>
      <c r="U457" s="35"/>
      <c r="V457" s="35"/>
      <c r="W457" s="35"/>
      <c r="X457" s="35"/>
      <c r="Y457" s="35"/>
      <c r="Z457" s="35"/>
      <c r="AA457" s="35"/>
      <c r="AB457" s="35"/>
      <c r="AC457" s="35"/>
      <c r="AD457" s="35"/>
      <c r="AE457" s="35"/>
      <c r="AT457" s="14" t="s">
        <v>275</v>
      </c>
      <c r="AU457" s="14" t="s">
        <v>83</v>
      </c>
    </row>
    <row r="458" s="2" customFormat="1" ht="90" customHeight="1">
      <c r="A458" s="35"/>
      <c r="B458" s="36"/>
      <c r="C458" s="222" t="s">
        <v>628</v>
      </c>
      <c r="D458" s="222" t="s">
        <v>269</v>
      </c>
      <c r="E458" s="223" t="s">
        <v>915</v>
      </c>
      <c r="F458" s="224" t="s">
        <v>916</v>
      </c>
      <c r="G458" s="225" t="s">
        <v>272</v>
      </c>
      <c r="H458" s="226">
        <v>6</v>
      </c>
      <c r="I458" s="227"/>
      <c r="J458" s="228">
        <f>ROUND(I458*H458,2)</f>
        <v>0</v>
      </c>
      <c r="K458" s="224" t="s">
        <v>273</v>
      </c>
      <c r="L458" s="41"/>
      <c r="M458" s="229" t="s">
        <v>1</v>
      </c>
      <c r="N458" s="230" t="s">
        <v>38</v>
      </c>
      <c r="O458" s="88"/>
      <c r="P458" s="231">
        <f>O458*H458</f>
        <v>0</v>
      </c>
      <c r="Q458" s="231">
        <v>0</v>
      </c>
      <c r="R458" s="231">
        <f>Q458*H458</f>
        <v>0</v>
      </c>
      <c r="S458" s="231">
        <v>0</v>
      </c>
      <c r="T458" s="232">
        <f>S458*H458</f>
        <v>0</v>
      </c>
      <c r="U458" s="35"/>
      <c r="V458" s="35"/>
      <c r="W458" s="35"/>
      <c r="X458" s="35"/>
      <c r="Y458" s="35"/>
      <c r="Z458" s="35"/>
      <c r="AA458" s="35"/>
      <c r="AB458" s="35"/>
      <c r="AC458" s="35"/>
      <c r="AD458" s="35"/>
      <c r="AE458" s="35"/>
      <c r="AR458" s="233" t="s">
        <v>274</v>
      </c>
      <c r="AT458" s="233" t="s">
        <v>269</v>
      </c>
      <c r="AU458" s="233" t="s">
        <v>83</v>
      </c>
      <c r="AY458" s="14" t="s">
        <v>266</v>
      </c>
      <c r="BE458" s="234">
        <f>IF(N458="základní",J458,0)</f>
        <v>0</v>
      </c>
      <c r="BF458" s="234">
        <f>IF(N458="snížená",J458,0)</f>
        <v>0</v>
      </c>
      <c r="BG458" s="234">
        <f>IF(N458="zákl. přenesená",J458,0)</f>
        <v>0</v>
      </c>
      <c r="BH458" s="234">
        <f>IF(N458="sníž. přenesená",J458,0)</f>
        <v>0</v>
      </c>
      <c r="BI458" s="234">
        <f>IF(N458="nulová",J458,0)</f>
        <v>0</v>
      </c>
      <c r="BJ458" s="14" t="s">
        <v>81</v>
      </c>
      <c r="BK458" s="234">
        <f>ROUND(I458*H458,2)</f>
        <v>0</v>
      </c>
      <c r="BL458" s="14" t="s">
        <v>274</v>
      </c>
      <c r="BM458" s="233" t="s">
        <v>917</v>
      </c>
    </row>
    <row r="459" s="2" customFormat="1">
      <c r="A459" s="35"/>
      <c r="B459" s="36"/>
      <c r="C459" s="37"/>
      <c r="D459" s="235" t="s">
        <v>275</v>
      </c>
      <c r="E459" s="37"/>
      <c r="F459" s="236" t="s">
        <v>918</v>
      </c>
      <c r="G459" s="37"/>
      <c r="H459" s="37"/>
      <c r="I459" s="237"/>
      <c r="J459" s="37"/>
      <c r="K459" s="37"/>
      <c r="L459" s="41"/>
      <c r="M459" s="254"/>
      <c r="N459" s="255"/>
      <c r="O459" s="256"/>
      <c r="P459" s="256"/>
      <c r="Q459" s="256"/>
      <c r="R459" s="256"/>
      <c r="S459" s="256"/>
      <c r="T459" s="257"/>
      <c r="U459" s="35"/>
      <c r="V459" s="35"/>
      <c r="W459" s="35"/>
      <c r="X459" s="35"/>
      <c r="Y459" s="35"/>
      <c r="Z459" s="35"/>
      <c r="AA459" s="35"/>
      <c r="AB459" s="35"/>
      <c r="AC459" s="35"/>
      <c r="AD459" s="35"/>
      <c r="AE459" s="35"/>
      <c r="AT459" s="14" t="s">
        <v>275</v>
      </c>
      <c r="AU459" s="14" t="s">
        <v>83</v>
      </c>
    </row>
    <row r="460" s="2" customFormat="1" ht="6.96" customHeight="1">
      <c r="A460" s="35"/>
      <c r="B460" s="63"/>
      <c r="C460" s="64"/>
      <c r="D460" s="64"/>
      <c r="E460" s="64"/>
      <c r="F460" s="64"/>
      <c r="G460" s="64"/>
      <c r="H460" s="64"/>
      <c r="I460" s="64"/>
      <c r="J460" s="64"/>
      <c r="K460" s="64"/>
      <c r="L460" s="41"/>
      <c r="M460" s="35"/>
      <c r="O460" s="35"/>
      <c r="P460" s="35"/>
      <c r="Q460" s="35"/>
      <c r="R460" s="35"/>
      <c r="S460" s="35"/>
      <c r="T460" s="35"/>
      <c r="U460" s="35"/>
      <c r="V460" s="35"/>
      <c r="W460" s="35"/>
      <c r="X460" s="35"/>
      <c r="Y460" s="35"/>
      <c r="Z460" s="35"/>
      <c r="AA460" s="35"/>
      <c r="AB460" s="35"/>
      <c r="AC460" s="35"/>
      <c r="AD460" s="35"/>
      <c r="AE460" s="35"/>
    </row>
  </sheetData>
  <sheetProtection sheet="1" autoFilter="0" formatColumns="0" formatRows="0" objects="1" scenarios="1" spinCount="100000" saltValue="g1h843LnfZ+xfGSmobZQxzGDw25UfvvLz1PSDdAV3bECFHkmzI+GyYTe8XLHCuxPgwV2MKrqb9C7TLDrPDF3vw==" hashValue="govZo/lK/WaFEPRRcMv2txcCR2DMRX1WCgLtPfrvdjdeje2+o7yxPlaOqmuRAABid7v+VvW44G6jQ7H77swWFw==" algorithmName="SHA-512" password="CC35"/>
  <autoFilter ref="C119:K459"/>
  <mergeCells count="9">
    <mergeCell ref="E7:H7"/>
    <mergeCell ref="E9:H9"/>
    <mergeCell ref="E18:H18"/>
    <mergeCell ref="E27:H27"/>
    <mergeCell ref="E85:H85"/>
    <mergeCell ref="E87:H87"/>
    <mergeCell ref="E110:H110"/>
    <mergeCell ref="E112:H112"/>
    <mergeCell ref="L2:V2"/>
  </mergeCells>
  <hyperlinks>
    <hyperlink ref="F442" r:id="rId1" display="https://podminky.urs.cz/item/CS_URS_2024_02/R5"/>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1936</v>
      </c>
      <c r="F9" s="1"/>
      <c r="G9" s="1"/>
      <c r="H9" s="1"/>
      <c r="L9" s="17"/>
    </row>
    <row r="10" s="1" customFormat="1" ht="12" customHeight="1">
      <c r="B10" s="17"/>
      <c r="D10" s="148" t="s">
        <v>1615</v>
      </c>
      <c r="L10" s="17"/>
    </row>
    <row r="11" s="2" customFormat="1" ht="16.5" customHeight="1">
      <c r="A11" s="35"/>
      <c r="B11" s="41"/>
      <c r="C11" s="35"/>
      <c r="D11" s="35"/>
      <c r="E11" s="160" t="s">
        <v>2162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1940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1936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2162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1936</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2162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2164</v>
      </c>
      <c r="F125" s="224" t="s">
        <v>2165</v>
      </c>
      <c r="G125" s="225" t="s">
        <v>272</v>
      </c>
      <c r="H125" s="226">
        <v>18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2166</v>
      </c>
    </row>
    <row r="126" s="2" customFormat="1" ht="24.15" customHeight="1">
      <c r="A126" s="35"/>
      <c r="B126" s="36"/>
      <c r="C126" s="222" t="s">
        <v>274</v>
      </c>
      <c r="D126" s="222" t="s">
        <v>269</v>
      </c>
      <c r="E126" s="223" t="s">
        <v>2167</v>
      </c>
      <c r="F126" s="224" t="s">
        <v>2168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2169</v>
      </c>
    </row>
    <row r="127" s="2" customFormat="1" ht="16.5" customHeight="1">
      <c r="A127" s="35"/>
      <c r="B127" s="36"/>
      <c r="C127" s="222" t="s">
        <v>286</v>
      </c>
      <c r="D127" s="222" t="s">
        <v>269</v>
      </c>
      <c r="E127" s="223" t="s">
        <v>2063</v>
      </c>
      <c r="F127" s="224" t="s">
        <v>2064</v>
      </c>
      <c r="G127" s="225" t="s">
        <v>272</v>
      </c>
      <c r="H127" s="226">
        <v>230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2170</v>
      </c>
    </row>
    <row r="128" s="2" customFormat="1" ht="21.75" customHeight="1">
      <c r="A128" s="35"/>
      <c r="B128" s="36"/>
      <c r="C128" s="240" t="s">
        <v>304</v>
      </c>
      <c r="D128" s="240" t="s">
        <v>339</v>
      </c>
      <c r="E128" s="241" t="s">
        <v>2066</v>
      </c>
      <c r="F128" s="242" t="s">
        <v>2067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2171</v>
      </c>
    </row>
    <row r="129" s="2" customFormat="1" ht="16.5" customHeight="1">
      <c r="A129" s="35"/>
      <c r="B129" s="36"/>
      <c r="C129" s="222" t="s">
        <v>294</v>
      </c>
      <c r="D129" s="222" t="s">
        <v>269</v>
      </c>
      <c r="E129" s="223" t="s">
        <v>2069</v>
      </c>
      <c r="F129" s="224" t="s">
        <v>2070</v>
      </c>
      <c r="G129" s="225" t="s">
        <v>272</v>
      </c>
      <c r="H129" s="226">
        <v>420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2172</v>
      </c>
    </row>
    <row r="130" s="2" customFormat="1" ht="16.5" customHeight="1">
      <c r="A130" s="35"/>
      <c r="B130" s="36"/>
      <c r="C130" s="222" t="s">
        <v>283</v>
      </c>
      <c r="D130" s="222" t="s">
        <v>269</v>
      </c>
      <c r="E130" s="223" t="s">
        <v>2072</v>
      </c>
      <c r="F130" s="224" t="s">
        <v>2073</v>
      </c>
      <c r="G130" s="225" t="s">
        <v>272</v>
      </c>
      <c r="H130" s="226">
        <v>18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2173</v>
      </c>
    </row>
    <row r="131" s="2" customFormat="1" ht="16.5" customHeight="1">
      <c r="A131" s="35"/>
      <c r="B131" s="36"/>
      <c r="C131" s="222" t="s">
        <v>290</v>
      </c>
      <c r="D131" s="222" t="s">
        <v>269</v>
      </c>
      <c r="E131" s="223" t="s">
        <v>2075</v>
      </c>
      <c r="F131" s="224" t="s">
        <v>2076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2174</v>
      </c>
    </row>
    <row r="132" s="2" customFormat="1" ht="24.15" customHeight="1">
      <c r="A132" s="35"/>
      <c r="B132" s="36"/>
      <c r="C132" s="240" t="s">
        <v>314</v>
      </c>
      <c r="D132" s="240" t="s">
        <v>339</v>
      </c>
      <c r="E132" s="241" t="s">
        <v>2081</v>
      </c>
      <c r="F132" s="242" t="s">
        <v>2082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2175</v>
      </c>
    </row>
    <row r="133" s="2" customFormat="1" ht="16.5" customHeight="1">
      <c r="A133" s="35"/>
      <c r="B133" s="36"/>
      <c r="C133" s="222" t="s">
        <v>8</v>
      </c>
      <c r="D133" s="222" t="s">
        <v>269</v>
      </c>
      <c r="E133" s="223" t="s">
        <v>2078</v>
      </c>
      <c r="F133" s="224" t="s">
        <v>2079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2176</v>
      </c>
    </row>
    <row r="134" s="2" customFormat="1" ht="24.15" customHeight="1">
      <c r="A134" s="35"/>
      <c r="B134" s="36"/>
      <c r="C134" s="240" t="s">
        <v>321</v>
      </c>
      <c r="D134" s="240" t="s">
        <v>339</v>
      </c>
      <c r="E134" s="241" t="s">
        <v>2084</v>
      </c>
      <c r="F134" s="242" t="s">
        <v>2085</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2177</v>
      </c>
    </row>
    <row r="135" s="2" customFormat="1" ht="24.15" customHeight="1">
      <c r="A135" s="35"/>
      <c r="B135" s="36"/>
      <c r="C135" s="240" t="s">
        <v>298</v>
      </c>
      <c r="D135" s="240" t="s">
        <v>339</v>
      </c>
      <c r="E135" s="241" t="s">
        <v>2087</v>
      </c>
      <c r="F135" s="242" t="s">
        <v>2088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2178</v>
      </c>
    </row>
    <row r="136" s="2" customFormat="1" ht="24.15" customHeight="1">
      <c r="A136" s="35"/>
      <c r="B136" s="36"/>
      <c r="C136" s="240" t="s">
        <v>331</v>
      </c>
      <c r="D136" s="240" t="s">
        <v>339</v>
      </c>
      <c r="E136" s="241" t="s">
        <v>2090</v>
      </c>
      <c r="F136" s="242" t="s">
        <v>2091</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2179</v>
      </c>
    </row>
    <row r="137" s="2" customFormat="1" ht="24.15" customHeight="1">
      <c r="A137" s="35"/>
      <c r="B137" s="36"/>
      <c r="C137" s="240" t="s">
        <v>397</v>
      </c>
      <c r="D137" s="240" t="s">
        <v>339</v>
      </c>
      <c r="E137" s="241" t="s">
        <v>2093</v>
      </c>
      <c r="F137" s="242" t="s">
        <v>2094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2180</v>
      </c>
    </row>
    <row r="138" s="2" customFormat="1" ht="24.15" customHeight="1">
      <c r="A138" s="35"/>
      <c r="B138" s="36"/>
      <c r="C138" s="240" t="s">
        <v>302</v>
      </c>
      <c r="D138" s="240" t="s">
        <v>339</v>
      </c>
      <c r="E138" s="241" t="s">
        <v>2096</v>
      </c>
      <c r="F138" s="242" t="s">
        <v>2097</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2181</v>
      </c>
    </row>
    <row r="139" s="2" customFormat="1" ht="24.15" customHeight="1">
      <c r="A139" s="35"/>
      <c r="B139" s="36"/>
      <c r="C139" s="240" t="s">
        <v>338</v>
      </c>
      <c r="D139" s="240" t="s">
        <v>339</v>
      </c>
      <c r="E139" s="241" t="s">
        <v>2102</v>
      </c>
      <c r="F139" s="242" t="s">
        <v>2103</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2182</v>
      </c>
    </row>
    <row r="140" s="2" customFormat="1" ht="24.15" customHeight="1">
      <c r="A140" s="35"/>
      <c r="B140" s="36"/>
      <c r="C140" s="240" t="s">
        <v>308</v>
      </c>
      <c r="D140" s="240" t="s">
        <v>339</v>
      </c>
      <c r="E140" s="241" t="s">
        <v>2105</v>
      </c>
      <c r="F140" s="242" t="s">
        <v>2106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2183</v>
      </c>
    </row>
    <row r="141" s="2" customFormat="1" ht="24.15" customHeight="1">
      <c r="A141" s="35"/>
      <c r="B141" s="36"/>
      <c r="C141" s="240" t="s">
        <v>348</v>
      </c>
      <c r="D141" s="240" t="s">
        <v>339</v>
      </c>
      <c r="E141" s="241" t="s">
        <v>2108</v>
      </c>
      <c r="F141" s="242" t="s">
        <v>2109</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2184</v>
      </c>
    </row>
    <row r="142" s="2" customFormat="1" ht="24.15" customHeight="1">
      <c r="A142" s="35"/>
      <c r="B142" s="36"/>
      <c r="C142" s="240" t="s">
        <v>312</v>
      </c>
      <c r="D142" s="240" t="s">
        <v>339</v>
      </c>
      <c r="E142" s="241" t="s">
        <v>2111</v>
      </c>
      <c r="F142" s="242" t="s">
        <v>2112</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2185</v>
      </c>
    </row>
    <row r="143" s="2" customFormat="1" ht="24.15" customHeight="1">
      <c r="A143" s="35"/>
      <c r="B143" s="36"/>
      <c r="C143" s="240" t="s">
        <v>315</v>
      </c>
      <c r="D143" s="240" t="s">
        <v>339</v>
      </c>
      <c r="E143" s="241" t="s">
        <v>2120</v>
      </c>
      <c r="F143" s="242" t="s">
        <v>2121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2186</v>
      </c>
    </row>
    <row r="144" s="2" customFormat="1" ht="24.15" customHeight="1">
      <c r="A144" s="35"/>
      <c r="B144" s="36"/>
      <c r="C144" s="240" t="s">
        <v>361</v>
      </c>
      <c r="D144" s="240" t="s">
        <v>339</v>
      </c>
      <c r="E144" s="241" t="s">
        <v>2117</v>
      </c>
      <c r="F144" s="242" t="s">
        <v>2118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2187</v>
      </c>
    </row>
    <row r="145" s="2" customFormat="1" ht="16.5" customHeight="1">
      <c r="A145" s="35"/>
      <c r="B145" s="36"/>
      <c r="C145" s="222" t="s">
        <v>267</v>
      </c>
      <c r="D145" s="222" t="s">
        <v>269</v>
      </c>
      <c r="E145" s="223" t="s">
        <v>2188</v>
      </c>
      <c r="F145" s="224" t="s">
        <v>2189</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2190</v>
      </c>
    </row>
    <row r="146" s="2" customFormat="1" ht="16.5" customHeight="1">
      <c r="A146" s="35"/>
      <c r="B146" s="36"/>
      <c r="C146" s="222" t="s">
        <v>83</v>
      </c>
      <c r="D146" s="222" t="s">
        <v>269</v>
      </c>
      <c r="E146" s="223" t="s">
        <v>2126</v>
      </c>
      <c r="F146" s="224" t="s">
        <v>2127</v>
      </c>
      <c r="G146" s="225" t="s">
        <v>272</v>
      </c>
      <c r="H146" s="226">
        <v>9</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2191</v>
      </c>
    </row>
    <row r="147" s="2" customFormat="1" ht="16.5" customHeight="1">
      <c r="A147" s="35"/>
      <c r="B147" s="36"/>
      <c r="C147" s="222" t="s">
        <v>137</v>
      </c>
      <c r="D147" s="222" t="s">
        <v>269</v>
      </c>
      <c r="E147" s="223" t="s">
        <v>2129</v>
      </c>
      <c r="F147" s="224" t="s">
        <v>2130</v>
      </c>
      <c r="G147" s="225" t="s">
        <v>272</v>
      </c>
      <c r="H147" s="226">
        <v>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2192</v>
      </c>
    </row>
    <row r="148" s="2" customFormat="1" ht="24.15" customHeight="1">
      <c r="A148" s="35"/>
      <c r="B148" s="36"/>
      <c r="C148" s="222" t="s">
        <v>319</v>
      </c>
      <c r="D148" s="222" t="s">
        <v>269</v>
      </c>
      <c r="E148" s="223" t="s">
        <v>2132</v>
      </c>
      <c r="F148" s="224" t="s">
        <v>2133</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2193</v>
      </c>
    </row>
    <row r="149" s="2" customFormat="1" ht="24.15" customHeight="1">
      <c r="A149" s="35"/>
      <c r="B149" s="36"/>
      <c r="C149" s="240" t="s">
        <v>370</v>
      </c>
      <c r="D149" s="240" t="s">
        <v>339</v>
      </c>
      <c r="E149" s="241" t="s">
        <v>2135</v>
      </c>
      <c r="F149" s="242" t="s">
        <v>2136</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2194</v>
      </c>
    </row>
    <row r="150" s="2" customFormat="1" ht="24.15" customHeight="1">
      <c r="A150" s="35"/>
      <c r="B150" s="36"/>
      <c r="C150" s="240" t="s">
        <v>324</v>
      </c>
      <c r="D150" s="240" t="s">
        <v>339</v>
      </c>
      <c r="E150" s="241" t="s">
        <v>2138</v>
      </c>
      <c r="F150" s="242" t="s">
        <v>2139</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2195</v>
      </c>
    </row>
    <row r="151" s="2" customFormat="1" ht="21.75" customHeight="1">
      <c r="A151" s="35"/>
      <c r="B151" s="36"/>
      <c r="C151" s="222" t="s">
        <v>379</v>
      </c>
      <c r="D151" s="222" t="s">
        <v>269</v>
      </c>
      <c r="E151" s="223" t="s">
        <v>2141</v>
      </c>
      <c r="F151" s="224" t="s">
        <v>2142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2196</v>
      </c>
    </row>
    <row r="152" s="2" customFormat="1" ht="24.15" customHeight="1">
      <c r="A152" s="35"/>
      <c r="B152" s="36"/>
      <c r="C152" s="240" t="s">
        <v>329</v>
      </c>
      <c r="D152" s="240" t="s">
        <v>339</v>
      </c>
      <c r="E152" s="241" t="s">
        <v>2197</v>
      </c>
      <c r="F152" s="242" t="s">
        <v>2198</v>
      </c>
      <c r="G152" s="243" t="s">
        <v>272</v>
      </c>
      <c r="H152" s="244">
        <v>8</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2199</v>
      </c>
    </row>
    <row r="153" s="2" customFormat="1" ht="33" customHeight="1">
      <c r="A153" s="35"/>
      <c r="B153" s="36"/>
      <c r="C153" s="240" t="s">
        <v>388</v>
      </c>
      <c r="D153" s="240" t="s">
        <v>339</v>
      </c>
      <c r="E153" s="241" t="s">
        <v>2123</v>
      </c>
      <c r="F153" s="242" t="s">
        <v>2124</v>
      </c>
      <c r="G153" s="243" t="s">
        <v>272</v>
      </c>
      <c r="H153" s="244">
        <v>9</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2200</v>
      </c>
    </row>
    <row r="154" s="2" customFormat="1" ht="24.15" customHeight="1">
      <c r="A154" s="35"/>
      <c r="B154" s="36"/>
      <c r="C154" s="222" t="s">
        <v>334</v>
      </c>
      <c r="D154" s="222" t="s">
        <v>269</v>
      </c>
      <c r="E154" s="223" t="s">
        <v>2201</v>
      </c>
      <c r="F154" s="224" t="s">
        <v>2202</v>
      </c>
      <c r="G154" s="225" t="s">
        <v>272</v>
      </c>
      <c r="H154" s="226">
        <v>2</v>
      </c>
      <c r="I154" s="227"/>
      <c r="J154" s="228">
        <f>ROUND(I154*H154,2)</f>
        <v>0</v>
      </c>
      <c r="K154" s="224" t="s">
        <v>273</v>
      </c>
      <c r="L154" s="41"/>
      <c r="M154" s="258" t="s">
        <v>1</v>
      </c>
      <c r="N154" s="259" t="s">
        <v>38</v>
      </c>
      <c r="O154" s="256"/>
      <c r="P154" s="260">
        <f>O154*H154</f>
        <v>0</v>
      </c>
      <c r="Q154" s="260">
        <v>0</v>
      </c>
      <c r="R154" s="260">
        <f>Q154*H154</f>
        <v>0</v>
      </c>
      <c r="S154" s="260">
        <v>0</v>
      </c>
      <c r="T154" s="261">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2203</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qDJY622MuJTK76qHxW370+pufd1vifBEKoGcLupfKTO8WmPhRF75bfC2yN/k/PbybQdEbV4KScGvVb3Rp7D81g==" hashValue="HIKcGaaEtKPge2nRYF49qJgmxoZIrsZ7HmQsPp/MqUnS0mntbuLZD0qWx8luVtl0EfjnF7pEyzL75excZCkjSA=="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1936</v>
      </c>
      <c r="F9" s="1"/>
      <c r="G9" s="1"/>
      <c r="H9" s="1"/>
      <c r="L9" s="17"/>
    </row>
    <row r="10" s="1" customFormat="1" ht="12" customHeight="1">
      <c r="B10" s="17"/>
      <c r="D10" s="148" t="s">
        <v>1615</v>
      </c>
      <c r="L10" s="17"/>
    </row>
    <row r="11" s="2" customFormat="1" ht="16.5" customHeight="1">
      <c r="A11" s="35"/>
      <c r="B11" s="41"/>
      <c r="C11" s="35"/>
      <c r="D11" s="35"/>
      <c r="E11" s="160" t="s">
        <v>2204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1940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1936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2204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1936</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2204</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1938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Choceň - Zámrsk</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339</v>
      </c>
      <c r="E126" s="241" t="s">
        <v>2084</v>
      </c>
      <c r="F126" s="242" t="s">
        <v>2085</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2205</v>
      </c>
    </row>
    <row r="127" s="2" customFormat="1" ht="24.15" customHeight="1">
      <c r="A127" s="35"/>
      <c r="B127" s="36"/>
      <c r="C127" s="240" t="s">
        <v>83</v>
      </c>
      <c r="D127" s="240" t="s">
        <v>339</v>
      </c>
      <c r="E127" s="241" t="s">
        <v>2087</v>
      </c>
      <c r="F127" s="242" t="s">
        <v>2088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339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2206</v>
      </c>
    </row>
    <row r="128" s="2" customFormat="1" ht="24.15" customHeight="1">
      <c r="A128" s="35"/>
      <c r="B128" s="36"/>
      <c r="C128" s="240" t="s">
        <v>137</v>
      </c>
      <c r="D128" s="240" t="s">
        <v>339</v>
      </c>
      <c r="E128" s="241" t="s">
        <v>2081</v>
      </c>
      <c r="F128" s="242" t="s">
        <v>2082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2207</v>
      </c>
    </row>
    <row r="129" s="2" customFormat="1" ht="24.15" customHeight="1">
      <c r="A129" s="35"/>
      <c r="B129" s="36"/>
      <c r="C129" s="240" t="s">
        <v>274</v>
      </c>
      <c r="D129" s="240" t="s">
        <v>339</v>
      </c>
      <c r="E129" s="241" t="s">
        <v>2093</v>
      </c>
      <c r="F129" s="242" t="s">
        <v>2094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2208</v>
      </c>
    </row>
    <row r="130" s="2" customFormat="1" ht="24.15" customHeight="1">
      <c r="A130" s="35"/>
      <c r="B130" s="36"/>
      <c r="C130" s="240" t="s">
        <v>267</v>
      </c>
      <c r="D130" s="240" t="s">
        <v>339</v>
      </c>
      <c r="E130" s="241" t="s">
        <v>2090</v>
      </c>
      <c r="F130" s="242" t="s">
        <v>2091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2209</v>
      </c>
    </row>
    <row r="131" s="2" customFormat="1" ht="24.15" customHeight="1">
      <c r="A131" s="35"/>
      <c r="B131" s="36"/>
      <c r="C131" s="240" t="s">
        <v>283</v>
      </c>
      <c r="D131" s="240" t="s">
        <v>339</v>
      </c>
      <c r="E131" s="241" t="s">
        <v>2096</v>
      </c>
      <c r="F131" s="242" t="s">
        <v>2097</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2210</v>
      </c>
    </row>
    <row r="132" s="2" customFormat="1" ht="24.15" customHeight="1">
      <c r="A132" s="35"/>
      <c r="B132" s="36"/>
      <c r="C132" s="240" t="s">
        <v>331</v>
      </c>
      <c r="D132" s="240" t="s">
        <v>339</v>
      </c>
      <c r="E132" s="241" t="s">
        <v>2099</v>
      </c>
      <c r="F132" s="242" t="s">
        <v>2100</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2211</v>
      </c>
    </row>
    <row r="133" s="2" customFormat="1" ht="24.15" customHeight="1">
      <c r="A133" s="35"/>
      <c r="B133" s="36"/>
      <c r="C133" s="240" t="s">
        <v>286</v>
      </c>
      <c r="D133" s="240" t="s">
        <v>339</v>
      </c>
      <c r="E133" s="241" t="s">
        <v>2212</v>
      </c>
      <c r="F133" s="242" t="s">
        <v>2213</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2214</v>
      </c>
    </row>
    <row r="134" s="2" customFormat="1" ht="24.15" customHeight="1">
      <c r="A134" s="35"/>
      <c r="B134" s="36"/>
      <c r="C134" s="240" t="s">
        <v>304</v>
      </c>
      <c r="D134" s="240" t="s">
        <v>339</v>
      </c>
      <c r="E134" s="241" t="s">
        <v>2102</v>
      </c>
      <c r="F134" s="242" t="s">
        <v>2103</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2215</v>
      </c>
    </row>
    <row r="135" s="2" customFormat="1" ht="24.15" customHeight="1">
      <c r="A135" s="35"/>
      <c r="B135" s="36"/>
      <c r="C135" s="240" t="s">
        <v>290</v>
      </c>
      <c r="D135" s="240" t="s">
        <v>339</v>
      </c>
      <c r="E135" s="241" t="s">
        <v>2105</v>
      </c>
      <c r="F135" s="242" t="s">
        <v>2106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2216</v>
      </c>
    </row>
    <row r="136" s="2" customFormat="1" ht="24.15" customHeight="1">
      <c r="A136" s="35"/>
      <c r="B136" s="36"/>
      <c r="C136" s="240" t="s">
        <v>314</v>
      </c>
      <c r="D136" s="240" t="s">
        <v>339</v>
      </c>
      <c r="E136" s="241" t="s">
        <v>2108</v>
      </c>
      <c r="F136" s="242" t="s">
        <v>2109</v>
      </c>
      <c r="G136" s="243" t="s">
        <v>272</v>
      </c>
      <c r="H136" s="244">
        <v>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2217</v>
      </c>
    </row>
    <row r="137" s="2" customFormat="1" ht="33" customHeight="1">
      <c r="A137" s="35"/>
      <c r="B137" s="36"/>
      <c r="C137" s="240" t="s">
        <v>8</v>
      </c>
      <c r="D137" s="240" t="s">
        <v>339</v>
      </c>
      <c r="E137" s="241" t="s">
        <v>2123</v>
      </c>
      <c r="F137" s="242" t="s">
        <v>2124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2218</v>
      </c>
    </row>
    <row r="138" s="2" customFormat="1" ht="24.15" customHeight="1">
      <c r="A138" s="35"/>
      <c r="B138" s="36"/>
      <c r="C138" s="240" t="s">
        <v>321</v>
      </c>
      <c r="D138" s="240" t="s">
        <v>339</v>
      </c>
      <c r="E138" s="241" t="s">
        <v>2111</v>
      </c>
      <c r="F138" s="242" t="s">
        <v>2112</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2219</v>
      </c>
    </row>
    <row r="139" s="2" customFormat="1" ht="24.15" customHeight="1">
      <c r="A139" s="35"/>
      <c r="B139" s="36"/>
      <c r="C139" s="240" t="s">
        <v>298</v>
      </c>
      <c r="D139" s="240" t="s">
        <v>339</v>
      </c>
      <c r="E139" s="241" t="s">
        <v>2120</v>
      </c>
      <c r="F139" s="242" t="s">
        <v>2121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2220</v>
      </c>
    </row>
    <row r="140" s="12" customFormat="1" ht="25.92" customHeight="1">
      <c r="A140" s="12"/>
      <c r="B140" s="208"/>
      <c r="C140" s="209"/>
      <c r="D140" s="210" t="s">
        <v>72</v>
      </c>
      <c r="E140" s="211" t="s">
        <v>1965</v>
      </c>
      <c r="F140" s="211" t="s">
        <v>1966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308</v>
      </c>
      <c r="D141" s="222" t="s">
        <v>269</v>
      </c>
      <c r="E141" s="223" t="s">
        <v>2132</v>
      </c>
      <c r="F141" s="224" t="s">
        <v>2133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2221</v>
      </c>
    </row>
    <row r="142" s="2" customFormat="1" ht="21.75" customHeight="1">
      <c r="A142" s="35"/>
      <c r="B142" s="36"/>
      <c r="C142" s="222" t="s">
        <v>302</v>
      </c>
      <c r="D142" s="222" t="s">
        <v>269</v>
      </c>
      <c r="E142" s="223" t="s">
        <v>2141</v>
      </c>
      <c r="F142" s="224" t="s">
        <v>2142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2222</v>
      </c>
    </row>
    <row r="143" s="2" customFormat="1" ht="24.15" customHeight="1">
      <c r="A143" s="35"/>
      <c r="B143" s="36"/>
      <c r="C143" s="222" t="s">
        <v>338</v>
      </c>
      <c r="D143" s="222" t="s">
        <v>269</v>
      </c>
      <c r="E143" s="223" t="s">
        <v>2223</v>
      </c>
      <c r="F143" s="224" t="s">
        <v>2224</v>
      </c>
      <c r="G143" s="225" t="s">
        <v>272</v>
      </c>
      <c r="H143" s="226">
        <v>1</v>
      </c>
      <c r="I143" s="227"/>
      <c r="J143" s="228">
        <f>ROUND(I143*H143,2)</f>
        <v>0</v>
      </c>
      <c r="K143" s="224" t="s">
        <v>273</v>
      </c>
      <c r="L143" s="41"/>
      <c r="M143" s="258" t="s">
        <v>1</v>
      </c>
      <c r="N143" s="259" t="s">
        <v>38</v>
      </c>
      <c r="O143" s="256"/>
      <c r="P143" s="260">
        <f>O143*H143</f>
        <v>0</v>
      </c>
      <c r="Q143" s="260">
        <v>0</v>
      </c>
      <c r="R143" s="260">
        <f>Q143*H143</f>
        <v>0</v>
      </c>
      <c r="S143" s="260">
        <v>0</v>
      </c>
      <c r="T143" s="261">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2225</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M7dDho9EPxnXjpc0zb5GtitPWTalwQk/HRtjFchc0iCge+Lpl7Sn88eT0AHvdSZSV7pfjN1iZ86jXbkoFy22Ww==" hashValue="afq1+Xx7ExSEE6vbQFdY0HXIdFkuJsdiZPA703y0aE+64spFAt8O8PnLAyyddsec5F9KzzSS3QNSAAgCcUwHQ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1936</v>
      </c>
      <c r="F9" s="1"/>
      <c r="G9" s="1"/>
      <c r="H9" s="1"/>
      <c r="L9" s="17"/>
    </row>
    <row r="10" s="1" customFormat="1" ht="12" customHeight="1">
      <c r="B10" s="17"/>
      <c r="D10" s="148" t="s">
        <v>1615</v>
      </c>
      <c r="L10" s="17"/>
    </row>
    <row r="11" s="2" customFormat="1" ht="16.5" customHeight="1">
      <c r="A11" s="35"/>
      <c r="B11" s="41"/>
      <c r="C11" s="35"/>
      <c r="D11" s="35"/>
      <c r="E11" s="160" t="s">
        <v>2226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2227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1940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1936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2226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1936</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2226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21.75" customHeight="1">
      <c r="A125" s="35"/>
      <c r="B125" s="36"/>
      <c r="C125" s="222" t="s">
        <v>81</v>
      </c>
      <c r="D125" s="222" t="s">
        <v>269</v>
      </c>
      <c r="E125" s="223" t="s">
        <v>2164</v>
      </c>
      <c r="F125" s="224" t="s">
        <v>2165</v>
      </c>
      <c r="G125" s="225" t="s">
        <v>272</v>
      </c>
      <c r="H125" s="226">
        <v>10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2228</v>
      </c>
    </row>
    <row r="126" s="2" customFormat="1" ht="16.5" customHeight="1">
      <c r="A126" s="35"/>
      <c r="B126" s="36"/>
      <c r="C126" s="222" t="s">
        <v>294</v>
      </c>
      <c r="D126" s="222" t="s">
        <v>269</v>
      </c>
      <c r="E126" s="223" t="s">
        <v>2063</v>
      </c>
      <c r="F126" s="224" t="s">
        <v>2064</v>
      </c>
      <c r="G126" s="225" t="s">
        <v>272</v>
      </c>
      <c r="H126" s="226">
        <v>130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2229</v>
      </c>
    </row>
    <row r="127" s="2" customFormat="1" ht="21.75" customHeight="1">
      <c r="A127" s="35"/>
      <c r="B127" s="36"/>
      <c r="C127" s="240" t="s">
        <v>286</v>
      </c>
      <c r="D127" s="240" t="s">
        <v>339</v>
      </c>
      <c r="E127" s="241" t="s">
        <v>2066</v>
      </c>
      <c r="F127" s="242" t="s">
        <v>2067</v>
      </c>
      <c r="G127" s="243" t="s">
        <v>272</v>
      </c>
      <c r="H127" s="244">
        <v>2</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339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2230</v>
      </c>
    </row>
    <row r="128" s="2" customFormat="1" ht="16.5" customHeight="1">
      <c r="A128" s="35"/>
      <c r="B128" s="36"/>
      <c r="C128" s="222" t="s">
        <v>283</v>
      </c>
      <c r="D128" s="222" t="s">
        <v>269</v>
      </c>
      <c r="E128" s="223" t="s">
        <v>2069</v>
      </c>
      <c r="F128" s="224" t="s">
        <v>2070</v>
      </c>
      <c r="G128" s="225" t="s">
        <v>272</v>
      </c>
      <c r="H128" s="226">
        <v>180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2231</v>
      </c>
    </row>
    <row r="129" s="2" customFormat="1" ht="16.5" customHeight="1">
      <c r="A129" s="35"/>
      <c r="B129" s="36"/>
      <c r="C129" s="222" t="s">
        <v>267</v>
      </c>
      <c r="D129" s="222" t="s">
        <v>269</v>
      </c>
      <c r="E129" s="223" t="s">
        <v>2072</v>
      </c>
      <c r="F129" s="224" t="s">
        <v>2073</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2232</v>
      </c>
    </row>
    <row r="130" s="2" customFormat="1" ht="16.5" customHeight="1">
      <c r="A130" s="35"/>
      <c r="B130" s="36"/>
      <c r="C130" s="222" t="s">
        <v>304</v>
      </c>
      <c r="D130" s="222" t="s">
        <v>269</v>
      </c>
      <c r="E130" s="223" t="s">
        <v>2075</v>
      </c>
      <c r="F130" s="224" t="s">
        <v>2076</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2233</v>
      </c>
    </row>
    <row r="131" s="2" customFormat="1" ht="24.15" customHeight="1">
      <c r="A131" s="35"/>
      <c r="B131" s="36"/>
      <c r="C131" s="240" t="s">
        <v>290</v>
      </c>
      <c r="D131" s="240" t="s">
        <v>339</v>
      </c>
      <c r="E131" s="241" t="s">
        <v>2081</v>
      </c>
      <c r="F131" s="242" t="s">
        <v>2082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2234</v>
      </c>
    </row>
    <row r="132" s="2" customFormat="1" ht="16.5" customHeight="1">
      <c r="A132" s="35"/>
      <c r="B132" s="36"/>
      <c r="C132" s="222" t="s">
        <v>314</v>
      </c>
      <c r="D132" s="222" t="s">
        <v>269</v>
      </c>
      <c r="E132" s="223" t="s">
        <v>2078</v>
      </c>
      <c r="F132" s="224" t="s">
        <v>2079</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2235</v>
      </c>
    </row>
    <row r="133" s="2" customFormat="1" ht="24.15" customHeight="1">
      <c r="A133" s="35"/>
      <c r="B133" s="36"/>
      <c r="C133" s="240" t="s">
        <v>8</v>
      </c>
      <c r="D133" s="240" t="s">
        <v>339</v>
      </c>
      <c r="E133" s="241" t="s">
        <v>2084</v>
      </c>
      <c r="F133" s="242" t="s">
        <v>2085</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2236</v>
      </c>
    </row>
    <row r="134" s="2" customFormat="1" ht="24.15" customHeight="1">
      <c r="A134" s="35"/>
      <c r="B134" s="36"/>
      <c r="C134" s="240" t="s">
        <v>321</v>
      </c>
      <c r="D134" s="240" t="s">
        <v>339</v>
      </c>
      <c r="E134" s="241" t="s">
        <v>2087</v>
      </c>
      <c r="F134" s="242" t="s">
        <v>2088</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2237</v>
      </c>
    </row>
    <row r="135" s="2" customFormat="1" ht="24.15" customHeight="1">
      <c r="A135" s="35"/>
      <c r="B135" s="36"/>
      <c r="C135" s="240" t="s">
        <v>298</v>
      </c>
      <c r="D135" s="240" t="s">
        <v>339</v>
      </c>
      <c r="E135" s="241" t="s">
        <v>2090</v>
      </c>
      <c r="F135" s="242" t="s">
        <v>2091</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2238</v>
      </c>
    </row>
    <row r="136" s="2" customFormat="1" ht="24.15" customHeight="1">
      <c r="A136" s="35"/>
      <c r="B136" s="36"/>
      <c r="C136" s="240" t="s">
        <v>334</v>
      </c>
      <c r="D136" s="240" t="s">
        <v>339</v>
      </c>
      <c r="E136" s="241" t="s">
        <v>2093</v>
      </c>
      <c r="F136" s="242" t="s">
        <v>2094</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2239</v>
      </c>
    </row>
    <row r="137" s="2" customFormat="1" ht="24.15" customHeight="1">
      <c r="A137" s="35"/>
      <c r="B137" s="36"/>
      <c r="C137" s="240" t="s">
        <v>331</v>
      </c>
      <c r="D137" s="240" t="s">
        <v>339</v>
      </c>
      <c r="E137" s="241" t="s">
        <v>2096</v>
      </c>
      <c r="F137" s="242" t="s">
        <v>2097</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2240</v>
      </c>
    </row>
    <row r="138" s="2" customFormat="1" ht="24.15" customHeight="1">
      <c r="A138" s="35"/>
      <c r="B138" s="36"/>
      <c r="C138" s="240" t="s">
        <v>397</v>
      </c>
      <c r="D138" s="240" t="s">
        <v>339</v>
      </c>
      <c r="E138" s="241" t="s">
        <v>2099</v>
      </c>
      <c r="F138" s="242" t="s">
        <v>2100</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2241</v>
      </c>
    </row>
    <row r="139" s="2" customFormat="1" ht="24.15" customHeight="1">
      <c r="A139" s="35"/>
      <c r="B139" s="36"/>
      <c r="C139" s="240" t="s">
        <v>302</v>
      </c>
      <c r="D139" s="240" t="s">
        <v>339</v>
      </c>
      <c r="E139" s="241" t="s">
        <v>2102</v>
      </c>
      <c r="F139" s="242" t="s">
        <v>2103</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2242</v>
      </c>
    </row>
    <row r="140" s="2" customFormat="1" ht="24.15" customHeight="1">
      <c r="A140" s="35"/>
      <c r="B140" s="36"/>
      <c r="C140" s="240" t="s">
        <v>338</v>
      </c>
      <c r="D140" s="240" t="s">
        <v>339</v>
      </c>
      <c r="E140" s="241" t="s">
        <v>2105</v>
      </c>
      <c r="F140" s="242" t="s">
        <v>2106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2243</v>
      </c>
    </row>
    <row r="141" s="2" customFormat="1" ht="24.15" customHeight="1">
      <c r="A141" s="35"/>
      <c r="B141" s="36"/>
      <c r="C141" s="240" t="s">
        <v>308</v>
      </c>
      <c r="D141" s="240" t="s">
        <v>339</v>
      </c>
      <c r="E141" s="241" t="s">
        <v>2108</v>
      </c>
      <c r="F141" s="242" t="s">
        <v>2109</v>
      </c>
      <c r="G141" s="243" t="s">
        <v>272</v>
      </c>
      <c r="H141" s="244">
        <v>11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2244</v>
      </c>
    </row>
    <row r="142" s="2" customFormat="1" ht="24.15" customHeight="1">
      <c r="A142" s="35"/>
      <c r="B142" s="36"/>
      <c r="C142" s="240" t="s">
        <v>348</v>
      </c>
      <c r="D142" s="240" t="s">
        <v>339</v>
      </c>
      <c r="E142" s="241" t="s">
        <v>2111</v>
      </c>
      <c r="F142" s="242" t="s">
        <v>2112</v>
      </c>
      <c r="G142" s="243" t="s">
        <v>272</v>
      </c>
      <c r="H142" s="244">
        <v>5</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2245</v>
      </c>
    </row>
    <row r="143" s="2" customFormat="1" ht="24.15" customHeight="1">
      <c r="A143" s="35"/>
      <c r="B143" s="36"/>
      <c r="C143" s="240" t="s">
        <v>312</v>
      </c>
      <c r="D143" s="240" t="s">
        <v>339</v>
      </c>
      <c r="E143" s="241" t="s">
        <v>2246</v>
      </c>
      <c r="F143" s="242" t="s">
        <v>2247</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2248</v>
      </c>
    </row>
    <row r="144" s="2" customFormat="1" ht="24.15" customHeight="1">
      <c r="A144" s="35"/>
      <c r="B144" s="36"/>
      <c r="C144" s="240" t="s">
        <v>7</v>
      </c>
      <c r="D144" s="240" t="s">
        <v>339</v>
      </c>
      <c r="E144" s="241" t="s">
        <v>2135</v>
      </c>
      <c r="F144" s="242" t="s">
        <v>2136</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2249</v>
      </c>
    </row>
    <row r="145" s="2" customFormat="1" ht="24.15" customHeight="1">
      <c r="A145" s="35"/>
      <c r="B145" s="36"/>
      <c r="C145" s="240" t="s">
        <v>315</v>
      </c>
      <c r="D145" s="240" t="s">
        <v>339</v>
      </c>
      <c r="E145" s="241" t="s">
        <v>2138</v>
      </c>
      <c r="F145" s="242" t="s">
        <v>2139</v>
      </c>
      <c r="G145" s="243" t="s">
        <v>272</v>
      </c>
      <c r="H145" s="244">
        <v>20</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2250</v>
      </c>
    </row>
    <row r="146" s="2" customFormat="1" ht="16.5" customHeight="1">
      <c r="A146" s="35"/>
      <c r="B146" s="36"/>
      <c r="C146" s="222" t="s">
        <v>83</v>
      </c>
      <c r="D146" s="222" t="s">
        <v>269</v>
      </c>
      <c r="E146" s="223" t="s">
        <v>2188</v>
      </c>
      <c r="F146" s="224" t="s">
        <v>2189</v>
      </c>
      <c r="G146" s="225" t="s">
        <v>272</v>
      </c>
      <c r="H146" s="226">
        <v>4</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2251</v>
      </c>
    </row>
    <row r="147" s="2" customFormat="1" ht="16.5" customHeight="1">
      <c r="A147" s="35"/>
      <c r="B147" s="36"/>
      <c r="C147" s="222" t="s">
        <v>137</v>
      </c>
      <c r="D147" s="222" t="s">
        <v>269</v>
      </c>
      <c r="E147" s="223" t="s">
        <v>2126</v>
      </c>
      <c r="F147" s="224" t="s">
        <v>2127</v>
      </c>
      <c r="G147" s="225" t="s">
        <v>272</v>
      </c>
      <c r="H147" s="226">
        <v>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2252</v>
      </c>
    </row>
    <row r="148" s="2" customFormat="1" ht="16.5" customHeight="1">
      <c r="A148" s="35"/>
      <c r="B148" s="36"/>
      <c r="C148" s="222" t="s">
        <v>274</v>
      </c>
      <c r="D148" s="222" t="s">
        <v>269</v>
      </c>
      <c r="E148" s="223" t="s">
        <v>2129</v>
      </c>
      <c r="F148" s="224" t="s">
        <v>2130</v>
      </c>
      <c r="G148" s="225" t="s">
        <v>272</v>
      </c>
      <c r="H148" s="226">
        <v>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2253</v>
      </c>
    </row>
    <row r="149" s="2" customFormat="1" ht="24.15" customHeight="1">
      <c r="A149" s="35"/>
      <c r="B149" s="36"/>
      <c r="C149" s="222" t="s">
        <v>329</v>
      </c>
      <c r="D149" s="222" t="s">
        <v>269</v>
      </c>
      <c r="E149" s="223" t="s">
        <v>2132</v>
      </c>
      <c r="F149" s="224" t="s">
        <v>2133</v>
      </c>
      <c r="G149" s="225" t="s">
        <v>272</v>
      </c>
      <c r="H149" s="226">
        <v>6</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2254</v>
      </c>
    </row>
    <row r="150" s="2" customFormat="1" ht="21.75" customHeight="1">
      <c r="A150" s="35"/>
      <c r="B150" s="36"/>
      <c r="C150" s="222" t="s">
        <v>361</v>
      </c>
      <c r="D150" s="222" t="s">
        <v>269</v>
      </c>
      <c r="E150" s="223" t="s">
        <v>2141</v>
      </c>
      <c r="F150" s="224" t="s">
        <v>2142</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2255</v>
      </c>
    </row>
    <row r="151" s="2" customFormat="1" ht="24.15" customHeight="1">
      <c r="A151" s="35"/>
      <c r="B151" s="36"/>
      <c r="C151" s="240" t="s">
        <v>319</v>
      </c>
      <c r="D151" s="240" t="s">
        <v>339</v>
      </c>
      <c r="E151" s="241" t="s">
        <v>2197</v>
      </c>
      <c r="F151" s="242" t="s">
        <v>2198</v>
      </c>
      <c r="G151" s="243" t="s">
        <v>272</v>
      </c>
      <c r="H151" s="244">
        <v>8</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2256</v>
      </c>
    </row>
    <row r="152" s="2" customFormat="1" ht="33" customHeight="1">
      <c r="A152" s="35"/>
      <c r="B152" s="36"/>
      <c r="C152" s="240" t="s">
        <v>370</v>
      </c>
      <c r="D152" s="240" t="s">
        <v>339</v>
      </c>
      <c r="E152" s="241" t="s">
        <v>2123</v>
      </c>
      <c r="F152" s="242" t="s">
        <v>2124</v>
      </c>
      <c r="G152" s="243" t="s">
        <v>272</v>
      </c>
      <c r="H152" s="244">
        <v>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2257</v>
      </c>
    </row>
    <row r="153" s="2" customFormat="1" ht="24.15" customHeight="1">
      <c r="A153" s="35"/>
      <c r="B153" s="36"/>
      <c r="C153" s="240" t="s">
        <v>324</v>
      </c>
      <c r="D153" s="240" t="s">
        <v>339</v>
      </c>
      <c r="E153" s="241" t="s">
        <v>2117</v>
      </c>
      <c r="F153" s="242" t="s">
        <v>2118</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2258</v>
      </c>
    </row>
    <row r="154" s="2" customFormat="1" ht="24.15" customHeight="1">
      <c r="A154" s="35"/>
      <c r="B154" s="36"/>
      <c r="C154" s="240" t="s">
        <v>379</v>
      </c>
      <c r="D154" s="240" t="s">
        <v>339</v>
      </c>
      <c r="E154" s="241" t="s">
        <v>2120</v>
      </c>
      <c r="F154" s="242" t="s">
        <v>2121</v>
      </c>
      <c r="G154" s="243" t="s">
        <v>272</v>
      </c>
      <c r="H154" s="244">
        <v>2</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2259</v>
      </c>
    </row>
    <row r="155" s="2" customFormat="1" ht="24.15" customHeight="1">
      <c r="A155" s="35"/>
      <c r="B155" s="36"/>
      <c r="C155" s="222" t="s">
        <v>388</v>
      </c>
      <c r="D155" s="222" t="s">
        <v>269</v>
      </c>
      <c r="E155" s="223" t="s">
        <v>2201</v>
      </c>
      <c r="F155" s="224" t="s">
        <v>2202</v>
      </c>
      <c r="G155" s="225" t="s">
        <v>272</v>
      </c>
      <c r="H155" s="226">
        <v>2</v>
      </c>
      <c r="I155" s="227"/>
      <c r="J155" s="228">
        <f>ROUND(I155*H155,2)</f>
        <v>0</v>
      </c>
      <c r="K155" s="224" t="s">
        <v>273</v>
      </c>
      <c r="L155" s="41"/>
      <c r="M155" s="258" t="s">
        <v>1</v>
      </c>
      <c r="N155" s="259" t="s">
        <v>38</v>
      </c>
      <c r="O155" s="256"/>
      <c r="P155" s="260">
        <f>O155*H155</f>
        <v>0</v>
      </c>
      <c r="Q155" s="260">
        <v>0</v>
      </c>
      <c r="R155" s="260">
        <f>Q155*H155</f>
        <v>0</v>
      </c>
      <c r="S155" s="260">
        <v>0</v>
      </c>
      <c r="T155" s="261">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2260</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vG8JKWuCWN6ZMScRsnpU3UDzz02kb3sjSg0HlNhK7xYMijbteKsrmm8/7RDOh3nOA+29IyHj1tQnUUbyIwHDqA==" hashValue="AzE072XbnOgzh/kb4wkc20d72Si4sdyiN2j7dh7uiGKbay525enzmT0+yxxaCHY5FQpHv5iMHY8TsDXsaK8IIg=="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2262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sbornáku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1942</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1943</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1944</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2261</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63" t="s">
        <v>2262</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1938</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sbornáku UOŽI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Zámrsk - Uhersko</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1945</v>
      </c>
      <c r="F128" s="211" t="s">
        <v>1946</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1947</v>
      </c>
      <c r="F129" s="224" t="s">
        <v>1948</v>
      </c>
      <c r="G129" s="225" t="s">
        <v>279</v>
      </c>
      <c r="H129" s="226">
        <v>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1949</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1949</v>
      </c>
      <c r="BM129" s="233" t="s">
        <v>2265</v>
      </c>
    </row>
    <row r="130" s="2" customFormat="1" ht="24.15" customHeight="1">
      <c r="A130" s="35"/>
      <c r="B130" s="36"/>
      <c r="C130" s="222" t="s">
        <v>83</v>
      </c>
      <c r="D130" s="222" t="s">
        <v>269</v>
      </c>
      <c r="E130" s="223" t="s">
        <v>1951</v>
      </c>
      <c r="F130" s="224" t="s">
        <v>1952</v>
      </c>
      <c r="G130" s="225" t="s">
        <v>272</v>
      </c>
      <c r="H130" s="226">
        <v>38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2266</v>
      </c>
    </row>
    <row r="131" s="2" customFormat="1" ht="33" customHeight="1">
      <c r="A131" s="35"/>
      <c r="B131" s="36"/>
      <c r="C131" s="240" t="s">
        <v>137</v>
      </c>
      <c r="D131" s="240" t="s">
        <v>339</v>
      </c>
      <c r="E131" s="241" t="s">
        <v>1954</v>
      </c>
      <c r="F131" s="242" t="s">
        <v>1955</v>
      </c>
      <c r="G131" s="243" t="s">
        <v>279</v>
      </c>
      <c r="H131" s="244">
        <v>40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2267</v>
      </c>
    </row>
    <row r="132" s="12" customFormat="1" ht="22.8" customHeight="1">
      <c r="A132" s="12"/>
      <c r="B132" s="208"/>
      <c r="C132" s="209"/>
      <c r="D132" s="210" t="s">
        <v>72</v>
      </c>
      <c r="E132" s="250" t="s">
        <v>1957</v>
      </c>
      <c r="F132" s="250" t="s">
        <v>1958</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339</v>
      </c>
      <c r="E133" s="241" t="s">
        <v>1959</v>
      </c>
      <c r="F133" s="242" t="s">
        <v>1960</v>
      </c>
      <c r="G133" s="243" t="s">
        <v>279</v>
      </c>
      <c r="H133" s="244">
        <v>40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534</v>
      </c>
      <c r="AT133" s="233" t="s">
        <v>339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534</v>
      </c>
      <c r="BM133" s="233" t="s">
        <v>2268</v>
      </c>
    </row>
    <row r="134" s="2" customFormat="1" ht="33" customHeight="1">
      <c r="A134" s="35"/>
      <c r="B134" s="36"/>
      <c r="C134" s="240" t="s">
        <v>267</v>
      </c>
      <c r="D134" s="240" t="s">
        <v>339</v>
      </c>
      <c r="E134" s="241" t="s">
        <v>1962</v>
      </c>
      <c r="F134" s="242" t="s">
        <v>1963</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2269</v>
      </c>
    </row>
    <row r="135" s="12" customFormat="1" ht="25.92" customHeight="1">
      <c r="A135" s="12"/>
      <c r="B135" s="208"/>
      <c r="C135" s="209"/>
      <c r="D135" s="210" t="s">
        <v>72</v>
      </c>
      <c r="E135" s="211" t="s">
        <v>1965</v>
      </c>
      <c r="F135" s="211" t="s">
        <v>1966</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1967</v>
      </c>
      <c r="F136" s="224" t="s">
        <v>1968</v>
      </c>
      <c r="G136" s="225" t="s">
        <v>272</v>
      </c>
      <c r="H136" s="226">
        <v>21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2270</v>
      </c>
    </row>
    <row r="137" s="2" customFormat="1">
      <c r="A137" s="35"/>
      <c r="B137" s="36"/>
      <c r="C137" s="37"/>
      <c r="D137" s="235" t="s">
        <v>275</v>
      </c>
      <c r="E137" s="37"/>
      <c r="F137" s="236" t="s">
        <v>1970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294</v>
      </c>
      <c r="D138" s="240" t="s">
        <v>339</v>
      </c>
      <c r="E138" s="241" t="s">
        <v>1971</v>
      </c>
      <c r="F138" s="242" t="s">
        <v>1972</v>
      </c>
      <c r="G138" s="243" t="s">
        <v>272</v>
      </c>
      <c r="H138" s="244">
        <v>25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2271</v>
      </c>
    </row>
    <row r="139" s="2" customFormat="1" ht="16.5" customHeight="1">
      <c r="A139" s="35"/>
      <c r="B139" s="36"/>
      <c r="C139" s="222" t="s">
        <v>286</v>
      </c>
      <c r="D139" s="222" t="s">
        <v>269</v>
      </c>
      <c r="E139" s="223" t="s">
        <v>1974</v>
      </c>
      <c r="F139" s="224" t="s">
        <v>1975</v>
      </c>
      <c r="G139" s="225" t="s">
        <v>272</v>
      </c>
      <c r="H139" s="226">
        <v>38</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2272</v>
      </c>
    </row>
    <row r="140" s="2" customFormat="1" ht="16.5" customHeight="1">
      <c r="A140" s="35"/>
      <c r="B140" s="36"/>
      <c r="C140" s="222" t="s">
        <v>304</v>
      </c>
      <c r="D140" s="222" t="s">
        <v>269</v>
      </c>
      <c r="E140" s="223" t="s">
        <v>1977</v>
      </c>
      <c r="F140" s="224" t="s">
        <v>1978</v>
      </c>
      <c r="G140" s="225" t="s">
        <v>272</v>
      </c>
      <c r="H140" s="226">
        <v>25</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2273</v>
      </c>
    </row>
    <row r="141" s="2" customFormat="1" ht="33" customHeight="1">
      <c r="A141" s="35"/>
      <c r="B141" s="36"/>
      <c r="C141" s="240" t="s">
        <v>290</v>
      </c>
      <c r="D141" s="240" t="s">
        <v>339</v>
      </c>
      <c r="E141" s="241" t="s">
        <v>1980</v>
      </c>
      <c r="F141" s="242" t="s">
        <v>1981</v>
      </c>
      <c r="G141" s="243" t="s">
        <v>272</v>
      </c>
      <c r="H141" s="244">
        <v>21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2274</v>
      </c>
    </row>
    <row r="142" s="2" customFormat="1" ht="21.75" customHeight="1">
      <c r="A142" s="35"/>
      <c r="B142" s="36"/>
      <c r="C142" s="222" t="s">
        <v>314</v>
      </c>
      <c r="D142" s="222" t="s">
        <v>269</v>
      </c>
      <c r="E142" s="223" t="s">
        <v>1803</v>
      </c>
      <c r="F142" s="224" t="s">
        <v>1983</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2275</v>
      </c>
    </row>
    <row r="143" s="2" customFormat="1" ht="37.8" customHeight="1">
      <c r="A143" s="35"/>
      <c r="B143" s="36"/>
      <c r="C143" s="240" t="s">
        <v>8</v>
      </c>
      <c r="D143" s="240" t="s">
        <v>339</v>
      </c>
      <c r="E143" s="241" t="s">
        <v>1985</v>
      </c>
      <c r="F143" s="242" t="s">
        <v>1986</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2276</v>
      </c>
    </row>
    <row r="144" s="2" customFormat="1" ht="24.15" customHeight="1">
      <c r="A144" s="35"/>
      <c r="B144" s="36"/>
      <c r="C144" s="222" t="s">
        <v>321</v>
      </c>
      <c r="D144" s="222" t="s">
        <v>269</v>
      </c>
      <c r="E144" s="223" t="s">
        <v>1988</v>
      </c>
      <c r="F144" s="224" t="s">
        <v>1989</v>
      </c>
      <c r="G144" s="225" t="s">
        <v>272</v>
      </c>
      <c r="H144" s="226">
        <v>38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2277</v>
      </c>
    </row>
    <row r="145" s="2" customFormat="1" ht="24.15" customHeight="1">
      <c r="A145" s="35"/>
      <c r="B145" s="36"/>
      <c r="C145" s="222" t="s">
        <v>298</v>
      </c>
      <c r="D145" s="222" t="s">
        <v>269</v>
      </c>
      <c r="E145" s="223" t="s">
        <v>1991</v>
      </c>
      <c r="F145" s="224" t="s">
        <v>1992</v>
      </c>
      <c r="G145" s="225" t="s">
        <v>272</v>
      </c>
      <c r="H145" s="226">
        <v>38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2278</v>
      </c>
    </row>
    <row r="146" s="2" customFormat="1" ht="21.75" customHeight="1">
      <c r="A146" s="35"/>
      <c r="B146" s="36"/>
      <c r="C146" s="222" t="s">
        <v>331</v>
      </c>
      <c r="D146" s="222" t="s">
        <v>269</v>
      </c>
      <c r="E146" s="223" t="s">
        <v>1994</v>
      </c>
      <c r="F146" s="224" t="s">
        <v>1995</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2279</v>
      </c>
    </row>
    <row r="147" s="2" customFormat="1" ht="16.5" customHeight="1">
      <c r="A147" s="35"/>
      <c r="B147" s="36"/>
      <c r="C147" s="222" t="s">
        <v>302</v>
      </c>
      <c r="D147" s="222" t="s">
        <v>269</v>
      </c>
      <c r="E147" s="223" t="s">
        <v>1997</v>
      </c>
      <c r="F147" s="224" t="s">
        <v>1998</v>
      </c>
      <c r="G147" s="225" t="s">
        <v>272</v>
      </c>
      <c r="H147" s="226">
        <v>38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2280</v>
      </c>
    </row>
    <row r="148" s="2" customFormat="1" ht="24.15" customHeight="1">
      <c r="A148" s="35"/>
      <c r="B148" s="36"/>
      <c r="C148" s="240" t="s">
        <v>338</v>
      </c>
      <c r="D148" s="240" t="s">
        <v>339</v>
      </c>
      <c r="E148" s="241" t="s">
        <v>2000</v>
      </c>
      <c r="F148" s="242" t="s">
        <v>2001</v>
      </c>
      <c r="G148" s="243" t="s">
        <v>272</v>
      </c>
      <c r="H148" s="244">
        <v>25</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2281</v>
      </c>
    </row>
    <row r="149" s="2" customFormat="1" ht="33" customHeight="1">
      <c r="A149" s="35"/>
      <c r="B149" s="36"/>
      <c r="C149" s="222" t="s">
        <v>308</v>
      </c>
      <c r="D149" s="222" t="s">
        <v>269</v>
      </c>
      <c r="E149" s="223" t="s">
        <v>2003</v>
      </c>
      <c r="F149" s="224" t="s">
        <v>2004</v>
      </c>
      <c r="G149" s="225" t="s">
        <v>272</v>
      </c>
      <c r="H149" s="226">
        <v>25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2282</v>
      </c>
    </row>
    <row r="150" s="2" customFormat="1" ht="24.15" customHeight="1">
      <c r="A150" s="35"/>
      <c r="B150" s="36"/>
      <c r="C150" s="240" t="s">
        <v>348</v>
      </c>
      <c r="D150" s="240" t="s">
        <v>339</v>
      </c>
      <c r="E150" s="241" t="s">
        <v>2006</v>
      </c>
      <c r="F150" s="242" t="s">
        <v>2007</v>
      </c>
      <c r="G150" s="243" t="s">
        <v>272</v>
      </c>
      <c r="H150" s="244">
        <v>25</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2283</v>
      </c>
    </row>
    <row r="151" s="2" customFormat="1" ht="24.15" customHeight="1">
      <c r="A151" s="35"/>
      <c r="B151" s="36"/>
      <c r="C151" s="240" t="s">
        <v>312</v>
      </c>
      <c r="D151" s="240" t="s">
        <v>339</v>
      </c>
      <c r="E151" s="241" t="s">
        <v>2009</v>
      </c>
      <c r="F151" s="242" t="s">
        <v>2010</v>
      </c>
      <c r="G151" s="243" t="s">
        <v>272</v>
      </c>
      <c r="H151" s="244">
        <v>25</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2284</v>
      </c>
    </row>
    <row r="152" s="2" customFormat="1" ht="24.15" customHeight="1">
      <c r="A152" s="35"/>
      <c r="B152" s="36"/>
      <c r="C152" s="240" t="s">
        <v>7</v>
      </c>
      <c r="D152" s="240" t="s">
        <v>339</v>
      </c>
      <c r="E152" s="241" t="s">
        <v>2012</v>
      </c>
      <c r="F152" s="242" t="s">
        <v>2013</v>
      </c>
      <c r="G152" s="243" t="s">
        <v>272</v>
      </c>
      <c r="H152" s="244">
        <v>25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2285</v>
      </c>
    </row>
    <row r="153" s="2" customFormat="1" ht="33" customHeight="1">
      <c r="A153" s="35"/>
      <c r="B153" s="36"/>
      <c r="C153" s="240" t="s">
        <v>315</v>
      </c>
      <c r="D153" s="240" t="s">
        <v>339</v>
      </c>
      <c r="E153" s="241" t="s">
        <v>2015</v>
      </c>
      <c r="F153" s="242" t="s">
        <v>2016</v>
      </c>
      <c r="G153" s="243" t="s">
        <v>512</v>
      </c>
      <c r="H153" s="244">
        <v>25</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2286</v>
      </c>
    </row>
    <row r="154" s="2" customFormat="1" ht="24.15" customHeight="1">
      <c r="A154" s="35"/>
      <c r="B154" s="36"/>
      <c r="C154" s="240" t="s">
        <v>361</v>
      </c>
      <c r="D154" s="240" t="s">
        <v>339</v>
      </c>
      <c r="E154" s="241" t="s">
        <v>2018</v>
      </c>
      <c r="F154" s="242" t="s">
        <v>2019</v>
      </c>
      <c r="G154" s="243" t="s">
        <v>272</v>
      </c>
      <c r="H154" s="244">
        <v>21</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2287</v>
      </c>
    </row>
    <row r="155" s="2" customFormat="1" ht="24.15" customHeight="1">
      <c r="A155" s="35"/>
      <c r="B155" s="36"/>
      <c r="C155" s="240" t="s">
        <v>319</v>
      </c>
      <c r="D155" s="240" t="s">
        <v>339</v>
      </c>
      <c r="E155" s="241" t="s">
        <v>2021</v>
      </c>
      <c r="F155" s="242" t="s">
        <v>2022</v>
      </c>
      <c r="G155" s="243" t="s">
        <v>272</v>
      </c>
      <c r="H155" s="244">
        <v>25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339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2288</v>
      </c>
    </row>
    <row r="156" s="2" customFormat="1" ht="24.15" customHeight="1">
      <c r="A156" s="35"/>
      <c r="B156" s="36"/>
      <c r="C156" s="222" t="s">
        <v>370</v>
      </c>
      <c r="D156" s="222" t="s">
        <v>269</v>
      </c>
      <c r="E156" s="223" t="s">
        <v>2024</v>
      </c>
      <c r="F156" s="224" t="s">
        <v>2025</v>
      </c>
      <c r="G156" s="225" t="s">
        <v>272</v>
      </c>
      <c r="H156" s="226">
        <v>18</v>
      </c>
      <c r="I156" s="227"/>
      <c r="J156" s="228">
        <f>ROUND(I156*H156,2)</f>
        <v>0</v>
      </c>
      <c r="K156" s="224" t="s">
        <v>273</v>
      </c>
      <c r="L156" s="41"/>
      <c r="M156" s="258" t="s">
        <v>1</v>
      </c>
      <c r="N156" s="259" t="s">
        <v>38</v>
      </c>
      <c r="O156" s="256"/>
      <c r="P156" s="260">
        <f>O156*H156</f>
        <v>0</v>
      </c>
      <c r="Q156" s="260">
        <v>0</v>
      </c>
      <c r="R156" s="260">
        <f>Q156*H156</f>
        <v>0</v>
      </c>
      <c r="S156" s="260">
        <v>0</v>
      </c>
      <c r="T156" s="261">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2289</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vYpvPsP8YGa89T9/bCX1pds3vXv3ZafedUlt9vqnJg/fhIwIJ+IPjhsqvR69++quBb6Y799gF/DVig0i2bHMnA==" hashValue="L2fWinleoI7DxG0hlcGo8z/K3cLKkyv2OVB5VdPDtSs5Kj52u3Agcz9X3TQ7msVJb7WaT1vn4QDkcOqoDpuGCQ=="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2262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2290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2028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2029</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2261</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2262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1938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Zámrsk - Uhersko</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339</v>
      </c>
      <c r="F127" s="211" t="s">
        <v>2030</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2031</v>
      </c>
      <c r="F128" s="250" t="s">
        <v>2032</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2033</v>
      </c>
      <c r="F129" s="224" t="s">
        <v>2034</v>
      </c>
      <c r="G129" s="225" t="s">
        <v>279</v>
      </c>
      <c r="H129" s="226">
        <v>40</v>
      </c>
      <c r="I129" s="227"/>
      <c r="J129" s="228">
        <f>ROUND(I129*H129,2)</f>
        <v>0</v>
      </c>
      <c r="K129" s="224" t="s">
        <v>889</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400</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400</v>
      </c>
      <c r="BM129" s="233" t="s">
        <v>2291</v>
      </c>
    </row>
    <row r="130" s="2" customFormat="1">
      <c r="A130" s="35"/>
      <c r="B130" s="36"/>
      <c r="C130" s="37"/>
      <c r="D130" s="252" t="s">
        <v>891</v>
      </c>
      <c r="E130" s="37"/>
      <c r="F130" s="253" t="s">
        <v>2036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891</v>
      </c>
      <c r="AU130" s="14" t="s">
        <v>83</v>
      </c>
    </row>
    <row r="131" s="2" customFormat="1" ht="24.15" customHeight="1">
      <c r="A131" s="35"/>
      <c r="B131" s="36"/>
      <c r="C131" s="222" t="s">
        <v>83</v>
      </c>
      <c r="D131" s="222" t="s">
        <v>269</v>
      </c>
      <c r="E131" s="223" t="s">
        <v>2037</v>
      </c>
      <c r="F131" s="224" t="s">
        <v>2038</v>
      </c>
      <c r="G131" s="225" t="s">
        <v>279</v>
      </c>
      <c r="H131" s="226">
        <v>40</v>
      </c>
      <c r="I131" s="227"/>
      <c r="J131" s="228">
        <f>ROUND(I131*H131,2)</f>
        <v>0</v>
      </c>
      <c r="K131" s="224" t="s">
        <v>889</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400</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400</v>
      </c>
      <c r="BM131" s="233" t="s">
        <v>2292</v>
      </c>
    </row>
    <row r="132" s="2" customFormat="1">
      <c r="A132" s="35"/>
      <c r="B132" s="36"/>
      <c r="C132" s="37"/>
      <c r="D132" s="252" t="s">
        <v>891</v>
      </c>
      <c r="E132" s="37"/>
      <c r="F132" s="253" t="s">
        <v>2040</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891</v>
      </c>
      <c r="AU132" s="14" t="s">
        <v>83</v>
      </c>
    </row>
    <row r="133" s="2" customFormat="1" ht="37.8" customHeight="1">
      <c r="A133" s="35"/>
      <c r="B133" s="36"/>
      <c r="C133" s="222" t="s">
        <v>137</v>
      </c>
      <c r="D133" s="222" t="s">
        <v>269</v>
      </c>
      <c r="E133" s="223" t="s">
        <v>2041</v>
      </c>
      <c r="F133" s="224" t="s">
        <v>2042</v>
      </c>
      <c r="G133" s="225" t="s">
        <v>279</v>
      </c>
      <c r="H133" s="226">
        <v>16</v>
      </c>
      <c r="I133" s="227"/>
      <c r="J133" s="228">
        <f>ROUND(I133*H133,2)</f>
        <v>0</v>
      </c>
      <c r="K133" s="224" t="s">
        <v>889</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400</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400</v>
      </c>
      <c r="BM133" s="233" t="s">
        <v>2293</v>
      </c>
    </row>
    <row r="134" s="2" customFormat="1">
      <c r="A134" s="35"/>
      <c r="B134" s="36"/>
      <c r="C134" s="37"/>
      <c r="D134" s="252" t="s">
        <v>891</v>
      </c>
      <c r="E134" s="37"/>
      <c r="F134" s="253" t="s">
        <v>2044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891</v>
      </c>
      <c r="AU134" s="14" t="s">
        <v>83</v>
      </c>
    </row>
    <row r="135" s="2" customFormat="1" ht="24.15" customHeight="1">
      <c r="A135" s="35"/>
      <c r="B135" s="36"/>
      <c r="C135" s="222" t="s">
        <v>274</v>
      </c>
      <c r="D135" s="222" t="s">
        <v>269</v>
      </c>
      <c r="E135" s="223" t="s">
        <v>2045</v>
      </c>
      <c r="F135" s="224" t="s">
        <v>2046</v>
      </c>
      <c r="G135" s="225" t="s">
        <v>272</v>
      </c>
      <c r="H135" s="226">
        <v>7</v>
      </c>
      <c r="I135" s="227"/>
      <c r="J135" s="228">
        <f>ROUND(I135*H135,2)</f>
        <v>0</v>
      </c>
      <c r="K135" s="224" t="s">
        <v>889</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400</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400</v>
      </c>
      <c r="BM135" s="233" t="s">
        <v>2294</v>
      </c>
    </row>
    <row r="136" s="2" customFormat="1">
      <c r="A136" s="35"/>
      <c r="B136" s="36"/>
      <c r="C136" s="37"/>
      <c r="D136" s="252" t="s">
        <v>891</v>
      </c>
      <c r="E136" s="37"/>
      <c r="F136" s="253" t="s">
        <v>2048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891</v>
      </c>
      <c r="AU136" s="14" t="s">
        <v>83</v>
      </c>
    </row>
    <row r="137" s="2" customFormat="1" ht="24.15" customHeight="1">
      <c r="A137" s="35"/>
      <c r="B137" s="36"/>
      <c r="C137" s="222" t="s">
        <v>267</v>
      </c>
      <c r="D137" s="222" t="s">
        <v>269</v>
      </c>
      <c r="E137" s="223" t="s">
        <v>2049</v>
      </c>
      <c r="F137" s="224" t="s">
        <v>2050</v>
      </c>
      <c r="G137" s="225" t="s">
        <v>272</v>
      </c>
      <c r="H137" s="226">
        <v>7</v>
      </c>
      <c r="I137" s="227"/>
      <c r="J137" s="228">
        <f>ROUND(I137*H137,2)</f>
        <v>0</v>
      </c>
      <c r="K137" s="224" t="s">
        <v>889</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400</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400</v>
      </c>
      <c r="BM137" s="233" t="s">
        <v>2295</v>
      </c>
    </row>
    <row r="138" s="2" customFormat="1">
      <c r="A138" s="35"/>
      <c r="B138" s="36"/>
      <c r="C138" s="37"/>
      <c r="D138" s="252" t="s">
        <v>891</v>
      </c>
      <c r="E138" s="37"/>
      <c r="F138" s="253" t="s">
        <v>2052</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891</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qivf1R0qWCw03Q7TE0OwLcFGjCOgt8CUZu69+FTX6LbAsuCuqaFkxNfady0eI9sNf3CiHp6Gk9H12FesEBD2FQ==" hashValue="wBYXLwvlp6gv6Io8VSMsbQD4q9xE/x/WnKVkoWZWrQQL3gR6X9zvbLhvNaf+UQ9o45Cm4ymtD4vJFtaIP9sweA=="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2296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2296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2296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342</v>
      </c>
      <c r="D125" s="222" t="s">
        <v>269</v>
      </c>
      <c r="E125" s="223" t="s">
        <v>2054</v>
      </c>
      <c r="F125" s="224" t="s">
        <v>2055</v>
      </c>
      <c r="G125" s="225" t="s">
        <v>2056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2297</v>
      </c>
    </row>
    <row r="126" s="2" customFormat="1">
      <c r="A126" s="35"/>
      <c r="B126" s="36"/>
      <c r="C126" s="37"/>
      <c r="D126" s="235" t="s">
        <v>275</v>
      </c>
      <c r="E126" s="37"/>
      <c r="F126" s="236" t="s">
        <v>2058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415</v>
      </c>
      <c r="D127" s="222" t="s">
        <v>269</v>
      </c>
      <c r="E127" s="223" t="s">
        <v>2059</v>
      </c>
      <c r="F127" s="224" t="s">
        <v>2060</v>
      </c>
      <c r="G127" s="225" t="s">
        <v>2056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2298</v>
      </c>
    </row>
    <row r="128" s="2" customFormat="1">
      <c r="A128" s="35"/>
      <c r="B128" s="36"/>
      <c r="C128" s="37"/>
      <c r="D128" s="235" t="s">
        <v>275</v>
      </c>
      <c r="E128" s="37"/>
      <c r="F128" s="236" t="s">
        <v>2299</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2063</v>
      </c>
      <c r="F129" s="224" t="s">
        <v>2064</v>
      </c>
      <c r="G129" s="225" t="s">
        <v>272</v>
      </c>
      <c r="H129" s="226">
        <v>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2300</v>
      </c>
    </row>
    <row r="130" s="2" customFormat="1" ht="21.75" customHeight="1">
      <c r="A130" s="35"/>
      <c r="B130" s="36"/>
      <c r="C130" s="240" t="s">
        <v>283</v>
      </c>
      <c r="D130" s="240" t="s">
        <v>339</v>
      </c>
      <c r="E130" s="241" t="s">
        <v>2066</v>
      </c>
      <c r="F130" s="242" t="s">
        <v>2067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2301</v>
      </c>
    </row>
    <row r="131" s="2" customFormat="1" ht="16.5" customHeight="1">
      <c r="A131" s="35"/>
      <c r="B131" s="36"/>
      <c r="C131" s="222" t="s">
        <v>274</v>
      </c>
      <c r="D131" s="222" t="s">
        <v>269</v>
      </c>
      <c r="E131" s="223" t="s">
        <v>2069</v>
      </c>
      <c r="F131" s="224" t="s">
        <v>2070</v>
      </c>
      <c r="G131" s="225" t="s">
        <v>272</v>
      </c>
      <c r="H131" s="226">
        <v>160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2302</v>
      </c>
    </row>
    <row r="132" s="2" customFormat="1" ht="24.15" customHeight="1">
      <c r="A132" s="35"/>
      <c r="B132" s="36"/>
      <c r="C132" s="240" t="s">
        <v>331</v>
      </c>
      <c r="D132" s="240" t="s">
        <v>339</v>
      </c>
      <c r="E132" s="241" t="s">
        <v>2105</v>
      </c>
      <c r="F132" s="242" t="s">
        <v>2106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2303</v>
      </c>
    </row>
    <row r="133" s="2" customFormat="1" ht="16.5" customHeight="1">
      <c r="A133" s="35"/>
      <c r="B133" s="36"/>
      <c r="C133" s="222" t="s">
        <v>137</v>
      </c>
      <c r="D133" s="222" t="s">
        <v>269</v>
      </c>
      <c r="E133" s="223" t="s">
        <v>2072</v>
      </c>
      <c r="F133" s="224" t="s">
        <v>2073</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2304</v>
      </c>
    </row>
    <row r="134" s="2" customFormat="1" ht="16.5" customHeight="1">
      <c r="A134" s="35"/>
      <c r="B134" s="36"/>
      <c r="C134" s="222" t="s">
        <v>294</v>
      </c>
      <c r="D134" s="222" t="s">
        <v>269</v>
      </c>
      <c r="E134" s="223" t="s">
        <v>2075</v>
      </c>
      <c r="F134" s="224" t="s">
        <v>2076</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2305</v>
      </c>
    </row>
    <row r="135" s="2" customFormat="1" ht="16.5" customHeight="1">
      <c r="A135" s="35"/>
      <c r="B135" s="36"/>
      <c r="C135" s="222" t="s">
        <v>286</v>
      </c>
      <c r="D135" s="222" t="s">
        <v>269</v>
      </c>
      <c r="E135" s="223" t="s">
        <v>2078</v>
      </c>
      <c r="F135" s="224" t="s">
        <v>2079</v>
      </c>
      <c r="G135" s="225" t="s">
        <v>272</v>
      </c>
      <c r="H135" s="226">
        <v>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2306</v>
      </c>
    </row>
    <row r="136" s="2" customFormat="1" ht="24.15" customHeight="1">
      <c r="A136" s="35"/>
      <c r="B136" s="36"/>
      <c r="C136" s="240" t="s">
        <v>304</v>
      </c>
      <c r="D136" s="240" t="s">
        <v>339</v>
      </c>
      <c r="E136" s="241" t="s">
        <v>2081</v>
      </c>
      <c r="F136" s="242" t="s">
        <v>2082</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2307</v>
      </c>
    </row>
    <row r="137" s="2" customFormat="1" ht="24.15" customHeight="1">
      <c r="A137" s="35"/>
      <c r="B137" s="36"/>
      <c r="C137" s="240" t="s">
        <v>298</v>
      </c>
      <c r="D137" s="240" t="s">
        <v>339</v>
      </c>
      <c r="E137" s="241" t="s">
        <v>2102</v>
      </c>
      <c r="F137" s="242" t="s">
        <v>2103</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2308</v>
      </c>
    </row>
    <row r="138" s="2" customFormat="1" ht="24.15" customHeight="1">
      <c r="A138" s="35"/>
      <c r="B138" s="36"/>
      <c r="C138" s="240" t="s">
        <v>290</v>
      </c>
      <c r="D138" s="240" t="s">
        <v>339</v>
      </c>
      <c r="E138" s="241" t="s">
        <v>2084</v>
      </c>
      <c r="F138" s="242" t="s">
        <v>2085</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2309</v>
      </c>
    </row>
    <row r="139" s="2" customFormat="1" ht="24.15" customHeight="1">
      <c r="A139" s="35"/>
      <c r="B139" s="36"/>
      <c r="C139" s="240" t="s">
        <v>314</v>
      </c>
      <c r="D139" s="240" t="s">
        <v>339</v>
      </c>
      <c r="E139" s="241" t="s">
        <v>2087</v>
      </c>
      <c r="F139" s="242" t="s">
        <v>2088</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2310</v>
      </c>
    </row>
    <row r="140" s="2" customFormat="1" ht="24.15" customHeight="1">
      <c r="A140" s="35"/>
      <c r="B140" s="36"/>
      <c r="C140" s="240" t="s">
        <v>8</v>
      </c>
      <c r="D140" s="240" t="s">
        <v>339</v>
      </c>
      <c r="E140" s="241" t="s">
        <v>2090</v>
      </c>
      <c r="F140" s="242" t="s">
        <v>2091</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2311</v>
      </c>
    </row>
    <row r="141" s="2" customFormat="1" ht="24.15" customHeight="1">
      <c r="A141" s="35"/>
      <c r="B141" s="36"/>
      <c r="C141" s="240" t="s">
        <v>321</v>
      </c>
      <c r="D141" s="240" t="s">
        <v>339</v>
      </c>
      <c r="E141" s="241" t="s">
        <v>2096</v>
      </c>
      <c r="F141" s="242" t="s">
        <v>2097</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2312</v>
      </c>
    </row>
    <row r="142" s="2" customFormat="1" ht="24.15" customHeight="1">
      <c r="A142" s="35"/>
      <c r="B142" s="36"/>
      <c r="C142" s="240" t="s">
        <v>302</v>
      </c>
      <c r="D142" s="240" t="s">
        <v>339</v>
      </c>
      <c r="E142" s="241" t="s">
        <v>2108</v>
      </c>
      <c r="F142" s="242" t="s">
        <v>2109</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2313</v>
      </c>
    </row>
    <row r="143" s="2" customFormat="1" ht="24.15" customHeight="1">
      <c r="A143" s="35"/>
      <c r="B143" s="36"/>
      <c r="C143" s="240" t="s">
        <v>338</v>
      </c>
      <c r="D143" s="240" t="s">
        <v>339</v>
      </c>
      <c r="E143" s="241" t="s">
        <v>2111</v>
      </c>
      <c r="F143" s="242" t="s">
        <v>2112</v>
      </c>
      <c r="G143" s="243" t="s">
        <v>272</v>
      </c>
      <c r="H143" s="244">
        <v>6</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2314</v>
      </c>
    </row>
    <row r="144" s="2" customFormat="1" ht="24.15" customHeight="1">
      <c r="A144" s="35"/>
      <c r="B144" s="36"/>
      <c r="C144" s="240" t="s">
        <v>348</v>
      </c>
      <c r="D144" s="240" t="s">
        <v>339</v>
      </c>
      <c r="E144" s="241" t="s">
        <v>2114</v>
      </c>
      <c r="F144" s="242" t="s">
        <v>2115</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2315</v>
      </c>
    </row>
    <row r="145" s="2" customFormat="1" ht="24.15" customHeight="1">
      <c r="A145" s="35"/>
      <c r="B145" s="36"/>
      <c r="C145" s="240" t="s">
        <v>346</v>
      </c>
      <c r="D145" s="240" t="s">
        <v>339</v>
      </c>
      <c r="E145" s="241" t="s">
        <v>2093</v>
      </c>
      <c r="F145" s="242" t="s">
        <v>2094</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2316</v>
      </c>
    </row>
    <row r="146" s="2" customFormat="1" ht="24.15" customHeight="1">
      <c r="A146" s="35"/>
      <c r="B146" s="36"/>
      <c r="C146" s="240" t="s">
        <v>312</v>
      </c>
      <c r="D146" s="240" t="s">
        <v>339</v>
      </c>
      <c r="E146" s="241" t="s">
        <v>2117</v>
      </c>
      <c r="F146" s="242" t="s">
        <v>2118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2317</v>
      </c>
    </row>
    <row r="147" s="2" customFormat="1" ht="24.15" customHeight="1">
      <c r="A147" s="35"/>
      <c r="B147" s="36"/>
      <c r="C147" s="240" t="s">
        <v>7</v>
      </c>
      <c r="D147" s="240" t="s">
        <v>339</v>
      </c>
      <c r="E147" s="241" t="s">
        <v>2120</v>
      </c>
      <c r="F147" s="242" t="s">
        <v>2121</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2318</v>
      </c>
    </row>
    <row r="148" s="2" customFormat="1" ht="33" customHeight="1">
      <c r="A148" s="35"/>
      <c r="B148" s="36"/>
      <c r="C148" s="240" t="s">
        <v>315</v>
      </c>
      <c r="D148" s="240" t="s">
        <v>339</v>
      </c>
      <c r="E148" s="241" t="s">
        <v>2123</v>
      </c>
      <c r="F148" s="242" t="s">
        <v>2124</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2319</v>
      </c>
    </row>
    <row r="149" s="2" customFormat="1" ht="16.5" customHeight="1">
      <c r="A149" s="35"/>
      <c r="B149" s="36"/>
      <c r="C149" s="222" t="s">
        <v>83</v>
      </c>
      <c r="D149" s="222" t="s">
        <v>269</v>
      </c>
      <c r="E149" s="223" t="s">
        <v>2126</v>
      </c>
      <c r="F149" s="224" t="s">
        <v>2127</v>
      </c>
      <c r="G149" s="225" t="s">
        <v>272</v>
      </c>
      <c r="H149" s="226">
        <v>3</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2320</v>
      </c>
    </row>
    <row r="150" s="2" customFormat="1" ht="16.5" customHeight="1">
      <c r="A150" s="35"/>
      <c r="B150" s="36"/>
      <c r="C150" s="222" t="s">
        <v>81</v>
      </c>
      <c r="D150" s="222" t="s">
        <v>269</v>
      </c>
      <c r="E150" s="223" t="s">
        <v>2129</v>
      </c>
      <c r="F150" s="224" t="s">
        <v>2130</v>
      </c>
      <c r="G150" s="225" t="s">
        <v>272</v>
      </c>
      <c r="H150" s="226">
        <v>3</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2321</v>
      </c>
    </row>
    <row r="151" s="2" customFormat="1" ht="24.15" customHeight="1">
      <c r="A151" s="35"/>
      <c r="B151" s="36"/>
      <c r="C151" s="222" t="s">
        <v>361</v>
      </c>
      <c r="D151" s="222" t="s">
        <v>269</v>
      </c>
      <c r="E151" s="223" t="s">
        <v>2132</v>
      </c>
      <c r="F151" s="224" t="s">
        <v>2133</v>
      </c>
      <c r="G151" s="225" t="s">
        <v>272</v>
      </c>
      <c r="H151" s="226">
        <v>6</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2322</v>
      </c>
    </row>
    <row r="152" s="2" customFormat="1" ht="24.15" customHeight="1">
      <c r="A152" s="35"/>
      <c r="B152" s="36"/>
      <c r="C152" s="240" t="s">
        <v>319</v>
      </c>
      <c r="D152" s="240" t="s">
        <v>339</v>
      </c>
      <c r="E152" s="241" t="s">
        <v>2135</v>
      </c>
      <c r="F152" s="242" t="s">
        <v>2136</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2323</v>
      </c>
    </row>
    <row r="153" s="2" customFormat="1" ht="24.15" customHeight="1">
      <c r="A153" s="35"/>
      <c r="B153" s="36"/>
      <c r="C153" s="240" t="s">
        <v>370</v>
      </c>
      <c r="D153" s="240" t="s">
        <v>339</v>
      </c>
      <c r="E153" s="241" t="s">
        <v>2138</v>
      </c>
      <c r="F153" s="242" t="s">
        <v>2139</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2324</v>
      </c>
    </row>
    <row r="154" s="2" customFormat="1" ht="21.75" customHeight="1">
      <c r="A154" s="35"/>
      <c r="B154" s="36"/>
      <c r="C154" s="222" t="s">
        <v>324</v>
      </c>
      <c r="D154" s="222" t="s">
        <v>269</v>
      </c>
      <c r="E154" s="223" t="s">
        <v>2141</v>
      </c>
      <c r="F154" s="224" t="s">
        <v>2142</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2325</v>
      </c>
    </row>
    <row r="155" s="2" customFormat="1" ht="37.8" customHeight="1">
      <c r="A155" s="35"/>
      <c r="B155" s="36"/>
      <c r="C155" s="222" t="s">
        <v>379</v>
      </c>
      <c r="D155" s="222" t="s">
        <v>269</v>
      </c>
      <c r="E155" s="223" t="s">
        <v>2144</v>
      </c>
      <c r="F155" s="224" t="s">
        <v>2145</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2326</v>
      </c>
    </row>
    <row r="156" s="2" customFormat="1" ht="24.15" customHeight="1">
      <c r="A156" s="35"/>
      <c r="B156" s="36"/>
      <c r="C156" s="222" t="s">
        <v>329</v>
      </c>
      <c r="D156" s="222" t="s">
        <v>269</v>
      </c>
      <c r="E156" s="223" t="s">
        <v>2147</v>
      </c>
      <c r="F156" s="224" t="s">
        <v>2148</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2327</v>
      </c>
    </row>
    <row r="157" s="2" customFormat="1" ht="37.8" customHeight="1">
      <c r="A157" s="35"/>
      <c r="B157" s="36"/>
      <c r="C157" s="222" t="s">
        <v>388</v>
      </c>
      <c r="D157" s="222" t="s">
        <v>269</v>
      </c>
      <c r="E157" s="223" t="s">
        <v>2150</v>
      </c>
      <c r="F157" s="224" t="s">
        <v>2151</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2328</v>
      </c>
    </row>
    <row r="158" s="2" customFormat="1" ht="24.15" customHeight="1">
      <c r="A158" s="35"/>
      <c r="B158" s="36"/>
      <c r="C158" s="222" t="s">
        <v>334</v>
      </c>
      <c r="D158" s="222" t="s">
        <v>269</v>
      </c>
      <c r="E158" s="223" t="s">
        <v>2153</v>
      </c>
      <c r="F158" s="224" t="s">
        <v>2154</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2329</v>
      </c>
    </row>
    <row r="159" s="2" customFormat="1" ht="24.15" customHeight="1">
      <c r="A159" s="35"/>
      <c r="B159" s="36"/>
      <c r="C159" s="222" t="s">
        <v>397</v>
      </c>
      <c r="D159" s="222" t="s">
        <v>269</v>
      </c>
      <c r="E159" s="223" t="s">
        <v>2156</v>
      </c>
      <c r="F159" s="224" t="s">
        <v>2157</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2330</v>
      </c>
    </row>
    <row r="160" s="2" customFormat="1" ht="16.5" customHeight="1">
      <c r="A160" s="35"/>
      <c r="B160" s="36"/>
      <c r="C160" s="222" t="s">
        <v>337</v>
      </c>
      <c r="D160" s="222" t="s">
        <v>269</v>
      </c>
      <c r="E160" s="223" t="s">
        <v>2159</v>
      </c>
      <c r="F160" s="224" t="s">
        <v>2160</v>
      </c>
      <c r="G160" s="225" t="s">
        <v>272</v>
      </c>
      <c r="H160" s="226">
        <v>2</v>
      </c>
      <c r="I160" s="227"/>
      <c r="J160" s="228">
        <f>ROUND(I160*H160,2)</f>
        <v>0</v>
      </c>
      <c r="K160" s="224" t="s">
        <v>273</v>
      </c>
      <c r="L160" s="41"/>
      <c r="M160" s="258" t="s">
        <v>1</v>
      </c>
      <c r="N160" s="259" t="s">
        <v>38</v>
      </c>
      <c r="O160" s="256"/>
      <c r="P160" s="260">
        <f>O160*H160</f>
        <v>0</v>
      </c>
      <c r="Q160" s="260">
        <v>0</v>
      </c>
      <c r="R160" s="260">
        <f>Q160*H160</f>
        <v>0</v>
      </c>
      <c r="S160" s="260">
        <v>0</v>
      </c>
      <c r="T160" s="261">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2331</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SYlFNZbSj98PAtGaVCSZ0UZJ/YBOkOJtb5Rszv9F3BAiV2f8k5EOos39TX11vSUZ44kIAo27esZxSTsQZR7oyQ==" hashValue="Gbs3MWJ8nBYW+KjUs9P3phQmXoounzAiMDalmDfjVXvHq9313YX8cC+/aS05sZ9HvH9Jp016zcFHwAgPMAhgnA=="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2332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2333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2332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2332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 xml:space="preserve">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2164</v>
      </c>
      <c r="F125" s="224" t="s">
        <v>2165</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2334</v>
      </c>
    </row>
    <row r="126" s="2" customFormat="1" ht="24.15" customHeight="1">
      <c r="A126" s="35"/>
      <c r="B126" s="36"/>
      <c r="C126" s="222" t="s">
        <v>274</v>
      </c>
      <c r="D126" s="222" t="s">
        <v>269</v>
      </c>
      <c r="E126" s="223" t="s">
        <v>2167</v>
      </c>
      <c r="F126" s="224" t="s">
        <v>2168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2335</v>
      </c>
    </row>
    <row r="127" s="2" customFormat="1" ht="16.5" customHeight="1">
      <c r="A127" s="35"/>
      <c r="B127" s="36"/>
      <c r="C127" s="222" t="s">
        <v>286</v>
      </c>
      <c r="D127" s="222" t="s">
        <v>269</v>
      </c>
      <c r="E127" s="223" t="s">
        <v>2063</v>
      </c>
      <c r="F127" s="224" t="s">
        <v>2064</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2336</v>
      </c>
    </row>
    <row r="128" s="2" customFormat="1" ht="21.75" customHeight="1">
      <c r="A128" s="35"/>
      <c r="B128" s="36"/>
      <c r="C128" s="240" t="s">
        <v>304</v>
      </c>
      <c r="D128" s="240" t="s">
        <v>339</v>
      </c>
      <c r="E128" s="241" t="s">
        <v>2066</v>
      </c>
      <c r="F128" s="242" t="s">
        <v>2067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2337</v>
      </c>
    </row>
    <row r="129" s="2" customFormat="1" ht="16.5" customHeight="1">
      <c r="A129" s="35"/>
      <c r="B129" s="36"/>
      <c r="C129" s="222" t="s">
        <v>294</v>
      </c>
      <c r="D129" s="222" t="s">
        <v>269</v>
      </c>
      <c r="E129" s="223" t="s">
        <v>2069</v>
      </c>
      <c r="F129" s="224" t="s">
        <v>2070</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2338</v>
      </c>
    </row>
    <row r="130" s="2" customFormat="1" ht="16.5" customHeight="1">
      <c r="A130" s="35"/>
      <c r="B130" s="36"/>
      <c r="C130" s="222" t="s">
        <v>283</v>
      </c>
      <c r="D130" s="222" t="s">
        <v>269</v>
      </c>
      <c r="E130" s="223" t="s">
        <v>2072</v>
      </c>
      <c r="F130" s="224" t="s">
        <v>2073</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2339</v>
      </c>
    </row>
    <row r="131" s="2" customFormat="1" ht="16.5" customHeight="1">
      <c r="A131" s="35"/>
      <c r="B131" s="36"/>
      <c r="C131" s="222" t="s">
        <v>290</v>
      </c>
      <c r="D131" s="222" t="s">
        <v>269</v>
      </c>
      <c r="E131" s="223" t="s">
        <v>2075</v>
      </c>
      <c r="F131" s="224" t="s">
        <v>2076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2340</v>
      </c>
    </row>
    <row r="132" s="2" customFormat="1" ht="24.15" customHeight="1">
      <c r="A132" s="35"/>
      <c r="B132" s="36"/>
      <c r="C132" s="240" t="s">
        <v>314</v>
      </c>
      <c r="D132" s="240" t="s">
        <v>339</v>
      </c>
      <c r="E132" s="241" t="s">
        <v>2081</v>
      </c>
      <c r="F132" s="242" t="s">
        <v>2082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2341</v>
      </c>
    </row>
    <row r="133" s="2" customFormat="1" ht="16.5" customHeight="1">
      <c r="A133" s="35"/>
      <c r="B133" s="36"/>
      <c r="C133" s="222" t="s">
        <v>8</v>
      </c>
      <c r="D133" s="222" t="s">
        <v>269</v>
      </c>
      <c r="E133" s="223" t="s">
        <v>2078</v>
      </c>
      <c r="F133" s="224" t="s">
        <v>2079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2342</v>
      </c>
    </row>
    <row r="134" s="2" customFormat="1" ht="24.15" customHeight="1">
      <c r="A134" s="35"/>
      <c r="B134" s="36"/>
      <c r="C134" s="240" t="s">
        <v>321</v>
      </c>
      <c r="D134" s="240" t="s">
        <v>339</v>
      </c>
      <c r="E134" s="241" t="s">
        <v>2084</v>
      </c>
      <c r="F134" s="242" t="s">
        <v>2085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2343</v>
      </c>
    </row>
    <row r="135" s="2" customFormat="1" ht="24.15" customHeight="1">
      <c r="A135" s="35"/>
      <c r="B135" s="36"/>
      <c r="C135" s="240" t="s">
        <v>298</v>
      </c>
      <c r="D135" s="240" t="s">
        <v>339</v>
      </c>
      <c r="E135" s="241" t="s">
        <v>2087</v>
      </c>
      <c r="F135" s="242" t="s">
        <v>2088</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2344</v>
      </c>
    </row>
    <row r="136" s="2" customFormat="1" ht="24.15" customHeight="1">
      <c r="A136" s="35"/>
      <c r="B136" s="36"/>
      <c r="C136" s="240" t="s">
        <v>406</v>
      </c>
      <c r="D136" s="240" t="s">
        <v>339</v>
      </c>
      <c r="E136" s="241" t="s">
        <v>2093</v>
      </c>
      <c r="F136" s="242" t="s">
        <v>2094</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2345</v>
      </c>
    </row>
    <row r="137" s="2" customFormat="1" ht="24.15" customHeight="1">
      <c r="A137" s="35"/>
      <c r="B137" s="36"/>
      <c r="C137" s="240" t="s">
        <v>331</v>
      </c>
      <c r="D137" s="240" t="s">
        <v>339</v>
      </c>
      <c r="E137" s="241" t="s">
        <v>2090</v>
      </c>
      <c r="F137" s="242" t="s">
        <v>2091</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2346</v>
      </c>
    </row>
    <row r="138" s="2" customFormat="1" ht="24.15" customHeight="1">
      <c r="A138" s="35"/>
      <c r="B138" s="36"/>
      <c r="C138" s="240" t="s">
        <v>302</v>
      </c>
      <c r="D138" s="240" t="s">
        <v>339</v>
      </c>
      <c r="E138" s="241" t="s">
        <v>2096</v>
      </c>
      <c r="F138" s="242" t="s">
        <v>2097</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2347</v>
      </c>
    </row>
    <row r="139" s="2" customFormat="1" ht="24.15" customHeight="1">
      <c r="A139" s="35"/>
      <c r="B139" s="36"/>
      <c r="C139" s="240" t="s">
        <v>338</v>
      </c>
      <c r="D139" s="240" t="s">
        <v>339</v>
      </c>
      <c r="E139" s="241" t="s">
        <v>2348</v>
      </c>
      <c r="F139" s="242" t="s">
        <v>2349</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2350</v>
      </c>
    </row>
    <row r="140" s="2" customFormat="1" ht="24.15" customHeight="1">
      <c r="A140" s="35"/>
      <c r="B140" s="36"/>
      <c r="C140" s="240" t="s">
        <v>308</v>
      </c>
      <c r="D140" s="240" t="s">
        <v>339</v>
      </c>
      <c r="E140" s="241" t="s">
        <v>2212</v>
      </c>
      <c r="F140" s="242" t="s">
        <v>2213</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2351</v>
      </c>
    </row>
    <row r="141" s="2" customFormat="1" ht="24.15" customHeight="1">
      <c r="A141" s="35"/>
      <c r="B141" s="36"/>
      <c r="C141" s="240" t="s">
        <v>348</v>
      </c>
      <c r="D141" s="240" t="s">
        <v>339</v>
      </c>
      <c r="E141" s="241" t="s">
        <v>2102</v>
      </c>
      <c r="F141" s="242" t="s">
        <v>2103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2352</v>
      </c>
    </row>
    <row r="142" s="2" customFormat="1" ht="24.15" customHeight="1">
      <c r="A142" s="35"/>
      <c r="B142" s="36"/>
      <c r="C142" s="240" t="s">
        <v>312</v>
      </c>
      <c r="D142" s="240" t="s">
        <v>339</v>
      </c>
      <c r="E142" s="241" t="s">
        <v>2105</v>
      </c>
      <c r="F142" s="242" t="s">
        <v>2106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2353</v>
      </c>
    </row>
    <row r="143" s="2" customFormat="1" ht="24.15" customHeight="1">
      <c r="A143" s="35"/>
      <c r="B143" s="36"/>
      <c r="C143" s="240" t="s">
        <v>7</v>
      </c>
      <c r="D143" s="240" t="s">
        <v>339</v>
      </c>
      <c r="E143" s="241" t="s">
        <v>2108</v>
      </c>
      <c r="F143" s="242" t="s">
        <v>2109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2354</v>
      </c>
    </row>
    <row r="144" s="2" customFormat="1" ht="24.15" customHeight="1">
      <c r="A144" s="35"/>
      <c r="B144" s="36"/>
      <c r="C144" s="240" t="s">
        <v>315</v>
      </c>
      <c r="D144" s="240" t="s">
        <v>339</v>
      </c>
      <c r="E144" s="241" t="s">
        <v>2111</v>
      </c>
      <c r="F144" s="242" t="s">
        <v>2112</v>
      </c>
      <c r="G144" s="243" t="s">
        <v>272</v>
      </c>
      <c r="H144" s="244">
        <v>5</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2355</v>
      </c>
    </row>
    <row r="145" s="2" customFormat="1" ht="24.15" customHeight="1">
      <c r="A145" s="35"/>
      <c r="B145" s="36"/>
      <c r="C145" s="240" t="s">
        <v>319</v>
      </c>
      <c r="D145" s="240" t="s">
        <v>339</v>
      </c>
      <c r="E145" s="241" t="s">
        <v>2120</v>
      </c>
      <c r="F145" s="242" t="s">
        <v>2121</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2356</v>
      </c>
    </row>
    <row r="146" s="2" customFormat="1" ht="24.15" customHeight="1">
      <c r="A146" s="35"/>
      <c r="B146" s="36"/>
      <c r="C146" s="240" t="s">
        <v>370</v>
      </c>
      <c r="D146" s="240" t="s">
        <v>339</v>
      </c>
      <c r="E146" s="241" t="s">
        <v>2117</v>
      </c>
      <c r="F146" s="242" t="s">
        <v>2118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2357</v>
      </c>
    </row>
    <row r="147" s="2" customFormat="1" ht="16.5" customHeight="1">
      <c r="A147" s="35"/>
      <c r="B147" s="36"/>
      <c r="C147" s="222" t="s">
        <v>267</v>
      </c>
      <c r="D147" s="222" t="s">
        <v>269</v>
      </c>
      <c r="E147" s="223" t="s">
        <v>2188</v>
      </c>
      <c r="F147" s="224" t="s">
        <v>2189</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2358</v>
      </c>
    </row>
    <row r="148" s="2" customFormat="1" ht="16.5" customHeight="1">
      <c r="A148" s="35"/>
      <c r="B148" s="36"/>
      <c r="C148" s="222" t="s">
        <v>83</v>
      </c>
      <c r="D148" s="222" t="s">
        <v>269</v>
      </c>
      <c r="E148" s="223" t="s">
        <v>2126</v>
      </c>
      <c r="F148" s="224" t="s">
        <v>2127</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2359</v>
      </c>
    </row>
    <row r="149" s="2" customFormat="1" ht="16.5" customHeight="1">
      <c r="A149" s="35"/>
      <c r="B149" s="36"/>
      <c r="C149" s="222" t="s">
        <v>137</v>
      </c>
      <c r="D149" s="222" t="s">
        <v>269</v>
      </c>
      <c r="E149" s="223" t="s">
        <v>2129</v>
      </c>
      <c r="F149" s="224" t="s">
        <v>2130</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2360</v>
      </c>
    </row>
    <row r="150" s="2" customFormat="1" ht="24.15" customHeight="1">
      <c r="A150" s="35"/>
      <c r="B150" s="36"/>
      <c r="C150" s="222" t="s">
        <v>324</v>
      </c>
      <c r="D150" s="222" t="s">
        <v>269</v>
      </c>
      <c r="E150" s="223" t="s">
        <v>2132</v>
      </c>
      <c r="F150" s="224" t="s">
        <v>2133</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2361</v>
      </c>
    </row>
    <row r="151" s="2" customFormat="1" ht="24.15" customHeight="1">
      <c r="A151" s="35"/>
      <c r="B151" s="36"/>
      <c r="C151" s="240" t="s">
        <v>379</v>
      </c>
      <c r="D151" s="240" t="s">
        <v>339</v>
      </c>
      <c r="E151" s="241" t="s">
        <v>2135</v>
      </c>
      <c r="F151" s="242" t="s">
        <v>2136</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2362</v>
      </c>
    </row>
    <row r="152" s="2" customFormat="1" ht="24.15" customHeight="1">
      <c r="A152" s="35"/>
      <c r="B152" s="36"/>
      <c r="C152" s="240" t="s">
        <v>329</v>
      </c>
      <c r="D152" s="240" t="s">
        <v>339</v>
      </c>
      <c r="E152" s="241" t="s">
        <v>2138</v>
      </c>
      <c r="F152" s="242" t="s">
        <v>2139</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2363</v>
      </c>
    </row>
    <row r="153" s="2" customFormat="1" ht="21.75" customHeight="1">
      <c r="A153" s="35"/>
      <c r="B153" s="36"/>
      <c r="C153" s="222" t="s">
        <v>388</v>
      </c>
      <c r="D153" s="222" t="s">
        <v>269</v>
      </c>
      <c r="E153" s="223" t="s">
        <v>2141</v>
      </c>
      <c r="F153" s="224" t="s">
        <v>2142</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2364</v>
      </c>
    </row>
    <row r="154" s="2" customFormat="1" ht="24.15" customHeight="1">
      <c r="A154" s="35"/>
      <c r="B154" s="36"/>
      <c r="C154" s="240" t="s">
        <v>334</v>
      </c>
      <c r="D154" s="240" t="s">
        <v>339</v>
      </c>
      <c r="E154" s="241" t="s">
        <v>2197</v>
      </c>
      <c r="F154" s="242" t="s">
        <v>2198</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2365</v>
      </c>
    </row>
    <row r="155" s="2" customFormat="1" ht="33" customHeight="1">
      <c r="A155" s="35"/>
      <c r="B155" s="36"/>
      <c r="C155" s="240" t="s">
        <v>397</v>
      </c>
      <c r="D155" s="240" t="s">
        <v>339</v>
      </c>
      <c r="E155" s="241" t="s">
        <v>2123</v>
      </c>
      <c r="F155" s="242" t="s">
        <v>2124</v>
      </c>
      <c r="G155" s="243" t="s">
        <v>272</v>
      </c>
      <c r="H155" s="244">
        <v>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339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2366</v>
      </c>
    </row>
    <row r="156" s="2" customFormat="1" ht="24.15" customHeight="1">
      <c r="A156" s="35"/>
      <c r="B156" s="36"/>
      <c r="C156" s="222" t="s">
        <v>337</v>
      </c>
      <c r="D156" s="222" t="s">
        <v>269</v>
      </c>
      <c r="E156" s="223" t="s">
        <v>2201</v>
      </c>
      <c r="F156" s="224" t="s">
        <v>2202</v>
      </c>
      <c r="G156" s="225" t="s">
        <v>272</v>
      </c>
      <c r="H156" s="226">
        <v>2</v>
      </c>
      <c r="I156" s="227"/>
      <c r="J156" s="228">
        <f>ROUND(I156*H156,2)</f>
        <v>0</v>
      </c>
      <c r="K156" s="224" t="s">
        <v>273</v>
      </c>
      <c r="L156" s="41"/>
      <c r="M156" s="258" t="s">
        <v>1</v>
      </c>
      <c r="N156" s="259" t="s">
        <v>38</v>
      </c>
      <c r="O156" s="256"/>
      <c r="P156" s="260">
        <f>O156*H156</f>
        <v>0</v>
      </c>
      <c r="Q156" s="260">
        <v>0</v>
      </c>
      <c r="R156" s="260">
        <f>Q156*H156</f>
        <v>0</v>
      </c>
      <c r="S156" s="260">
        <v>0</v>
      </c>
      <c r="T156" s="261">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2367</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HoSELIbZ6iLKp6+gMvnPA3x9jqRo4dKEqqgKSLEDF1ls4zfLHvWtQf/COr0Rb6lXbQwNINJIUqNYa4L0CJqg+w==" hashValue="H6TFEAPKLsVD0RQPwrUfX0jR3ujLzuet7Jgm8wBETLIH8y22U/IAzKF2GDfQump5lXsT0bg/Q0kKmBz4+mRPVg=="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2368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2227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2368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2368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2164</v>
      </c>
      <c r="F125" s="224" t="s">
        <v>2165</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2369</v>
      </c>
    </row>
    <row r="126" s="2" customFormat="1" ht="24.15" customHeight="1">
      <c r="A126" s="35"/>
      <c r="B126" s="36"/>
      <c r="C126" s="222" t="s">
        <v>274</v>
      </c>
      <c r="D126" s="222" t="s">
        <v>269</v>
      </c>
      <c r="E126" s="223" t="s">
        <v>2167</v>
      </c>
      <c r="F126" s="224" t="s">
        <v>2168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2370</v>
      </c>
    </row>
    <row r="127" s="2" customFormat="1" ht="16.5" customHeight="1">
      <c r="A127" s="35"/>
      <c r="B127" s="36"/>
      <c r="C127" s="222" t="s">
        <v>286</v>
      </c>
      <c r="D127" s="222" t="s">
        <v>269</v>
      </c>
      <c r="E127" s="223" t="s">
        <v>2063</v>
      </c>
      <c r="F127" s="224" t="s">
        <v>2064</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2371</v>
      </c>
    </row>
    <row r="128" s="2" customFormat="1" ht="21.75" customHeight="1">
      <c r="A128" s="35"/>
      <c r="B128" s="36"/>
      <c r="C128" s="240" t="s">
        <v>304</v>
      </c>
      <c r="D128" s="240" t="s">
        <v>339</v>
      </c>
      <c r="E128" s="241" t="s">
        <v>2066</v>
      </c>
      <c r="F128" s="242" t="s">
        <v>2067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2372</v>
      </c>
    </row>
    <row r="129" s="2" customFormat="1" ht="16.5" customHeight="1">
      <c r="A129" s="35"/>
      <c r="B129" s="36"/>
      <c r="C129" s="222" t="s">
        <v>294</v>
      </c>
      <c r="D129" s="222" t="s">
        <v>269</v>
      </c>
      <c r="E129" s="223" t="s">
        <v>2069</v>
      </c>
      <c r="F129" s="224" t="s">
        <v>2070</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2373</v>
      </c>
    </row>
    <row r="130" s="2" customFormat="1" ht="16.5" customHeight="1">
      <c r="A130" s="35"/>
      <c r="B130" s="36"/>
      <c r="C130" s="222" t="s">
        <v>283</v>
      </c>
      <c r="D130" s="222" t="s">
        <v>269</v>
      </c>
      <c r="E130" s="223" t="s">
        <v>2072</v>
      </c>
      <c r="F130" s="224" t="s">
        <v>2073</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2374</v>
      </c>
    </row>
    <row r="131" s="2" customFormat="1" ht="16.5" customHeight="1">
      <c r="A131" s="35"/>
      <c r="B131" s="36"/>
      <c r="C131" s="222" t="s">
        <v>290</v>
      </c>
      <c r="D131" s="222" t="s">
        <v>269</v>
      </c>
      <c r="E131" s="223" t="s">
        <v>2075</v>
      </c>
      <c r="F131" s="224" t="s">
        <v>2076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2375</v>
      </c>
    </row>
    <row r="132" s="2" customFormat="1" ht="24.15" customHeight="1">
      <c r="A132" s="35"/>
      <c r="B132" s="36"/>
      <c r="C132" s="240" t="s">
        <v>314</v>
      </c>
      <c r="D132" s="240" t="s">
        <v>339</v>
      </c>
      <c r="E132" s="241" t="s">
        <v>2081</v>
      </c>
      <c r="F132" s="242" t="s">
        <v>2082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2376</v>
      </c>
    </row>
    <row r="133" s="2" customFormat="1" ht="16.5" customHeight="1">
      <c r="A133" s="35"/>
      <c r="B133" s="36"/>
      <c r="C133" s="222" t="s">
        <v>8</v>
      </c>
      <c r="D133" s="222" t="s">
        <v>269</v>
      </c>
      <c r="E133" s="223" t="s">
        <v>2078</v>
      </c>
      <c r="F133" s="224" t="s">
        <v>2079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2377</v>
      </c>
    </row>
    <row r="134" s="2" customFormat="1" ht="24.15" customHeight="1">
      <c r="A134" s="35"/>
      <c r="B134" s="36"/>
      <c r="C134" s="240" t="s">
        <v>321</v>
      </c>
      <c r="D134" s="240" t="s">
        <v>339</v>
      </c>
      <c r="E134" s="241" t="s">
        <v>2084</v>
      </c>
      <c r="F134" s="242" t="s">
        <v>2085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2378</v>
      </c>
    </row>
    <row r="135" s="2" customFormat="1" ht="24.15" customHeight="1">
      <c r="A135" s="35"/>
      <c r="B135" s="36"/>
      <c r="C135" s="240" t="s">
        <v>298</v>
      </c>
      <c r="D135" s="240" t="s">
        <v>339</v>
      </c>
      <c r="E135" s="241" t="s">
        <v>2087</v>
      </c>
      <c r="F135" s="242" t="s">
        <v>2088</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2379</v>
      </c>
    </row>
    <row r="136" s="2" customFormat="1" ht="24.15" customHeight="1">
      <c r="A136" s="35"/>
      <c r="B136" s="36"/>
      <c r="C136" s="240" t="s">
        <v>331</v>
      </c>
      <c r="D136" s="240" t="s">
        <v>339</v>
      </c>
      <c r="E136" s="241" t="s">
        <v>2090</v>
      </c>
      <c r="F136" s="242" t="s">
        <v>2091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2380</v>
      </c>
    </row>
    <row r="137" s="2" customFormat="1" ht="24.15" customHeight="1">
      <c r="A137" s="35"/>
      <c r="B137" s="36"/>
      <c r="C137" s="240" t="s">
        <v>302</v>
      </c>
      <c r="D137" s="240" t="s">
        <v>339</v>
      </c>
      <c r="E137" s="241" t="s">
        <v>2096</v>
      </c>
      <c r="F137" s="242" t="s">
        <v>2097</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2381</v>
      </c>
    </row>
    <row r="138" s="2" customFormat="1" ht="24.15" customHeight="1">
      <c r="A138" s="35"/>
      <c r="B138" s="36"/>
      <c r="C138" s="240" t="s">
        <v>406</v>
      </c>
      <c r="D138" s="240" t="s">
        <v>339</v>
      </c>
      <c r="E138" s="241" t="s">
        <v>2093</v>
      </c>
      <c r="F138" s="242" t="s">
        <v>2094</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2382</v>
      </c>
    </row>
    <row r="139" s="2" customFormat="1" ht="24.15" customHeight="1">
      <c r="A139" s="35"/>
      <c r="B139" s="36"/>
      <c r="C139" s="240" t="s">
        <v>338</v>
      </c>
      <c r="D139" s="240" t="s">
        <v>339</v>
      </c>
      <c r="E139" s="241" t="s">
        <v>2348</v>
      </c>
      <c r="F139" s="242" t="s">
        <v>2349</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2383</v>
      </c>
    </row>
    <row r="140" s="2" customFormat="1" ht="24.15" customHeight="1">
      <c r="A140" s="35"/>
      <c r="B140" s="36"/>
      <c r="C140" s="240" t="s">
        <v>308</v>
      </c>
      <c r="D140" s="240" t="s">
        <v>339</v>
      </c>
      <c r="E140" s="241" t="s">
        <v>2212</v>
      </c>
      <c r="F140" s="242" t="s">
        <v>2213</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2384</v>
      </c>
    </row>
    <row r="141" s="2" customFormat="1" ht="24.15" customHeight="1">
      <c r="A141" s="35"/>
      <c r="B141" s="36"/>
      <c r="C141" s="240" t="s">
        <v>348</v>
      </c>
      <c r="D141" s="240" t="s">
        <v>339</v>
      </c>
      <c r="E141" s="241" t="s">
        <v>2102</v>
      </c>
      <c r="F141" s="242" t="s">
        <v>2103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2385</v>
      </c>
    </row>
    <row r="142" s="2" customFormat="1" ht="24.15" customHeight="1">
      <c r="A142" s="35"/>
      <c r="B142" s="36"/>
      <c r="C142" s="240" t="s">
        <v>312</v>
      </c>
      <c r="D142" s="240" t="s">
        <v>339</v>
      </c>
      <c r="E142" s="241" t="s">
        <v>2105</v>
      </c>
      <c r="F142" s="242" t="s">
        <v>2106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2386</v>
      </c>
    </row>
    <row r="143" s="2" customFormat="1" ht="24.15" customHeight="1">
      <c r="A143" s="35"/>
      <c r="B143" s="36"/>
      <c r="C143" s="240" t="s">
        <v>7</v>
      </c>
      <c r="D143" s="240" t="s">
        <v>339</v>
      </c>
      <c r="E143" s="241" t="s">
        <v>2108</v>
      </c>
      <c r="F143" s="242" t="s">
        <v>2109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2387</v>
      </c>
    </row>
    <row r="144" s="2" customFormat="1" ht="24.15" customHeight="1">
      <c r="A144" s="35"/>
      <c r="B144" s="36"/>
      <c r="C144" s="240" t="s">
        <v>315</v>
      </c>
      <c r="D144" s="240" t="s">
        <v>339</v>
      </c>
      <c r="E144" s="241" t="s">
        <v>2111</v>
      </c>
      <c r="F144" s="242" t="s">
        <v>2112</v>
      </c>
      <c r="G144" s="243" t="s">
        <v>272</v>
      </c>
      <c r="H144" s="244">
        <v>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2388</v>
      </c>
    </row>
    <row r="145" s="2" customFormat="1" ht="24.15" customHeight="1">
      <c r="A145" s="35"/>
      <c r="B145" s="36"/>
      <c r="C145" s="240" t="s">
        <v>319</v>
      </c>
      <c r="D145" s="240" t="s">
        <v>339</v>
      </c>
      <c r="E145" s="241" t="s">
        <v>2120</v>
      </c>
      <c r="F145" s="242" t="s">
        <v>2121</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2389</v>
      </c>
    </row>
    <row r="146" s="2" customFormat="1" ht="24.15" customHeight="1">
      <c r="A146" s="35"/>
      <c r="B146" s="36"/>
      <c r="C146" s="240" t="s">
        <v>370</v>
      </c>
      <c r="D146" s="240" t="s">
        <v>339</v>
      </c>
      <c r="E146" s="241" t="s">
        <v>2117</v>
      </c>
      <c r="F146" s="242" t="s">
        <v>2118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2390</v>
      </c>
    </row>
    <row r="147" s="2" customFormat="1" ht="16.5" customHeight="1">
      <c r="A147" s="35"/>
      <c r="B147" s="36"/>
      <c r="C147" s="222" t="s">
        <v>267</v>
      </c>
      <c r="D147" s="222" t="s">
        <v>269</v>
      </c>
      <c r="E147" s="223" t="s">
        <v>2188</v>
      </c>
      <c r="F147" s="224" t="s">
        <v>2189</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2391</v>
      </c>
    </row>
    <row r="148" s="2" customFormat="1" ht="16.5" customHeight="1">
      <c r="A148" s="35"/>
      <c r="B148" s="36"/>
      <c r="C148" s="222" t="s">
        <v>83</v>
      </c>
      <c r="D148" s="222" t="s">
        <v>269</v>
      </c>
      <c r="E148" s="223" t="s">
        <v>2126</v>
      </c>
      <c r="F148" s="224" t="s">
        <v>2127</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2392</v>
      </c>
    </row>
    <row r="149" s="2" customFormat="1" ht="16.5" customHeight="1">
      <c r="A149" s="35"/>
      <c r="B149" s="36"/>
      <c r="C149" s="222" t="s">
        <v>137</v>
      </c>
      <c r="D149" s="222" t="s">
        <v>269</v>
      </c>
      <c r="E149" s="223" t="s">
        <v>2129</v>
      </c>
      <c r="F149" s="224" t="s">
        <v>2130</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2393</v>
      </c>
    </row>
    <row r="150" s="2" customFormat="1" ht="24.15" customHeight="1">
      <c r="A150" s="35"/>
      <c r="B150" s="36"/>
      <c r="C150" s="222" t="s">
        <v>324</v>
      </c>
      <c r="D150" s="222" t="s">
        <v>269</v>
      </c>
      <c r="E150" s="223" t="s">
        <v>2132</v>
      </c>
      <c r="F150" s="224" t="s">
        <v>2133</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2394</v>
      </c>
    </row>
    <row r="151" s="2" customFormat="1" ht="24.15" customHeight="1">
      <c r="A151" s="35"/>
      <c r="B151" s="36"/>
      <c r="C151" s="240" t="s">
        <v>379</v>
      </c>
      <c r="D151" s="240" t="s">
        <v>339</v>
      </c>
      <c r="E151" s="241" t="s">
        <v>2135</v>
      </c>
      <c r="F151" s="242" t="s">
        <v>2136</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2395</v>
      </c>
    </row>
    <row r="152" s="2" customFormat="1" ht="24.15" customHeight="1">
      <c r="A152" s="35"/>
      <c r="B152" s="36"/>
      <c r="C152" s="240" t="s">
        <v>329</v>
      </c>
      <c r="D152" s="240" t="s">
        <v>339</v>
      </c>
      <c r="E152" s="241" t="s">
        <v>2138</v>
      </c>
      <c r="F152" s="242" t="s">
        <v>2139</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2396</v>
      </c>
    </row>
    <row r="153" s="2" customFormat="1" ht="21.75" customHeight="1">
      <c r="A153" s="35"/>
      <c r="B153" s="36"/>
      <c r="C153" s="222" t="s">
        <v>388</v>
      </c>
      <c r="D153" s="222" t="s">
        <v>269</v>
      </c>
      <c r="E153" s="223" t="s">
        <v>2141</v>
      </c>
      <c r="F153" s="224" t="s">
        <v>2142</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2397</v>
      </c>
    </row>
    <row r="154" s="2" customFormat="1" ht="24.15" customHeight="1">
      <c r="A154" s="35"/>
      <c r="B154" s="36"/>
      <c r="C154" s="240" t="s">
        <v>334</v>
      </c>
      <c r="D154" s="240" t="s">
        <v>339</v>
      </c>
      <c r="E154" s="241" t="s">
        <v>2197</v>
      </c>
      <c r="F154" s="242" t="s">
        <v>2198</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2398</v>
      </c>
    </row>
    <row r="155" s="2" customFormat="1" ht="33" customHeight="1">
      <c r="A155" s="35"/>
      <c r="B155" s="36"/>
      <c r="C155" s="240" t="s">
        <v>397</v>
      </c>
      <c r="D155" s="240" t="s">
        <v>339</v>
      </c>
      <c r="E155" s="241" t="s">
        <v>2123</v>
      </c>
      <c r="F155" s="242" t="s">
        <v>2124</v>
      </c>
      <c r="G155" s="243" t="s">
        <v>272</v>
      </c>
      <c r="H155" s="244">
        <v>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339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2399</v>
      </c>
    </row>
    <row r="156" s="2" customFormat="1" ht="24.15" customHeight="1">
      <c r="A156" s="35"/>
      <c r="B156" s="36"/>
      <c r="C156" s="222" t="s">
        <v>337</v>
      </c>
      <c r="D156" s="222" t="s">
        <v>269</v>
      </c>
      <c r="E156" s="223" t="s">
        <v>2201</v>
      </c>
      <c r="F156" s="224" t="s">
        <v>2202</v>
      </c>
      <c r="G156" s="225" t="s">
        <v>272</v>
      </c>
      <c r="H156" s="226">
        <v>2</v>
      </c>
      <c r="I156" s="227"/>
      <c r="J156" s="228">
        <f>ROUND(I156*H156,2)</f>
        <v>0</v>
      </c>
      <c r="K156" s="224" t="s">
        <v>273</v>
      </c>
      <c r="L156" s="41"/>
      <c r="M156" s="258" t="s">
        <v>1</v>
      </c>
      <c r="N156" s="259" t="s">
        <v>38</v>
      </c>
      <c r="O156" s="256"/>
      <c r="P156" s="260">
        <f>O156*H156</f>
        <v>0</v>
      </c>
      <c r="Q156" s="260">
        <v>0</v>
      </c>
      <c r="R156" s="260">
        <f>Q156*H156</f>
        <v>0</v>
      </c>
      <c r="S156" s="260">
        <v>0</v>
      </c>
      <c r="T156" s="261">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2400</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aiPLqnP9Kb+DCFHqj0UiGzZrlP9emIC3GDofkrj4w962Blm5UpHxOsDOsMTomAZYFZEOUFyXimtPoQLSDj4J3w==" hashValue="FaE0mj1cpWCJyPwLMvHtjzk28Ox3UOCOHdTItSEw85r4FuQhU4sXcK7js+tdyPH3Gps9cHa5tcDkJm88Niu6Aw=="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2401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2401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2401</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2164</v>
      </c>
      <c r="F125" s="224" t="s">
        <v>2165</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2402</v>
      </c>
    </row>
    <row r="126" s="2" customFormat="1" ht="24.15" customHeight="1">
      <c r="A126" s="35"/>
      <c r="B126" s="36"/>
      <c r="C126" s="222" t="s">
        <v>274</v>
      </c>
      <c r="D126" s="222" t="s">
        <v>269</v>
      </c>
      <c r="E126" s="223" t="s">
        <v>2167</v>
      </c>
      <c r="F126" s="224" t="s">
        <v>2168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2403</v>
      </c>
    </row>
    <row r="127" s="2" customFormat="1" ht="16.5" customHeight="1">
      <c r="A127" s="35"/>
      <c r="B127" s="36"/>
      <c r="C127" s="222" t="s">
        <v>286</v>
      </c>
      <c r="D127" s="222" t="s">
        <v>269</v>
      </c>
      <c r="E127" s="223" t="s">
        <v>2063</v>
      </c>
      <c r="F127" s="224" t="s">
        <v>2064</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2404</v>
      </c>
    </row>
    <row r="128" s="2" customFormat="1" ht="21.75" customHeight="1">
      <c r="A128" s="35"/>
      <c r="B128" s="36"/>
      <c r="C128" s="240" t="s">
        <v>304</v>
      </c>
      <c r="D128" s="240" t="s">
        <v>339</v>
      </c>
      <c r="E128" s="241" t="s">
        <v>2066</v>
      </c>
      <c r="F128" s="242" t="s">
        <v>2067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2405</v>
      </c>
    </row>
    <row r="129" s="2" customFormat="1" ht="16.5" customHeight="1">
      <c r="A129" s="35"/>
      <c r="B129" s="36"/>
      <c r="C129" s="222" t="s">
        <v>294</v>
      </c>
      <c r="D129" s="222" t="s">
        <v>269</v>
      </c>
      <c r="E129" s="223" t="s">
        <v>2069</v>
      </c>
      <c r="F129" s="224" t="s">
        <v>2070</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2406</v>
      </c>
    </row>
    <row r="130" s="2" customFormat="1" ht="16.5" customHeight="1">
      <c r="A130" s="35"/>
      <c r="B130" s="36"/>
      <c r="C130" s="222" t="s">
        <v>283</v>
      </c>
      <c r="D130" s="222" t="s">
        <v>269</v>
      </c>
      <c r="E130" s="223" t="s">
        <v>2072</v>
      </c>
      <c r="F130" s="224" t="s">
        <v>2073</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2407</v>
      </c>
    </row>
    <row r="131" s="2" customFormat="1" ht="16.5" customHeight="1">
      <c r="A131" s="35"/>
      <c r="B131" s="36"/>
      <c r="C131" s="222" t="s">
        <v>290</v>
      </c>
      <c r="D131" s="222" t="s">
        <v>269</v>
      </c>
      <c r="E131" s="223" t="s">
        <v>2075</v>
      </c>
      <c r="F131" s="224" t="s">
        <v>2076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2408</v>
      </c>
    </row>
    <row r="132" s="2" customFormat="1" ht="24.15" customHeight="1">
      <c r="A132" s="35"/>
      <c r="B132" s="36"/>
      <c r="C132" s="240" t="s">
        <v>314</v>
      </c>
      <c r="D132" s="240" t="s">
        <v>339</v>
      </c>
      <c r="E132" s="241" t="s">
        <v>2081</v>
      </c>
      <c r="F132" s="242" t="s">
        <v>2082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2409</v>
      </c>
    </row>
    <row r="133" s="2" customFormat="1" ht="16.5" customHeight="1">
      <c r="A133" s="35"/>
      <c r="B133" s="36"/>
      <c r="C133" s="222" t="s">
        <v>8</v>
      </c>
      <c r="D133" s="222" t="s">
        <v>269</v>
      </c>
      <c r="E133" s="223" t="s">
        <v>2078</v>
      </c>
      <c r="F133" s="224" t="s">
        <v>2079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2410</v>
      </c>
    </row>
    <row r="134" s="2" customFormat="1" ht="24.15" customHeight="1">
      <c r="A134" s="35"/>
      <c r="B134" s="36"/>
      <c r="C134" s="240" t="s">
        <v>298</v>
      </c>
      <c r="D134" s="240" t="s">
        <v>339</v>
      </c>
      <c r="E134" s="241" t="s">
        <v>2411</v>
      </c>
      <c r="F134" s="242" t="s">
        <v>2412</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2413</v>
      </c>
    </row>
    <row r="135" s="2" customFormat="1" ht="24.15" customHeight="1">
      <c r="A135" s="35"/>
      <c r="B135" s="36"/>
      <c r="C135" s="240" t="s">
        <v>397</v>
      </c>
      <c r="D135" s="240" t="s">
        <v>339</v>
      </c>
      <c r="E135" s="241" t="s">
        <v>2084</v>
      </c>
      <c r="F135" s="242" t="s">
        <v>2085</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2414</v>
      </c>
    </row>
    <row r="136" s="2" customFormat="1" ht="24.15" customHeight="1">
      <c r="A136" s="35"/>
      <c r="B136" s="36"/>
      <c r="C136" s="240" t="s">
        <v>331</v>
      </c>
      <c r="D136" s="240" t="s">
        <v>339</v>
      </c>
      <c r="E136" s="241" t="s">
        <v>2090</v>
      </c>
      <c r="F136" s="242" t="s">
        <v>2091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2415</v>
      </c>
    </row>
    <row r="137" s="2" customFormat="1" ht="24.15" customHeight="1">
      <c r="A137" s="35"/>
      <c r="B137" s="36"/>
      <c r="C137" s="240" t="s">
        <v>337</v>
      </c>
      <c r="D137" s="240" t="s">
        <v>339</v>
      </c>
      <c r="E137" s="241" t="s">
        <v>2093</v>
      </c>
      <c r="F137" s="242" t="s">
        <v>2094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2416</v>
      </c>
    </row>
    <row r="138" s="2" customFormat="1" ht="24.15" customHeight="1">
      <c r="A138" s="35"/>
      <c r="B138" s="36"/>
      <c r="C138" s="240" t="s">
        <v>302</v>
      </c>
      <c r="D138" s="240" t="s">
        <v>339</v>
      </c>
      <c r="E138" s="241" t="s">
        <v>2096</v>
      </c>
      <c r="F138" s="242" t="s">
        <v>2097</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2417</v>
      </c>
    </row>
    <row r="139" s="2" customFormat="1" ht="24.15" customHeight="1">
      <c r="A139" s="35"/>
      <c r="B139" s="36"/>
      <c r="C139" s="240" t="s">
        <v>338</v>
      </c>
      <c r="D139" s="240" t="s">
        <v>339</v>
      </c>
      <c r="E139" s="241" t="s">
        <v>2102</v>
      </c>
      <c r="F139" s="242" t="s">
        <v>2103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2418</v>
      </c>
    </row>
    <row r="140" s="2" customFormat="1" ht="24.15" customHeight="1">
      <c r="A140" s="35"/>
      <c r="B140" s="36"/>
      <c r="C140" s="240" t="s">
        <v>308</v>
      </c>
      <c r="D140" s="240" t="s">
        <v>339</v>
      </c>
      <c r="E140" s="241" t="s">
        <v>2105</v>
      </c>
      <c r="F140" s="242" t="s">
        <v>2106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2419</v>
      </c>
    </row>
    <row r="141" s="2" customFormat="1" ht="24.15" customHeight="1">
      <c r="A141" s="35"/>
      <c r="B141" s="36"/>
      <c r="C141" s="240" t="s">
        <v>348</v>
      </c>
      <c r="D141" s="240" t="s">
        <v>339</v>
      </c>
      <c r="E141" s="241" t="s">
        <v>2108</v>
      </c>
      <c r="F141" s="242" t="s">
        <v>2109</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2420</v>
      </c>
    </row>
    <row r="142" s="2" customFormat="1" ht="24.15" customHeight="1">
      <c r="A142" s="35"/>
      <c r="B142" s="36"/>
      <c r="C142" s="240" t="s">
        <v>312</v>
      </c>
      <c r="D142" s="240" t="s">
        <v>339</v>
      </c>
      <c r="E142" s="241" t="s">
        <v>2111</v>
      </c>
      <c r="F142" s="242" t="s">
        <v>2112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2421</v>
      </c>
    </row>
    <row r="143" s="2" customFormat="1" ht="24.15" customHeight="1">
      <c r="A143" s="35"/>
      <c r="B143" s="36"/>
      <c r="C143" s="240" t="s">
        <v>315</v>
      </c>
      <c r="D143" s="240" t="s">
        <v>339</v>
      </c>
      <c r="E143" s="241" t="s">
        <v>2120</v>
      </c>
      <c r="F143" s="242" t="s">
        <v>2121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2422</v>
      </c>
    </row>
    <row r="144" s="2" customFormat="1" ht="24.15" customHeight="1">
      <c r="A144" s="35"/>
      <c r="B144" s="36"/>
      <c r="C144" s="240" t="s">
        <v>361</v>
      </c>
      <c r="D144" s="240" t="s">
        <v>339</v>
      </c>
      <c r="E144" s="241" t="s">
        <v>2117</v>
      </c>
      <c r="F144" s="242" t="s">
        <v>2118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2423</v>
      </c>
    </row>
    <row r="145" s="2" customFormat="1" ht="16.5" customHeight="1">
      <c r="A145" s="35"/>
      <c r="B145" s="36"/>
      <c r="C145" s="222" t="s">
        <v>267</v>
      </c>
      <c r="D145" s="222" t="s">
        <v>269</v>
      </c>
      <c r="E145" s="223" t="s">
        <v>2188</v>
      </c>
      <c r="F145" s="224" t="s">
        <v>2189</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2424</v>
      </c>
    </row>
    <row r="146" s="2" customFormat="1" ht="16.5" customHeight="1">
      <c r="A146" s="35"/>
      <c r="B146" s="36"/>
      <c r="C146" s="222" t="s">
        <v>83</v>
      </c>
      <c r="D146" s="222" t="s">
        <v>269</v>
      </c>
      <c r="E146" s="223" t="s">
        <v>2126</v>
      </c>
      <c r="F146" s="224" t="s">
        <v>2127</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2425</v>
      </c>
    </row>
    <row r="147" s="2" customFormat="1" ht="16.5" customHeight="1">
      <c r="A147" s="35"/>
      <c r="B147" s="36"/>
      <c r="C147" s="222" t="s">
        <v>137</v>
      </c>
      <c r="D147" s="222" t="s">
        <v>269</v>
      </c>
      <c r="E147" s="223" t="s">
        <v>2129</v>
      </c>
      <c r="F147" s="224" t="s">
        <v>2130</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2426</v>
      </c>
    </row>
    <row r="148" s="2" customFormat="1" ht="24.15" customHeight="1">
      <c r="A148" s="35"/>
      <c r="B148" s="36"/>
      <c r="C148" s="222" t="s">
        <v>319</v>
      </c>
      <c r="D148" s="222" t="s">
        <v>269</v>
      </c>
      <c r="E148" s="223" t="s">
        <v>2132</v>
      </c>
      <c r="F148" s="224" t="s">
        <v>2133</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2427</v>
      </c>
    </row>
    <row r="149" s="2" customFormat="1" ht="24.15" customHeight="1">
      <c r="A149" s="35"/>
      <c r="B149" s="36"/>
      <c r="C149" s="240" t="s">
        <v>370</v>
      </c>
      <c r="D149" s="240" t="s">
        <v>339</v>
      </c>
      <c r="E149" s="241" t="s">
        <v>2135</v>
      </c>
      <c r="F149" s="242" t="s">
        <v>2136</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2428</v>
      </c>
    </row>
    <row r="150" s="2" customFormat="1" ht="24.15" customHeight="1">
      <c r="A150" s="35"/>
      <c r="B150" s="36"/>
      <c r="C150" s="240" t="s">
        <v>324</v>
      </c>
      <c r="D150" s="240" t="s">
        <v>339</v>
      </c>
      <c r="E150" s="241" t="s">
        <v>2138</v>
      </c>
      <c r="F150" s="242" t="s">
        <v>2139</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2429</v>
      </c>
    </row>
    <row r="151" s="2" customFormat="1" ht="21.75" customHeight="1">
      <c r="A151" s="35"/>
      <c r="B151" s="36"/>
      <c r="C151" s="222" t="s">
        <v>379</v>
      </c>
      <c r="D151" s="222" t="s">
        <v>269</v>
      </c>
      <c r="E151" s="223" t="s">
        <v>2141</v>
      </c>
      <c r="F151" s="224" t="s">
        <v>2142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2430</v>
      </c>
    </row>
    <row r="152" s="2" customFormat="1" ht="24.15" customHeight="1">
      <c r="A152" s="35"/>
      <c r="B152" s="36"/>
      <c r="C152" s="240" t="s">
        <v>329</v>
      </c>
      <c r="D152" s="240" t="s">
        <v>339</v>
      </c>
      <c r="E152" s="241" t="s">
        <v>2197</v>
      </c>
      <c r="F152" s="242" t="s">
        <v>2198</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2431</v>
      </c>
    </row>
    <row r="153" s="2" customFormat="1" ht="33" customHeight="1">
      <c r="A153" s="35"/>
      <c r="B153" s="36"/>
      <c r="C153" s="240" t="s">
        <v>388</v>
      </c>
      <c r="D153" s="240" t="s">
        <v>339</v>
      </c>
      <c r="E153" s="241" t="s">
        <v>2123</v>
      </c>
      <c r="F153" s="242" t="s">
        <v>2124</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2432</v>
      </c>
    </row>
    <row r="154" s="2" customFormat="1" ht="24.15" customHeight="1">
      <c r="A154" s="35"/>
      <c r="B154" s="36"/>
      <c r="C154" s="222" t="s">
        <v>334</v>
      </c>
      <c r="D154" s="222" t="s">
        <v>269</v>
      </c>
      <c r="E154" s="223" t="s">
        <v>2201</v>
      </c>
      <c r="F154" s="224" t="s">
        <v>2202</v>
      </c>
      <c r="G154" s="225" t="s">
        <v>272</v>
      </c>
      <c r="H154" s="226">
        <v>2</v>
      </c>
      <c r="I154" s="227"/>
      <c r="J154" s="228">
        <f>ROUND(I154*H154,2)</f>
        <v>0</v>
      </c>
      <c r="K154" s="224" t="s">
        <v>273</v>
      </c>
      <c r="L154" s="41"/>
      <c r="M154" s="258" t="s">
        <v>1</v>
      </c>
      <c r="N154" s="259" t="s">
        <v>38</v>
      </c>
      <c r="O154" s="256"/>
      <c r="P154" s="260">
        <f>O154*H154</f>
        <v>0</v>
      </c>
      <c r="Q154" s="260">
        <v>0</v>
      </c>
      <c r="R154" s="260">
        <f>Q154*H154</f>
        <v>0</v>
      </c>
      <c r="S154" s="260">
        <v>0</v>
      </c>
      <c r="T154" s="261">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2433</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gO+a+bHceEAPLGLs89Qi3X4filfLJyLNLapB5W2wcNKR7FGM8/PeDr38Cbh86kS09J75MViaJfztUZCf+8r9aA==" hashValue="YfYVQnK5cgGg9g3EuVrMQgUxqzbXGdFQQxpuv/thrvz+/Zs4IyVIKKhpLPolJB+jr03q7U1i0MM5EJ5SSwM/vg=="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2434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2434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2434</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2164</v>
      </c>
      <c r="F125" s="224" t="s">
        <v>2165</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2435</v>
      </c>
    </row>
    <row r="126" s="2" customFormat="1" ht="24.15" customHeight="1">
      <c r="A126" s="35"/>
      <c r="B126" s="36"/>
      <c r="C126" s="222" t="s">
        <v>274</v>
      </c>
      <c r="D126" s="222" t="s">
        <v>269</v>
      </c>
      <c r="E126" s="223" t="s">
        <v>2167</v>
      </c>
      <c r="F126" s="224" t="s">
        <v>2168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2436</v>
      </c>
    </row>
    <row r="127" s="2" customFormat="1" ht="16.5" customHeight="1">
      <c r="A127" s="35"/>
      <c r="B127" s="36"/>
      <c r="C127" s="222" t="s">
        <v>286</v>
      </c>
      <c r="D127" s="222" t="s">
        <v>269</v>
      </c>
      <c r="E127" s="223" t="s">
        <v>2063</v>
      </c>
      <c r="F127" s="224" t="s">
        <v>2064</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2437</v>
      </c>
    </row>
    <row r="128" s="2" customFormat="1" ht="21.75" customHeight="1">
      <c r="A128" s="35"/>
      <c r="B128" s="36"/>
      <c r="C128" s="240" t="s">
        <v>304</v>
      </c>
      <c r="D128" s="240" t="s">
        <v>339</v>
      </c>
      <c r="E128" s="241" t="s">
        <v>2066</v>
      </c>
      <c r="F128" s="242" t="s">
        <v>2067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2438</v>
      </c>
    </row>
    <row r="129" s="2" customFormat="1" ht="16.5" customHeight="1">
      <c r="A129" s="35"/>
      <c r="B129" s="36"/>
      <c r="C129" s="222" t="s">
        <v>294</v>
      </c>
      <c r="D129" s="222" t="s">
        <v>269</v>
      </c>
      <c r="E129" s="223" t="s">
        <v>2069</v>
      </c>
      <c r="F129" s="224" t="s">
        <v>2070</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2439</v>
      </c>
    </row>
    <row r="130" s="2" customFormat="1" ht="16.5" customHeight="1">
      <c r="A130" s="35"/>
      <c r="B130" s="36"/>
      <c r="C130" s="222" t="s">
        <v>283</v>
      </c>
      <c r="D130" s="222" t="s">
        <v>269</v>
      </c>
      <c r="E130" s="223" t="s">
        <v>2072</v>
      </c>
      <c r="F130" s="224" t="s">
        <v>2073</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2440</v>
      </c>
    </row>
    <row r="131" s="2" customFormat="1" ht="16.5" customHeight="1">
      <c r="A131" s="35"/>
      <c r="B131" s="36"/>
      <c r="C131" s="222" t="s">
        <v>290</v>
      </c>
      <c r="D131" s="222" t="s">
        <v>269</v>
      </c>
      <c r="E131" s="223" t="s">
        <v>2075</v>
      </c>
      <c r="F131" s="224" t="s">
        <v>2076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2441</v>
      </c>
    </row>
    <row r="132" s="2" customFormat="1" ht="24.15" customHeight="1">
      <c r="A132" s="35"/>
      <c r="B132" s="36"/>
      <c r="C132" s="240" t="s">
        <v>314</v>
      </c>
      <c r="D132" s="240" t="s">
        <v>339</v>
      </c>
      <c r="E132" s="241" t="s">
        <v>2081</v>
      </c>
      <c r="F132" s="242" t="s">
        <v>2082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2442</v>
      </c>
    </row>
    <row r="133" s="2" customFormat="1" ht="16.5" customHeight="1">
      <c r="A133" s="35"/>
      <c r="B133" s="36"/>
      <c r="C133" s="222" t="s">
        <v>8</v>
      </c>
      <c r="D133" s="222" t="s">
        <v>269</v>
      </c>
      <c r="E133" s="223" t="s">
        <v>2078</v>
      </c>
      <c r="F133" s="224" t="s">
        <v>2079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2443</v>
      </c>
    </row>
    <row r="134" s="2" customFormat="1" ht="24.15" customHeight="1">
      <c r="A134" s="35"/>
      <c r="B134" s="36"/>
      <c r="C134" s="240" t="s">
        <v>397</v>
      </c>
      <c r="D134" s="240" t="s">
        <v>339</v>
      </c>
      <c r="E134" s="241" t="s">
        <v>2084</v>
      </c>
      <c r="F134" s="242" t="s">
        <v>2085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2444</v>
      </c>
    </row>
    <row r="135" s="2" customFormat="1" ht="24.15" customHeight="1">
      <c r="A135" s="35"/>
      <c r="B135" s="36"/>
      <c r="C135" s="240" t="s">
        <v>298</v>
      </c>
      <c r="D135" s="240" t="s">
        <v>339</v>
      </c>
      <c r="E135" s="241" t="s">
        <v>2411</v>
      </c>
      <c r="F135" s="242" t="s">
        <v>2412</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2445</v>
      </c>
    </row>
    <row r="136" s="2" customFormat="1" ht="24.15" customHeight="1">
      <c r="A136" s="35"/>
      <c r="B136" s="36"/>
      <c r="C136" s="240" t="s">
        <v>331</v>
      </c>
      <c r="D136" s="240" t="s">
        <v>339</v>
      </c>
      <c r="E136" s="241" t="s">
        <v>2090</v>
      </c>
      <c r="F136" s="242" t="s">
        <v>2091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2446</v>
      </c>
    </row>
    <row r="137" s="2" customFormat="1" ht="24.15" customHeight="1">
      <c r="A137" s="35"/>
      <c r="B137" s="36"/>
      <c r="C137" s="240" t="s">
        <v>337</v>
      </c>
      <c r="D137" s="240" t="s">
        <v>339</v>
      </c>
      <c r="E137" s="241" t="s">
        <v>2093</v>
      </c>
      <c r="F137" s="242" t="s">
        <v>2094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2447</v>
      </c>
    </row>
    <row r="138" s="2" customFormat="1" ht="24.15" customHeight="1">
      <c r="A138" s="35"/>
      <c r="B138" s="36"/>
      <c r="C138" s="240" t="s">
        <v>302</v>
      </c>
      <c r="D138" s="240" t="s">
        <v>339</v>
      </c>
      <c r="E138" s="241" t="s">
        <v>2096</v>
      </c>
      <c r="F138" s="242" t="s">
        <v>2097</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2448</v>
      </c>
    </row>
    <row r="139" s="2" customFormat="1" ht="24.15" customHeight="1">
      <c r="A139" s="35"/>
      <c r="B139" s="36"/>
      <c r="C139" s="240" t="s">
        <v>338</v>
      </c>
      <c r="D139" s="240" t="s">
        <v>339</v>
      </c>
      <c r="E139" s="241" t="s">
        <v>2102</v>
      </c>
      <c r="F139" s="242" t="s">
        <v>2103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2449</v>
      </c>
    </row>
    <row r="140" s="2" customFormat="1" ht="24.15" customHeight="1">
      <c r="A140" s="35"/>
      <c r="B140" s="36"/>
      <c r="C140" s="240" t="s">
        <v>308</v>
      </c>
      <c r="D140" s="240" t="s">
        <v>339</v>
      </c>
      <c r="E140" s="241" t="s">
        <v>2105</v>
      </c>
      <c r="F140" s="242" t="s">
        <v>2106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2450</v>
      </c>
    </row>
    <row r="141" s="2" customFormat="1" ht="24.15" customHeight="1">
      <c r="A141" s="35"/>
      <c r="B141" s="36"/>
      <c r="C141" s="240" t="s">
        <v>348</v>
      </c>
      <c r="D141" s="240" t="s">
        <v>339</v>
      </c>
      <c r="E141" s="241" t="s">
        <v>2108</v>
      </c>
      <c r="F141" s="242" t="s">
        <v>2109</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2451</v>
      </c>
    </row>
    <row r="142" s="2" customFormat="1" ht="24.15" customHeight="1">
      <c r="A142" s="35"/>
      <c r="B142" s="36"/>
      <c r="C142" s="240" t="s">
        <v>312</v>
      </c>
      <c r="D142" s="240" t="s">
        <v>339</v>
      </c>
      <c r="E142" s="241" t="s">
        <v>2111</v>
      </c>
      <c r="F142" s="242" t="s">
        <v>2112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2452</v>
      </c>
    </row>
    <row r="143" s="2" customFormat="1" ht="24.15" customHeight="1">
      <c r="A143" s="35"/>
      <c r="B143" s="36"/>
      <c r="C143" s="240" t="s">
        <v>315</v>
      </c>
      <c r="D143" s="240" t="s">
        <v>339</v>
      </c>
      <c r="E143" s="241" t="s">
        <v>2120</v>
      </c>
      <c r="F143" s="242" t="s">
        <v>2121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2453</v>
      </c>
    </row>
    <row r="144" s="2" customFormat="1" ht="24.15" customHeight="1">
      <c r="A144" s="35"/>
      <c r="B144" s="36"/>
      <c r="C144" s="240" t="s">
        <v>361</v>
      </c>
      <c r="D144" s="240" t="s">
        <v>339</v>
      </c>
      <c r="E144" s="241" t="s">
        <v>2117</v>
      </c>
      <c r="F144" s="242" t="s">
        <v>2118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2454</v>
      </c>
    </row>
    <row r="145" s="2" customFormat="1" ht="16.5" customHeight="1">
      <c r="A145" s="35"/>
      <c r="B145" s="36"/>
      <c r="C145" s="222" t="s">
        <v>267</v>
      </c>
      <c r="D145" s="222" t="s">
        <v>269</v>
      </c>
      <c r="E145" s="223" t="s">
        <v>2188</v>
      </c>
      <c r="F145" s="224" t="s">
        <v>2189</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2455</v>
      </c>
    </row>
    <row r="146" s="2" customFormat="1" ht="16.5" customHeight="1">
      <c r="A146" s="35"/>
      <c r="B146" s="36"/>
      <c r="C146" s="222" t="s">
        <v>83</v>
      </c>
      <c r="D146" s="222" t="s">
        <v>269</v>
      </c>
      <c r="E146" s="223" t="s">
        <v>2126</v>
      </c>
      <c r="F146" s="224" t="s">
        <v>2127</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2456</v>
      </c>
    </row>
    <row r="147" s="2" customFormat="1" ht="16.5" customHeight="1">
      <c r="A147" s="35"/>
      <c r="B147" s="36"/>
      <c r="C147" s="222" t="s">
        <v>137</v>
      </c>
      <c r="D147" s="222" t="s">
        <v>269</v>
      </c>
      <c r="E147" s="223" t="s">
        <v>2129</v>
      </c>
      <c r="F147" s="224" t="s">
        <v>2130</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2457</v>
      </c>
    </row>
    <row r="148" s="2" customFormat="1" ht="24.15" customHeight="1">
      <c r="A148" s="35"/>
      <c r="B148" s="36"/>
      <c r="C148" s="222" t="s">
        <v>319</v>
      </c>
      <c r="D148" s="222" t="s">
        <v>269</v>
      </c>
      <c r="E148" s="223" t="s">
        <v>2132</v>
      </c>
      <c r="F148" s="224" t="s">
        <v>2133</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2458</v>
      </c>
    </row>
    <row r="149" s="2" customFormat="1" ht="24.15" customHeight="1">
      <c r="A149" s="35"/>
      <c r="B149" s="36"/>
      <c r="C149" s="240" t="s">
        <v>370</v>
      </c>
      <c r="D149" s="240" t="s">
        <v>339</v>
      </c>
      <c r="E149" s="241" t="s">
        <v>2135</v>
      </c>
      <c r="F149" s="242" t="s">
        <v>2136</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2459</v>
      </c>
    </row>
    <row r="150" s="2" customFormat="1" ht="24.15" customHeight="1">
      <c r="A150" s="35"/>
      <c r="B150" s="36"/>
      <c r="C150" s="240" t="s">
        <v>324</v>
      </c>
      <c r="D150" s="240" t="s">
        <v>339</v>
      </c>
      <c r="E150" s="241" t="s">
        <v>2138</v>
      </c>
      <c r="F150" s="242" t="s">
        <v>2139</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2460</v>
      </c>
    </row>
    <row r="151" s="2" customFormat="1" ht="21.75" customHeight="1">
      <c r="A151" s="35"/>
      <c r="B151" s="36"/>
      <c r="C151" s="222" t="s">
        <v>379</v>
      </c>
      <c r="D151" s="222" t="s">
        <v>269</v>
      </c>
      <c r="E151" s="223" t="s">
        <v>2141</v>
      </c>
      <c r="F151" s="224" t="s">
        <v>2142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2461</v>
      </c>
    </row>
    <row r="152" s="2" customFormat="1" ht="24.15" customHeight="1">
      <c r="A152" s="35"/>
      <c r="B152" s="36"/>
      <c r="C152" s="240" t="s">
        <v>329</v>
      </c>
      <c r="D152" s="240" t="s">
        <v>339</v>
      </c>
      <c r="E152" s="241" t="s">
        <v>2197</v>
      </c>
      <c r="F152" s="242" t="s">
        <v>2198</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2462</v>
      </c>
    </row>
    <row r="153" s="2" customFormat="1" ht="33" customHeight="1">
      <c r="A153" s="35"/>
      <c r="B153" s="36"/>
      <c r="C153" s="240" t="s">
        <v>388</v>
      </c>
      <c r="D153" s="240" t="s">
        <v>339</v>
      </c>
      <c r="E153" s="241" t="s">
        <v>2123</v>
      </c>
      <c r="F153" s="242" t="s">
        <v>2124</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2463</v>
      </c>
    </row>
    <row r="154" s="2" customFormat="1" ht="24.15" customHeight="1">
      <c r="A154" s="35"/>
      <c r="B154" s="36"/>
      <c r="C154" s="222" t="s">
        <v>334</v>
      </c>
      <c r="D154" s="222" t="s">
        <v>269</v>
      </c>
      <c r="E154" s="223" t="s">
        <v>2201</v>
      </c>
      <c r="F154" s="224" t="s">
        <v>2202</v>
      </c>
      <c r="G154" s="225" t="s">
        <v>272</v>
      </c>
      <c r="H154" s="226">
        <v>2</v>
      </c>
      <c r="I154" s="227"/>
      <c r="J154" s="228">
        <f>ROUND(I154*H154,2)</f>
        <v>0</v>
      </c>
      <c r="K154" s="224" t="s">
        <v>273</v>
      </c>
      <c r="L154" s="41"/>
      <c r="M154" s="258" t="s">
        <v>1</v>
      </c>
      <c r="N154" s="259" t="s">
        <v>38</v>
      </c>
      <c r="O154" s="256"/>
      <c r="P154" s="260">
        <f>O154*H154</f>
        <v>0</v>
      </c>
      <c r="Q154" s="260">
        <v>0</v>
      </c>
      <c r="R154" s="260">
        <f>Q154*H154</f>
        <v>0</v>
      </c>
      <c r="S154" s="260">
        <v>0</v>
      </c>
      <c r="T154" s="261">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2464</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XzJT62Ntn1bUSlv+qQKny0vTo5J5XQvYoeMQl1rjAa/y93gYb7AGNr5HZey6kf7FPzop7EPN1Bkzywxi4dWslQ==" hashValue="1wZ5ZdlC15PER1Q6fBumya4UW//b7peeLGe/fCZ78gQxAdd1S2g7s8TQoeMLRmG7GBhZf55GT6t1NBP1ZvcLLA=="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919</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ROUND((SUM(BE119:BE332)),  2)</f>
        <v>0</v>
      </c>
      <c r="G33" s="35"/>
      <c r="H33" s="35"/>
      <c r="I33" s="162">
        <v>0.20999999999999999</v>
      </c>
      <c r="J33" s="161">
        <f>ROUND(((SUM(BE119:BE332))*I33),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ROUND((SUM(BF119:BF332)),  2)</f>
        <v>0</v>
      </c>
      <c r="G34" s="35"/>
      <c r="H34" s="35"/>
      <c r="I34" s="162">
        <v>0.12</v>
      </c>
      <c r="J34" s="161">
        <f>ROUND(((SUM(BF119:BF332))*I34),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 xml:space="preserve">So 02 - Obnova železničního svršku Choceň - –Zámrsk km 271,966 - 278,836 </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920</v>
      </c>
      <c r="E99" s="189"/>
      <c r="F99" s="189"/>
      <c r="G99" s="189"/>
      <c r="H99" s="189"/>
      <c r="I99" s="189"/>
      <c r="J99" s="190">
        <f>J260</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 xml:space="preserve">So 02 - Obnova železničního svršku Choceň - –Zámrsk km 271,966 - 278,836 </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P120+P121+P260</f>
        <v>0</v>
      </c>
      <c r="Q119" s="101"/>
      <c r="R119" s="205">
        <f>R120+R121+R260</f>
        <v>9547.8823799999991</v>
      </c>
      <c r="S119" s="101"/>
      <c r="T119" s="206">
        <f>T120+T121+T260</f>
        <v>0</v>
      </c>
      <c r="U119" s="35"/>
      <c r="V119" s="35"/>
      <c r="W119" s="35"/>
      <c r="X119" s="35"/>
      <c r="Y119" s="35"/>
      <c r="Z119" s="35"/>
      <c r="AA119" s="35"/>
      <c r="AB119" s="35"/>
      <c r="AC119" s="35"/>
      <c r="AD119" s="35"/>
      <c r="AE119" s="35"/>
      <c r="AT119" s="14" t="s">
        <v>72</v>
      </c>
      <c r="AU119" s="14" t="s">
        <v>246</v>
      </c>
      <c r="BK119" s="207">
        <f>BK120+BK121+BK260</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SUM(P122:P259)</f>
        <v>0</v>
      </c>
      <c r="Q121" s="216"/>
      <c r="R121" s="217">
        <f>SUM(R122:R259)</f>
        <v>9359.5044999999991</v>
      </c>
      <c r="S121" s="216"/>
      <c r="T121" s="218">
        <f>SUM(T122:T259)</f>
        <v>0</v>
      </c>
      <c r="U121" s="12"/>
      <c r="V121" s="12"/>
      <c r="W121" s="12"/>
      <c r="X121" s="12"/>
      <c r="Y121" s="12"/>
      <c r="Z121" s="12"/>
      <c r="AA121" s="12"/>
      <c r="AB121" s="12"/>
      <c r="AC121" s="12"/>
      <c r="AD121" s="12"/>
      <c r="AE121" s="12"/>
      <c r="AR121" s="219" t="s">
        <v>81</v>
      </c>
      <c r="AT121" s="220" t="s">
        <v>72</v>
      </c>
      <c r="AU121" s="220" t="s">
        <v>73</v>
      </c>
      <c r="AY121" s="219" t="s">
        <v>266</v>
      </c>
      <c r="BK121" s="221">
        <f>SUM(BK122:BK259)</f>
        <v>0</v>
      </c>
    </row>
    <row r="122" s="2" customFormat="1" ht="49.05" customHeight="1">
      <c r="A122" s="35"/>
      <c r="B122" s="36"/>
      <c r="C122" s="222" t="s">
        <v>81</v>
      </c>
      <c r="D122" s="222" t="s">
        <v>269</v>
      </c>
      <c r="E122" s="223" t="s">
        <v>270</v>
      </c>
      <c r="F122" s="224" t="s">
        <v>271</v>
      </c>
      <c r="G122" s="225" t="s">
        <v>272</v>
      </c>
      <c r="H122" s="226">
        <v>126</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921</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90" customHeight="1">
      <c r="A124" s="35"/>
      <c r="B124" s="36"/>
      <c r="C124" s="222" t="s">
        <v>83</v>
      </c>
      <c r="D124" s="222" t="s">
        <v>269</v>
      </c>
      <c r="E124" s="223" t="s">
        <v>287</v>
      </c>
      <c r="F124" s="224" t="s">
        <v>288</v>
      </c>
      <c r="G124" s="225" t="s">
        <v>289</v>
      </c>
      <c r="H124" s="226">
        <v>0.83499999999999996</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922</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34.75" customHeight="1">
      <c r="A126" s="35"/>
      <c r="B126" s="36"/>
      <c r="C126" s="222" t="s">
        <v>137</v>
      </c>
      <c r="D126" s="222" t="s">
        <v>269</v>
      </c>
      <c r="E126" s="223" t="s">
        <v>292</v>
      </c>
      <c r="F126" s="224" t="s">
        <v>293</v>
      </c>
      <c r="G126" s="225" t="s">
        <v>289</v>
      </c>
      <c r="H126" s="226">
        <v>0.83499999999999996</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922</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274</v>
      </c>
      <c r="D128" s="222" t="s">
        <v>269</v>
      </c>
      <c r="E128" s="223" t="s">
        <v>923</v>
      </c>
      <c r="F128" s="224" t="s">
        <v>924</v>
      </c>
      <c r="G128" s="225" t="s">
        <v>289</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925</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6.35" customHeight="1">
      <c r="A130" s="35"/>
      <c r="B130" s="36"/>
      <c r="C130" s="222" t="s">
        <v>267</v>
      </c>
      <c r="D130" s="222" t="s">
        <v>269</v>
      </c>
      <c r="E130" s="223" t="s">
        <v>926</v>
      </c>
      <c r="F130" s="224" t="s">
        <v>927</v>
      </c>
      <c r="G130" s="225" t="s">
        <v>297</v>
      </c>
      <c r="H130" s="226">
        <v>1176</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928</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283</v>
      </c>
      <c r="D132" s="222" t="s">
        <v>269</v>
      </c>
      <c r="E132" s="223" t="s">
        <v>305</v>
      </c>
      <c r="F132" s="224" t="s">
        <v>306</v>
      </c>
      <c r="G132" s="225" t="s">
        <v>307</v>
      </c>
      <c r="H132" s="226">
        <v>4213.8000000000002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929</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78" customHeight="1">
      <c r="A134" s="35"/>
      <c r="B134" s="36"/>
      <c r="C134" s="222" t="s">
        <v>294</v>
      </c>
      <c r="D134" s="222" t="s">
        <v>269</v>
      </c>
      <c r="E134" s="223" t="s">
        <v>310</v>
      </c>
      <c r="F134" s="224" t="s">
        <v>311</v>
      </c>
      <c r="G134" s="225" t="s">
        <v>307</v>
      </c>
      <c r="H134" s="226">
        <v>4213.8000000000002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298</v>
      </c>
    </row>
    <row r="135" s="2" customFormat="1">
      <c r="A135" s="35"/>
      <c r="B135" s="36"/>
      <c r="C135" s="37"/>
      <c r="D135" s="235" t="s">
        <v>275</v>
      </c>
      <c r="E135" s="37"/>
      <c r="F135" s="236" t="s">
        <v>930</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1.25" customHeight="1">
      <c r="A136" s="35"/>
      <c r="B136" s="36"/>
      <c r="C136" s="222" t="s">
        <v>286</v>
      </c>
      <c r="D136" s="222" t="s">
        <v>269</v>
      </c>
      <c r="E136" s="223" t="s">
        <v>305</v>
      </c>
      <c r="F136" s="224" t="s">
        <v>306</v>
      </c>
      <c r="G136" s="225" t="s">
        <v>307</v>
      </c>
      <c r="H136" s="226">
        <v>4213.8000000000002</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302</v>
      </c>
    </row>
    <row r="137" s="2" customFormat="1">
      <c r="A137" s="35"/>
      <c r="B137" s="36"/>
      <c r="C137" s="37"/>
      <c r="D137" s="235" t="s">
        <v>275</v>
      </c>
      <c r="E137" s="37"/>
      <c r="F137" s="236" t="s">
        <v>931</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11.75" customHeight="1">
      <c r="A138" s="35"/>
      <c r="B138" s="36"/>
      <c r="C138" s="222" t="s">
        <v>304</v>
      </c>
      <c r="D138" s="222" t="s">
        <v>269</v>
      </c>
      <c r="E138" s="223" t="s">
        <v>317</v>
      </c>
      <c r="F138" s="224" t="s">
        <v>318</v>
      </c>
      <c r="G138" s="225" t="s">
        <v>307</v>
      </c>
      <c r="H138" s="226">
        <v>8427.6000000000004</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308</v>
      </c>
    </row>
    <row r="139" s="2" customFormat="1">
      <c r="A139" s="35"/>
      <c r="B139" s="36"/>
      <c r="C139" s="37"/>
      <c r="D139" s="235" t="s">
        <v>275</v>
      </c>
      <c r="E139" s="37"/>
      <c r="F139" s="236" t="s">
        <v>932</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0.5" customHeight="1">
      <c r="A140" s="35"/>
      <c r="B140" s="36"/>
      <c r="C140" s="222" t="s">
        <v>290</v>
      </c>
      <c r="D140" s="222" t="s">
        <v>269</v>
      </c>
      <c r="E140" s="223" t="s">
        <v>322</v>
      </c>
      <c r="F140" s="224" t="s">
        <v>323</v>
      </c>
      <c r="G140" s="225" t="s">
        <v>307</v>
      </c>
      <c r="H140" s="226">
        <v>4213.8000000000002</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312</v>
      </c>
    </row>
    <row r="141" s="2" customFormat="1">
      <c r="A141" s="35"/>
      <c r="B141" s="36"/>
      <c r="C141" s="37"/>
      <c r="D141" s="235" t="s">
        <v>275</v>
      </c>
      <c r="E141" s="37"/>
      <c r="F141" s="236" t="s">
        <v>933</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76.35" customHeight="1">
      <c r="A142" s="35"/>
      <c r="B142" s="36"/>
      <c r="C142" s="222" t="s">
        <v>314</v>
      </c>
      <c r="D142" s="222" t="s">
        <v>269</v>
      </c>
      <c r="E142" s="223" t="s">
        <v>335</v>
      </c>
      <c r="F142" s="224" t="s">
        <v>336</v>
      </c>
      <c r="G142" s="225" t="s">
        <v>289</v>
      </c>
      <c r="H142" s="226">
        <v>0.83499999999999996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315</v>
      </c>
    </row>
    <row r="143" s="2" customFormat="1">
      <c r="A143" s="35"/>
      <c r="B143" s="36"/>
      <c r="C143" s="37"/>
      <c r="D143" s="235" t="s">
        <v>275</v>
      </c>
      <c r="E143" s="37"/>
      <c r="F143" s="236" t="s">
        <v>922</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76.35" customHeight="1">
      <c r="A144" s="35"/>
      <c r="B144" s="36"/>
      <c r="C144" s="222" t="s">
        <v>8</v>
      </c>
      <c r="D144" s="222" t="s">
        <v>269</v>
      </c>
      <c r="E144" s="223" t="s">
        <v>594</v>
      </c>
      <c r="F144" s="224" t="s">
        <v>595</v>
      </c>
      <c r="G144" s="225" t="s">
        <v>297</v>
      </c>
      <c r="H144" s="226">
        <v>1680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319</v>
      </c>
    </row>
    <row r="145" s="2" customFormat="1">
      <c r="A145" s="35"/>
      <c r="B145" s="36"/>
      <c r="C145" s="37"/>
      <c r="D145" s="235" t="s">
        <v>275</v>
      </c>
      <c r="E145" s="37"/>
      <c r="F145" s="236" t="s">
        <v>934</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21.75" customHeight="1">
      <c r="A146" s="35"/>
      <c r="B146" s="36"/>
      <c r="C146" s="240" t="s">
        <v>321</v>
      </c>
      <c r="D146" s="240" t="s">
        <v>339</v>
      </c>
      <c r="E146" s="241" t="s">
        <v>340</v>
      </c>
      <c r="F146" s="242" t="s">
        <v>341</v>
      </c>
      <c r="G146" s="243" t="s">
        <v>307</v>
      </c>
      <c r="H146" s="244">
        <v>7034</v>
      </c>
      <c r="I146" s="245"/>
      <c r="J146" s="246">
        <f>ROUND(I146*H146,2)</f>
        <v>0</v>
      </c>
      <c r="K146" s="242" t="s">
        <v>273</v>
      </c>
      <c r="L146" s="247"/>
      <c r="M146" s="248" t="s">
        <v>1</v>
      </c>
      <c r="N146" s="249" t="s">
        <v>38</v>
      </c>
      <c r="O146" s="88"/>
      <c r="P146" s="231">
        <f>O146*H146</f>
        <v>0</v>
      </c>
      <c r="Q146" s="231">
        <v>1</v>
      </c>
      <c r="R146" s="231">
        <f>Q146*H146</f>
        <v>7034</v>
      </c>
      <c r="S146" s="231">
        <v>0</v>
      </c>
      <c r="T146" s="232">
        <f>S146*H146</f>
        <v>0</v>
      </c>
      <c r="U146" s="35"/>
      <c r="V146" s="35"/>
      <c r="W146" s="35"/>
      <c r="X146" s="35"/>
      <c r="Y146" s="35"/>
      <c r="Z146" s="35"/>
      <c r="AA146" s="35"/>
      <c r="AB146" s="35"/>
      <c r="AC146" s="35"/>
      <c r="AD146" s="35"/>
      <c r="AE146" s="35"/>
      <c r="AR146" s="233" t="s">
        <v>286</v>
      </c>
      <c r="AT146" s="233" t="s">
        <v>339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324</v>
      </c>
    </row>
    <row r="147" s="2" customFormat="1">
      <c r="A147" s="35"/>
      <c r="B147" s="36"/>
      <c r="C147" s="37"/>
      <c r="D147" s="235" t="s">
        <v>275</v>
      </c>
      <c r="E147" s="37"/>
      <c r="F147" s="236" t="s">
        <v>935</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01.25" customHeight="1">
      <c r="A148" s="35"/>
      <c r="B148" s="36"/>
      <c r="C148" s="222" t="s">
        <v>298</v>
      </c>
      <c r="D148" s="222" t="s">
        <v>269</v>
      </c>
      <c r="E148" s="223" t="s">
        <v>305</v>
      </c>
      <c r="F148" s="224" t="s">
        <v>306</v>
      </c>
      <c r="G148" s="225" t="s">
        <v>307</v>
      </c>
      <c r="H148" s="226">
        <v>7034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329</v>
      </c>
    </row>
    <row r="149" s="2" customFormat="1">
      <c r="A149" s="35"/>
      <c r="B149" s="36"/>
      <c r="C149" s="37"/>
      <c r="D149" s="235" t="s">
        <v>275</v>
      </c>
      <c r="E149" s="37"/>
      <c r="F149" s="236" t="s">
        <v>936</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11.75" customHeight="1">
      <c r="A150" s="35"/>
      <c r="B150" s="36"/>
      <c r="C150" s="222" t="s">
        <v>331</v>
      </c>
      <c r="D150" s="222" t="s">
        <v>269</v>
      </c>
      <c r="E150" s="223" t="s">
        <v>317</v>
      </c>
      <c r="F150" s="224" t="s">
        <v>318</v>
      </c>
      <c r="G150" s="225" t="s">
        <v>307</v>
      </c>
      <c r="H150" s="226">
        <v>49238</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334</v>
      </c>
    </row>
    <row r="151" s="2" customFormat="1">
      <c r="A151" s="35"/>
      <c r="B151" s="36"/>
      <c r="C151" s="37"/>
      <c r="D151" s="235" t="s">
        <v>275</v>
      </c>
      <c r="E151" s="37"/>
      <c r="F151" s="236" t="s">
        <v>937</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49.05" customHeight="1">
      <c r="A152" s="35"/>
      <c r="B152" s="36"/>
      <c r="C152" s="222" t="s">
        <v>302</v>
      </c>
      <c r="D152" s="222" t="s">
        <v>269</v>
      </c>
      <c r="E152" s="223" t="s">
        <v>618</v>
      </c>
      <c r="F152" s="224" t="s">
        <v>619</v>
      </c>
      <c r="G152" s="225" t="s">
        <v>279</v>
      </c>
      <c r="H152" s="226">
        <v>700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337</v>
      </c>
    </row>
    <row r="153" s="2" customFormat="1">
      <c r="A153" s="35"/>
      <c r="B153" s="36"/>
      <c r="C153" s="37"/>
      <c r="D153" s="235" t="s">
        <v>275</v>
      </c>
      <c r="E153" s="37"/>
      <c r="F153" s="236" t="s">
        <v>938</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338</v>
      </c>
      <c r="D154" s="222" t="s">
        <v>269</v>
      </c>
      <c r="E154" s="223" t="s">
        <v>623</v>
      </c>
      <c r="F154" s="224" t="s">
        <v>624</v>
      </c>
      <c r="G154" s="225" t="s">
        <v>279</v>
      </c>
      <c r="H154" s="226">
        <v>700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342</v>
      </c>
    </row>
    <row r="155" s="2" customFormat="1">
      <c r="A155" s="35"/>
      <c r="B155" s="36"/>
      <c r="C155" s="37"/>
      <c r="D155" s="235" t="s">
        <v>275</v>
      </c>
      <c r="E155" s="37"/>
      <c r="F155" s="236" t="s">
        <v>938</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4.15" customHeight="1">
      <c r="A156" s="35"/>
      <c r="B156" s="36"/>
      <c r="C156" s="240" t="s">
        <v>308</v>
      </c>
      <c r="D156" s="240" t="s">
        <v>339</v>
      </c>
      <c r="E156" s="241" t="s">
        <v>626</v>
      </c>
      <c r="F156" s="242" t="s">
        <v>627</v>
      </c>
      <c r="G156" s="243" t="s">
        <v>297</v>
      </c>
      <c r="H156" s="244">
        <v>10.5</v>
      </c>
      <c r="I156" s="245"/>
      <c r="J156" s="246">
        <f>ROUND(I156*H156,2)</f>
        <v>0</v>
      </c>
      <c r="K156" s="242" t="s">
        <v>273</v>
      </c>
      <c r="L156" s="247"/>
      <c r="M156" s="248" t="s">
        <v>1</v>
      </c>
      <c r="N156" s="249" t="s">
        <v>38</v>
      </c>
      <c r="O156" s="88"/>
      <c r="P156" s="231">
        <f>O156*H156</f>
        <v>0</v>
      </c>
      <c r="Q156" s="231">
        <v>2.4289999999999998</v>
      </c>
      <c r="R156" s="231">
        <f>Q156*H156</f>
        <v>25.504499999999997</v>
      </c>
      <c r="S156" s="231">
        <v>0</v>
      </c>
      <c r="T156" s="232">
        <f>S156*H156</f>
        <v>0</v>
      </c>
      <c r="U156" s="35"/>
      <c r="V156" s="35"/>
      <c r="W156" s="35"/>
      <c r="X156" s="35"/>
      <c r="Y156" s="35"/>
      <c r="Z156" s="35"/>
      <c r="AA156" s="35"/>
      <c r="AB156" s="35"/>
      <c r="AC156" s="35"/>
      <c r="AD156" s="35"/>
      <c r="AE156" s="35"/>
      <c r="AR156" s="233" t="s">
        <v>286</v>
      </c>
      <c r="AT156" s="233" t="s">
        <v>339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346</v>
      </c>
    </row>
    <row r="157" s="2" customFormat="1">
      <c r="A157" s="35"/>
      <c r="B157" s="36"/>
      <c r="C157" s="37"/>
      <c r="D157" s="235" t="s">
        <v>275</v>
      </c>
      <c r="E157" s="37"/>
      <c r="F157" s="236" t="s">
        <v>939</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348</v>
      </c>
      <c r="D158" s="222" t="s">
        <v>269</v>
      </c>
      <c r="E158" s="223" t="s">
        <v>305</v>
      </c>
      <c r="F158" s="224" t="s">
        <v>306</v>
      </c>
      <c r="G158" s="225" t="s">
        <v>307</v>
      </c>
      <c r="H158" s="226">
        <v>26.25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349</v>
      </c>
    </row>
    <row r="159" s="2" customFormat="1">
      <c r="A159" s="35"/>
      <c r="B159" s="36"/>
      <c r="C159" s="37"/>
      <c r="D159" s="235" t="s">
        <v>275</v>
      </c>
      <c r="E159" s="37"/>
      <c r="F159" s="236" t="s">
        <v>940</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55.5" customHeight="1">
      <c r="A160" s="35"/>
      <c r="B160" s="36"/>
      <c r="C160" s="222" t="s">
        <v>312</v>
      </c>
      <c r="D160" s="222" t="s">
        <v>269</v>
      </c>
      <c r="E160" s="223" t="s">
        <v>941</v>
      </c>
      <c r="F160" s="224" t="s">
        <v>942</v>
      </c>
      <c r="G160" s="225" t="s">
        <v>328</v>
      </c>
      <c r="H160" s="226">
        <v>700</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351</v>
      </c>
    </row>
    <row r="161" s="2" customFormat="1">
      <c r="A161" s="35"/>
      <c r="B161" s="36"/>
      <c r="C161" s="37"/>
      <c r="D161" s="235" t="s">
        <v>275</v>
      </c>
      <c r="E161" s="37"/>
      <c r="F161" s="236" t="s">
        <v>943</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7</v>
      </c>
      <c r="D162" s="222" t="s">
        <v>269</v>
      </c>
      <c r="E162" s="223" t="s">
        <v>305</v>
      </c>
      <c r="F162" s="224" t="s">
        <v>306</v>
      </c>
      <c r="G162" s="225" t="s">
        <v>307</v>
      </c>
      <c r="H162" s="226">
        <v>154</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355</v>
      </c>
    </row>
    <row r="163" s="2" customFormat="1">
      <c r="A163" s="35"/>
      <c r="B163" s="36"/>
      <c r="C163" s="37"/>
      <c r="D163" s="235" t="s">
        <v>275</v>
      </c>
      <c r="E163" s="37"/>
      <c r="F163" s="236" t="s">
        <v>944</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315</v>
      </c>
      <c r="D164" s="222" t="s">
        <v>269</v>
      </c>
      <c r="E164" s="223" t="s">
        <v>317</v>
      </c>
      <c r="F164" s="224" t="s">
        <v>318</v>
      </c>
      <c r="G164" s="225" t="s">
        <v>307</v>
      </c>
      <c r="H164" s="226">
        <v>154</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359</v>
      </c>
    </row>
    <row r="165" s="2" customFormat="1">
      <c r="A165" s="35"/>
      <c r="B165" s="36"/>
      <c r="C165" s="37"/>
      <c r="D165" s="235" t="s">
        <v>275</v>
      </c>
      <c r="E165" s="37"/>
      <c r="F165" s="236" t="s">
        <v>945</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0.5" customHeight="1">
      <c r="A166" s="35"/>
      <c r="B166" s="36"/>
      <c r="C166" s="222" t="s">
        <v>361</v>
      </c>
      <c r="D166" s="222" t="s">
        <v>269</v>
      </c>
      <c r="E166" s="223" t="s">
        <v>808</v>
      </c>
      <c r="F166" s="224" t="s">
        <v>809</v>
      </c>
      <c r="G166" s="225" t="s">
        <v>307</v>
      </c>
      <c r="H166" s="226">
        <v>154</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364</v>
      </c>
    </row>
    <row r="167" s="2" customFormat="1">
      <c r="A167" s="35"/>
      <c r="B167" s="36"/>
      <c r="C167" s="37"/>
      <c r="D167" s="235" t="s">
        <v>275</v>
      </c>
      <c r="E167" s="37"/>
      <c r="F167" s="236" t="s">
        <v>946</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6.35" customHeight="1">
      <c r="A168" s="35"/>
      <c r="B168" s="36"/>
      <c r="C168" s="222" t="s">
        <v>319</v>
      </c>
      <c r="D168" s="222" t="s">
        <v>269</v>
      </c>
      <c r="E168" s="223" t="s">
        <v>947</v>
      </c>
      <c r="F168" s="224" t="s">
        <v>948</v>
      </c>
      <c r="G168" s="225" t="s">
        <v>328</v>
      </c>
      <c r="H168" s="226">
        <v>700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368</v>
      </c>
    </row>
    <row r="169" s="2" customFormat="1">
      <c r="A169" s="35"/>
      <c r="B169" s="36"/>
      <c r="C169" s="37"/>
      <c r="D169" s="235" t="s">
        <v>275</v>
      </c>
      <c r="E169" s="37"/>
      <c r="F169" s="236" t="s">
        <v>938</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24.15" customHeight="1">
      <c r="A170" s="35"/>
      <c r="B170" s="36"/>
      <c r="C170" s="240" t="s">
        <v>370</v>
      </c>
      <c r="D170" s="240" t="s">
        <v>339</v>
      </c>
      <c r="E170" s="241" t="s">
        <v>875</v>
      </c>
      <c r="F170" s="242" t="s">
        <v>876</v>
      </c>
      <c r="G170" s="243" t="s">
        <v>307</v>
      </c>
      <c r="H170" s="244">
        <v>175</v>
      </c>
      <c r="I170" s="245"/>
      <c r="J170" s="246">
        <f>ROUND(I170*H170,2)</f>
        <v>0</v>
      </c>
      <c r="K170" s="242" t="s">
        <v>273</v>
      </c>
      <c r="L170" s="247"/>
      <c r="M170" s="248" t="s">
        <v>1</v>
      </c>
      <c r="N170" s="249"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286</v>
      </c>
      <c r="AT170" s="233" t="s">
        <v>339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373</v>
      </c>
    </row>
    <row r="171" s="2" customFormat="1">
      <c r="A171" s="35"/>
      <c r="B171" s="36"/>
      <c r="C171" s="37"/>
      <c r="D171" s="235" t="s">
        <v>275</v>
      </c>
      <c r="E171" s="37"/>
      <c r="F171" s="236" t="s">
        <v>949</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324</v>
      </c>
      <c r="D172" s="222" t="s">
        <v>269</v>
      </c>
      <c r="E172" s="223" t="s">
        <v>305</v>
      </c>
      <c r="F172" s="224" t="s">
        <v>306</v>
      </c>
      <c r="G172" s="225" t="s">
        <v>307</v>
      </c>
      <c r="H172" s="226">
        <v>175</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377</v>
      </c>
    </row>
    <row r="173" s="2" customFormat="1">
      <c r="A173" s="35"/>
      <c r="B173" s="36"/>
      <c r="C173" s="37"/>
      <c r="D173" s="235" t="s">
        <v>275</v>
      </c>
      <c r="E173" s="37"/>
      <c r="F173" s="236" t="s">
        <v>949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379</v>
      </c>
      <c r="D174" s="222" t="s">
        <v>269</v>
      </c>
      <c r="E174" s="223" t="s">
        <v>317</v>
      </c>
      <c r="F174" s="224" t="s">
        <v>318</v>
      </c>
      <c r="G174" s="225" t="s">
        <v>307</v>
      </c>
      <c r="H174" s="226">
        <v>175</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382</v>
      </c>
    </row>
    <row r="175" s="2" customFormat="1">
      <c r="A175" s="35"/>
      <c r="B175" s="36"/>
      <c r="C175" s="37"/>
      <c r="D175" s="235" t="s">
        <v>275</v>
      </c>
      <c r="E175" s="37"/>
      <c r="F175" s="236" t="s">
        <v>950</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80.75" customHeight="1">
      <c r="A176" s="35"/>
      <c r="B176" s="36"/>
      <c r="C176" s="222" t="s">
        <v>329</v>
      </c>
      <c r="D176" s="222" t="s">
        <v>269</v>
      </c>
      <c r="E176" s="223" t="s">
        <v>564</v>
      </c>
      <c r="F176" s="224" t="s">
        <v>565</v>
      </c>
      <c r="G176" s="225" t="s">
        <v>289</v>
      </c>
      <c r="H176" s="226">
        <v>10.904999999999999</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386</v>
      </c>
    </row>
    <row r="177" s="2" customFormat="1">
      <c r="A177" s="35"/>
      <c r="B177" s="36"/>
      <c r="C177" s="37"/>
      <c r="D177" s="235" t="s">
        <v>275</v>
      </c>
      <c r="E177" s="37"/>
      <c r="F177" s="236" t="s">
        <v>951</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55.5" customHeight="1">
      <c r="A178" s="35"/>
      <c r="B178" s="36"/>
      <c r="C178" s="222" t="s">
        <v>388</v>
      </c>
      <c r="D178" s="222" t="s">
        <v>269</v>
      </c>
      <c r="E178" s="223" t="s">
        <v>952</v>
      </c>
      <c r="F178" s="224" t="s">
        <v>953</v>
      </c>
      <c r="G178" s="225" t="s">
        <v>289</v>
      </c>
      <c r="H178" s="226">
        <v>2.835</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391</v>
      </c>
    </row>
    <row r="179" s="2" customFormat="1">
      <c r="A179" s="35"/>
      <c r="B179" s="36"/>
      <c r="C179" s="37"/>
      <c r="D179" s="235" t="s">
        <v>275</v>
      </c>
      <c r="E179" s="37"/>
      <c r="F179" s="236" t="s">
        <v>954</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55.5" customHeight="1">
      <c r="A180" s="35"/>
      <c r="B180" s="36"/>
      <c r="C180" s="222" t="s">
        <v>334</v>
      </c>
      <c r="D180" s="222" t="s">
        <v>269</v>
      </c>
      <c r="E180" s="223" t="s">
        <v>573</v>
      </c>
      <c r="F180" s="224" t="s">
        <v>574</v>
      </c>
      <c r="G180" s="225" t="s">
        <v>289</v>
      </c>
      <c r="H180" s="226">
        <v>10.904999999999999</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395</v>
      </c>
    </row>
    <row r="181" s="2" customFormat="1">
      <c r="A181" s="35"/>
      <c r="B181" s="36"/>
      <c r="C181" s="37"/>
      <c r="D181" s="235" t="s">
        <v>275</v>
      </c>
      <c r="E181" s="37"/>
      <c r="F181" s="236" t="s">
        <v>955</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28.55" customHeight="1">
      <c r="A182" s="35"/>
      <c r="B182" s="36"/>
      <c r="C182" s="222" t="s">
        <v>397</v>
      </c>
      <c r="D182" s="222" t="s">
        <v>269</v>
      </c>
      <c r="E182" s="223" t="s">
        <v>580</v>
      </c>
      <c r="F182" s="224" t="s">
        <v>581</v>
      </c>
      <c r="G182" s="225" t="s">
        <v>289</v>
      </c>
      <c r="H182" s="226">
        <v>12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398</v>
      </c>
    </row>
    <row r="183" s="2" customFormat="1">
      <c r="A183" s="35"/>
      <c r="B183" s="36"/>
      <c r="C183" s="37"/>
      <c r="D183" s="235" t="s">
        <v>275</v>
      </c>
      <c r="E183" s="37"/>
      <c r="F183" s="236" t="s">
        <v>956</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55.5" customHeight="1">
      <c r="A184" s="35"/>
      <c r="B184" s="36"/>
      <c r="C184" s="222" t="s">
        <v>337</v>
      </c>
      <c r="D184" s="222" t="s">
        <v>269</v>
      </c>
      <c r="E184" s="223" t="s">
        <v>573</v>
      </c>
      <c r="F184" s="224" t="s">
        <v>574</v>
      </c>
      <c r="G184" s="225" t="s">
        <v>289</v>
      </c>
      <c r="H184" s="226">
        <v>12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400</v>
      </c>
    </row>
    <row r="185" s="2" customFormat="1">
      <c r="A185" s="35"/>
      <c r="B185" s="36"/>
      <c r="C185" s="37"/>
      <c r="D185" s="235" t="s">
        <v>275</v>
      </c>
      <c r="E185" s="37"/>
      <c r="F185" s="236" t="s">
        <v>957</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76.35" customHeight="1">
      <c r="A186" s="35"/>
      <c r="B186" s="36"/>
      <c r="C186" s="222" t="s">
        <v>406</v>
      </c>
      <c r="D186" s="222" t="s">
        <v>269</v>
      </c>
      <c r="E186" s="223" t="s">
        <v>594</v>
      </c>
      <c r="F186" s="224" t="s">
        <v>595</v>
      </c>
      <c r="G186" s="225" t="s">
        <v>297</v>
      </c>
      <c r="H186" s="226">
        <v>1150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404</v>
      </c>
    </row>
    <row r="187" s="2" customFormat="1">
      <c r="A187" s="35"/>
      <c r="B187" s="36"/>
      <c r="C187" s="37"/>
      <c r="D187" s="235" t="s">
        <v>275</v>
      </c>
      <c r="E187" s="37"/>
      <c r="F187" s="236" t="s">
        <v>958</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21.75" customHeight="1">
      <c r="A188" s="35"/>
      <c r="B188" s="36"/>
      <c r="C188" s="240" t="s">
        <v>342</v>
      </c>
      <c r="D188" s="240" t="s">
        <v>339</v>
      </c>
      <c r="E188" s="241" t="s">
        <v>340</v>
      </c>
      <c r="F188" s="242" t="s">
        <v>341</v>
      </c>
      <c r="G188" s="243" t="s">
        <v>307</v>
      </c>
      <c r="H188" s="244">
        <v>2300</v>
      </c>
      <c r="I188" s="245"/>
      <c r="J188" s="246">
        <f>ROUND(I188*H188,2)</f>
        <v>0</v>
      </c>
      <c r="K188" s="242" t="s">
        <v>273</v>
      </c>
      <c r="L188" s="247"/>
      <c r="M188" s="248" t="s">
        <v>1</v>
      </c>
      <c r="N188" s="249" t="s">
        <v>38</v>
      </c>
      <c r="O188" s="88"/>
      <c r="P188" s="231">
        <f>O188*H188</f>
        <v>0</v>
      </c>
      <c r="Q188" s="231">
        <v>1</v>
      </c>
      <c r="R188" s="231">
        <f>Q188*H188</f>
        <v>2300</v>
      </c>
      <c r="S188" s="231">
        <v>0</v>
      </c>
      <c r="T188" s="232">
        <f>S188*H188</f>
        <v>0</v>
      </c>
      <c r="U188" s="35"/>
      <c r="V188" s="35"/>
      <c r="W188" s="35"/>
      <c r="X188" s="35"/>
      <c r="Y188" s="35"/>
      <c r="Z188" s="35"/>
      <c r="AA188" s="35"/>
      <c r="AB188" s="35"/>
      <c r="AC188" s="35"/>
      <c r="AD188" s="35"/>
      <c r="AE188" s="35"/>
      <c r="AR188" s="233" t="s">
        <v>286</v>
      </c>
      <c r="AT188" s="233" t="s">
        <v>339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409</v>
      </c>
    </row>
    <row r="189" s="2" customFormat="1">
      <c r="A189" s="35"/>
      <c r="B189" s="36"/>
      <c r="C189" s="37"/>
      <c r="D189" s="235" t="s">
        <v>275</v>
      </c>
      <c r="E189" s="37"/>
      <c r="F189" s="236" t="s">
        <v>959</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101.25" customHeight="1">
      <c r="A190" s="35"/>
      <c r="B190" s="36"/>
      <c r="C190" s="222" t="s">
        <v>415</v>
      </c>
      <c r="D190" s="222" t="s">
        <v>269</v>
      </c>
      <c r="E190" s="223" t="s">
        <v>305</v>
      </c>
      <c r="F190" s="224" t="s">
        <v>306</v>
      </c>
      <c r="G190" s="225" t="s">
        <v>307</v>
      </c>
      <c r="H190" s="226">
        <v>2300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413</v>
      </c>
    </row>
    <row r="191" s="2" customFormat="1">
      <c r="A191" s="35"/>
      <c r="B191" s="36"/>
      <c r="C191" s="37"/>
      <c r="D191" s="235" t="s">
        <v>275</v>
      </c>
      <c r="E191" s="37"/>
      <c r="F191" s="236" t="s">
        <v>960</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11.75" customHeight="1">
      <c r="A192" s="35"/>
      <c r="B192" s="36"/>
      <c r="C192" s="222" t="s">
        <v>346</v>
      </c>
      <c r="D192" s="222" t="s">
        <v>269</v>
      </c>
      <c r="E192" s="223" t="s">
        <v>317</v>
      </c>
      <c r="F192" s="224" t="s">
        <v>318</v>
      </c>
      <c r="G192" s="225" t="s">
        <v>307</v>
      </c>
      <c r="H192" s="226">
        <v>16100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418</v>
      </c>
    </row>
    <row r="193" s="2" customFormat="1">
      <c r="A193" s="35"/>
      <c r="B193" s="36"/>
      <c r="C193" s="37"/>
      <c r="D193" s="235" t="s">
        <v>275</v>
      </c>
      <c r="E193" s="37"/>
      <c r="F193" s="236" t="s">
        <v>961</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37.8" customHeight="1">
      <c r="A194" s="35"/>
      <c r="B194" s="36"/>
      <c r="C194" s="222" t="s">
        <v>424</v>
      </c>
      <c r="D194" s="222" t="s">
        <v>269</v>
      </c>
      <c r="E194" s="223" t="s">
        <v>448</v>
      </c>
      <c r="F194" s="224" t="s">
        <v>962</v>
      </c>
      <c r="G194" s="225" t="s">
        <v>279</v>
      </c>
      <c r="H194" s="226">
        <v>13740</v>
      </c>
      <c r="I194" s="227"/>
      <c r="J194" s="228">
        <f>ROUND(I194*H194,2)</f>
        <v>0</v>
      </c>
      <c r="K194" s="224" t="s">
        <v>1</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422</v>
      </c>
    </row>
    <row r="195" s="2" customFormat="1">
      <c r="A195" s="35"/>
      <c r="B195" s="36"/>
      <c r="C195" s="37"/>
      <c r="D195" s="235" t="s">
        <v>275</v>
      </c>
      <c r="E195" s="37"/>
      <c r="F195" s="236" t="s">
        <v>963</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01.25" customHeight="1">
      <c r="A196" s="35"/>
      <c r="B196" s="36"/>
      <c r="C196" s="222" t="s">
        <v>349</v>
      </c>
      <c r="D196" s="222" t="s">
        <v>269</v>
      </c>
      <c r="E196" s="223" t="s">
        <v>402</v>
      </c>
      <c r="F196" s="224" t="s">
        <v>403</v>
      </c>
      <c r="G196" s="225" t="s">
        <v>279</v>
      </c>
      <c r="H196" s="226">
        <v>42</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427</v>
      </c>
    </row>
    <row r="197" s="2" customFormat="1">
      <c r="A197" s="35"/>
      <c r="B197" s="36"/>
      <c r="C197" s="37"/>
      <c r="D197" s="235" t="s">
        <v>275</v>
      </c>
      <c r="E197" s="37"/>
      <c r="F197" s="236" t="s">
        <v>964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01.25" customHeight="1">
      <c r="A198" s="35"/>
      <c r="B198" s="36"/>
      <c r="C198" s="222" t="s">
        <v>433</v>
      </c>
      <c r="D198" s="222" t="s">
        <v>269</v>
      </c>
      <c r="E198" s="223" t="s">
        <v>407</v>
      </c>
      <c r="F198" s="224" t="s">
        <v>408</v>
      </c>
      <c r="G198" s="225" t="s">
        <v>279</v>
      </c>
      <c r="H198" s="226">
        <v>1800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431</v>
      </c>
    </row>
    <row r="199" s="2" customFormat="1">
      <c r="A199" s="35"/>
      <c r="B199" s="36"/>
      <c r="C199" s="37"/>
      <c r="D199" s="235" t="s">
        <v>275</v>
      </c>
      <c r="E199" s="37"/>
      <c r="F199" s="236" t="s">
        <v>965</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80.75" customHeight="1">
      <c r="A200" s="35"/>
      <c r="B200" s="36"/>
      <c r="C200" s="222" t="s">
        <v>351</v>
      </c>
      <c r="D200" s="222" t="s">
        <v>269</v>
      </c>
      <c r="E200" s="223" t="s">
        <v>353</v>
      </c>
      <c r="F200" s="224" t="s">
        <v>354</v>
      </c>
      <c r="G200" s="225" t="s">
        <v>272</v>
      </c>
      <c r="H200" s="226">
        <v>519</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436</v>
      </c>
    </row>
    <row r="201" s="2" customFormat="1">
      <c r="A201" s="35"/>
      <c r="B201" s="36"/>
      <c r="C201" s="37"/>
      <c r="D201" s="235" t="s">
        <v>275</v>
      </c>
      <c r="E201" s="37"/>
      <c r="F201" s="236" t="s">
        <v>966</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78" customHeight="1">
      <c r="A202" s="35"/>
      <c r="B202" s="36"/>
      <c r="C202" s="222" t="s">
        <v>440</v>
      </c>
      <c r="D202" s="222" t="s">
        <v>269</v>
      </c>
      <c r="E202" s="223" t="s">
        <v>371</v>
      </c>
      <c r="F202" s="224" t="s">
        <v>372</v>
      </c>
      <c r="G202" s="225" t="s">
        <v>272</v>
      </c>
      <c r="H202" s="226">
        <v>4000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438</v>
      </c>
    </row>
    <row r="203" s="2" customFormat="1">
      <c r="A203" s="35"/>
      <c r="B203" s="36"/>
      <c r="C203" s="37"/>
      <c r="D203" s="235" t="s">
        <v>275</v>
      </c>
      <c r="E203" s="37"/>
      <c r="F203" s="236" t="s">
        <v>967</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355</v>
      </c>
      <c r="D204" s="222" t="s">
        <v>269</v>
      </c>
      <c r="E204" s="223" t="s">
        <v>380</v>
      </c>
      <c r="F204" s="224" t="s">
        <v>381</v>
      </c>
      <c r="G204" s="225" t="s">
        <v>272</v>
      </c>
      <c r="H204" s="226">
        <v>2000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441</v>
      </c>
    </row>
    <row r="205" s="2" customFormat="1">
      <c r="A205" s="35"/>
      <c r="B205" s="36"/>
      <c r="C205" s="37"/>
      <c r="D205" s="235" t="s">
        <v>275</v>
      </c>
      <c r="E205" s="37"/>
      <c r="F205" s="236" t="s">
        <v>968</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66.75" customHeight="1">
      <c r="A206" s="35"/>
      <c r="B206" s="36"/>
      <c r="C206" s="222" t="s">
        <v>445</v>
      </c>
      <c r="D206" s="222" t="s">
        <v>269</v>
      </c>
      <c r="E206" s="223" t="s">
        <v>969</v>
      </c>
      <c r="F206" s="224" t="s">
        <v>970</v>
      </c>
      <c r="G206" s="225" t="s">
        <v>272</v>
      </c>
      <c r="H206" s="226">
        <v>2000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443</v>
      </c>
    </row>
    <row r="207" s="2" customFormat="1">
      <c r="A207" s="35"/>
      <c r="B207" s="36"/>
      <c r="C207" s="37"/>
      <c r="D207" s="235" t="s">
        <v>275</v>
      </c>
      <c r="E207" s="37"/>
      <c r="F207" s="236" t="s">
        <v>968</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90" customHeight="1">
      <c r="A208" s="35"/>
      <c r="B208" s="36"/>
      <c r="C208" s="222" t="s">
        <v>359</v>
      </c>
      <c r="D208" s="222" t="s">
        <v>269</v>
      </c>
      <c r="E208" s="223" t="s">
        <v>389</v>
      </c>
      <c r="F208" s="224" t="s">
        <v>390</v>
      </c>
      <c r="G208" s="225" t="s">
        <v>307</v>
      </c>
      <c r="H208" s="226">
        <v>285.25299999999999</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446</v>
      </c>
    </row>
    <row r="209" s="2" customFormat="1">
      <c r="A209" s="35"/>
      <c r="B209" s="36"/>
      <c r="C209" s="37"/>
      <c r="D209" s="235" t="s">
        <v>275</v>
      </c>
      <c r="E209" s="37"/>
      <c r="F209" s="236" t="s">
        <v>971</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14.9" customHeight="1">
      <c r="A210" s="35"/>
      <c r="B210" s="36"/>
      <c r="C210" s="222" t="s">
        <v>452</v>
      </c>
      <c r="D210" s="222" t="s">
        <v>269</v>
      </c>
      <c r="E210" s="223" t="s">
        <v>393</v>
      </c>
      <c r="F210" s="224" t="s">
        <v>394</v>
      </c>
      <c r="G210" s="225" t="s">
        <v>307</v>
      </c>
      <c r="H210" s="226">
        <v>285.25299999999999</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450</v>
      </c>
    </row>
    <row r="211" s="2" customFormat="1">
      <c r="A211" s="35"/>
      <c r="B211" s="36"/>
      <c r="C211" s="37"/>
      <c r="D211" s="235" t="s">
        <v>275</v>
      </c>
      <c r="E211" s="37"/>
      <c r="F211" s="236" t="s">
        <v>972</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90" customHeight="1">
      <c r="A212" s="35"/>
      <c r="B212" s="36"/>
      <c r="C212" s="222" t="s">
        <v>364</v>
      </c>
      <c r="D212" s="222" t="s">
        <v>269</v>
      </c>
      <c r="E212" s="223" t="s">
        <v>389</v>
      </c>
      <c r="F212" s="224" t="s">
        <v>390</v>
      </c>
      <c r="G212" s="225" t="s">
        <v>307</v>
      </c>
      <c r="H212" s="226">
        <v>285.25299999999999</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455</v>
      </c>
    </row>
    <row r="213" s="2" customFormat="1">
      <c r="A213" s="35"/>
      <c r="B213" s="36"/>
      <c r="C213" s="37"/>
      <c r="D213" s="235" t="s">
        <v>275</v>
      </c>
      <c r="E213" s="37"/>
      <c r="F213" s="236" t="s">
        <v>973</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14.9" customHeight="1">
      <c r="A214" s="35"/>
      <c r="B214" s="36"/>
      <c r="C214" s="222" t="s">
        <v>461</v>
      </c>
      <c r="D214" s="222" t="s">
        <v>269</v>
      </c>
      <c r="E214" s="223" t="s">
        <v>393</v>
      </c>
      <c r="F214" s="224" t="s">
        <v>394</v>
      </c>
      <c r="G214" s="225" t="s">
        <v>307</v>
      </c>
      <c r="H214" s="226">
        <v>285.25299999999999</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459</v>
      </c>
    </row>
    <row r="215" s="2" customFormat="1">
      <c r="A215" s="35"/>
      <c r="B215" s="36"/>
      <c r="C215" s="37"/>
      <c r="D215" s="235" t="s">
        <v>275</v>
      </c>
      <c r="E215" s="37"/>
      <c r="F215" s="236" t="s">
        <v>974</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114.9" customHeight="1">
      <c r="A216" s="35"/>
      <c r="B216" s="36"/>
      <c r="C216" s="222" t="s">
        <v>368</v>
      </c>
      <c r="D216" s="222" t="s">
        <v>269</v>
      </c>
      <c r="E216" s="223" t="s">
        <v>484</v>
      </c>
      <c r="F216" s="224" t="s">
        <v>485</v>
      </c>
      <c r="G216" s="225" t="s">
        <v>486</v>
      </c>
      <c r="H216" s="226">
        <v>112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464</v>
      </c>
    </row>
    <row r="217" s="2" customFormat="1">
      <c r="A217" s="35"/>
      <c r="B217" s="36"/>
      <c r="C217" s="37"/>
      <c r="D217" s="235" t="s">
        <v>275</v>
      </c>
      <c r="E217" s="37"/>
      <c r="F217" s="236" t="s">
        <v>975</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142.2" customHeight="1">
      <c r="A218" s="35"/>
      <c r="B218" s="36"/>
      <c r="C218" s="222" t="s">
        <v>470</v>
      </c>
      <c r="D218" s="222" t="s">
        <v>269</v>
      </c>
      <c r="E218" s="223" t="s">
        <v>976</v>
      </c>
      <c r="F218" s="224" t="s">
        <v>977</v>
      </c>
      <c r="G218" s="225" t="s">
        <v>486</v>
      </c>
      <c r="H218" s="226">
        <v>34</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468</v>
      </c>
    </row>
    <row r="219" s="2" customFormat="1">
      <c r="A219" s="35"/>
      <c r="B219" s="36"/>
      <c r="C219" s="37"/>
      <c r="D219" s="235" t="s">
        <v>275</v>
      </c>
      <c r="E219" s="37"/>
      <c r="F219" s="236" t="s">
        <v>978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90" customHeight="1">
      <c r="A220" s="35"/>
      <c r="B220" s="36"/>
      <c r="C220" s="222" t="s">
        <v>373</v>
      </c>
      <c r="D220" s="222" t="s">
        <v>269</v>
      </c>
      <c r="E220" s="223" t="s">
        <v>490</v>
      </c>
      <c r="F220" s="224" t="s">
        <v>491</v>
      </c>
      <c r="G220" s="225" t="s">
        <v>486</v>
      </c>
      <c r="H220" s="226">
        <v>36</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473</v>
      </c>
    </row>
    <row r="221" s="2" customFormat="1">
      <c r="A221" s="35"/>
      <c r="B221" s="36"/>
      <c r="C221" s="37"/>
      <c r="D221" s="235" t="s">
        <v>275</v>
      </c>
      <c r="E221" s="37"/>
      <c r="F221" s="236" t="s">
        <v>979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479</v>
      </c>
      <c r="D222" s="222" t="s">
        <v>269</v>
      </c>
      <c r="E222" s="223" t="s">
        <v>494</v>
      </c>
      <c r="F222" s="224" t="s">
        <v>495</v>
      </c>
      <c r="G222" s="225" t="s">
        <v>279</v>
      </c>
      <c r="H222" s="226">
        <v>6950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477</v>
      </c>
    </row>
    <row r="223" s="2" customFormat="1">
      <c r="A223" s="35"/>
      <c r="B223" s="36"/>
      <c r="C223" s="37"/>
      <c r="D223" s="235" t="s">
        <v>275</v>
      </c>
      <c r="E223" s="37"/>
      <c r="F223" s="236" t="s">
        <v>980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90" customHeight="1">
      <c r="A224" s="35"/>
      <c r="B224" s="36"/>
      <c r="C224" s="222" t="s">
        <v>377</v>
      </c>
      <c r="D224" s="222" t="s">
        <v>269</v>
      </c>
      <c r="E224" s="223" t="s">
        <v>499</v>
      </c>
      <c r="F224" s="224" t="s">
        <v>500</v>
      </c>
      <c r="G224" s="225" t="s">
        <v>279</v>
      </c>
      <c r="H224" s="226">
        <v>6950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482</v>
      </c>
    </row>
    <row r="225" s="2" customFormat="1">
      <c r="A225" s="35"/>
      <c r="B225" s="36"/>
      <c r="C225" s="37"/>
      <c r="D225" s="235" t="s">
        <v>275</v>
      </c>
      <c r="E225" s="37"/>
      <c r="F225" s="236" t="s">
        <v>980</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55.5" customHeight="1">
      <c r="A226" s="35"/>
      <c r="B226" s="36"/>
      <c r="C226" s="222" t="s">
        <v>489</v>
      </c>
      <c r="D226" s="222" t="s">
        <v>269</v>
      </c>
      <c r="E226" s="223" t="s">
        <v>551</v>
      </c>
      <c r="F226" s="224" t="s">
        <v>552</v>
      </c>
      <c r="G226" s="225" t="s">
        <v>272</v>
      </c>
      <c r="H226" s="226">
        <v>196</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487</v>
      </c>
    </row>
    <row r="227" s="2" customFormat="1">
      <c r="A227" s="35"/>
      <c r="B227" s="36"/>
      <c r="C227" s="37"/>
      <c r="D227" s="235" t="s">
        <v>275</v>
      </c>
      <c r="E227" s="37"/>
      <c r="F227" s="236" t="s">
        <v>981</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24.15" customHeight="1">
      <c r="A228" s="35"/>
      <c r="B228" s="36"/>
      <c r="C228" s="222" t="s">
        <v>382</v>
      </c>
      <c r="D228" s="222" t="s">
        <v>269</v>
      </c>
      <c r="E228" s="223" t="s">
        <v>556</v>
      </c>
      <c r="F228" s="224" t="s">
        <v>557</v>
      </c>
      <c r="G228" s="225" t="s">
        <v>272</v>
      </c>
      <c r="H228" s="226">
        <v>196</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492</v>
      </c>
    </row>
    <row r="229" s="2" customFormat="1">
      <c r="A229" s="35"/>
      <c r="B229" s="36"/>
      <c r="C229" s="37"/>
      <c r="D229" s="235" t="s">
        <v>275</v>
      </c>
      <c r="E229" s="37"/>
      <c r="F229" s="236" t="s">
        <v>981</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6.5" customHeight="1">
      <c r="A230" s="35"/>
      <c r="B230" s="36"/>
      <c r="C230" s="222" t="s">
        <v>498</v>
      </c>
      <c r="D230" s="222" t="s">
        <v>269</v>
      </c>
      <c r="E230" s="223" t="s">
        <v>711</v>
      </c>
      <c r="F230" s="224" t="s">
        <v>712</v>
      </c>
      <c r="G230" s="225" t="s">
        <v>272</v>
      </c>
      <c r="H230" s="226">
        <v>24</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496</v>
      </c>
    </row>
    <row r="231" s="2" customFormat="1">
      <c r="A231" s="35"/>
      <c r="B231" s="36"/>
      <c r="C231" s="37"/>
      <c r="D231" s="235" t="s">
        <v>275</v>
      </c>
      <c r="E231" s="37"/>
      <c r="F231" s="236" t="s">
        <v>982</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62.7" customHeight="1">
      <c r="A232" s="35"/>
      <c r="B232" s="36"/>
      <c r="C232" s="222" t="s">
        <v>386</v>
      </c>
      <c r="D232" s="222" t="s">
        <v>269</v>
      </c>
      <c r="E232" s="223" t="s">
        <v>716</v>
      </c>
      <c r="F232" s="224" t="s">
        <v>717</v>
      </c>
      <c r="G232" s="225" t="s">
        <v>272</v>
      </c>
      <c r="H232" s="226">
        <v>24</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501</v>
      </c>
    </row>
    <row r="233" s="2" customFormat="1">
      <c r="A233" s="35"/>
      <c r="B233" s="36"/>
      <c r="C233" s="37"/>
      <c r="D233" s="235" t="s">
        <v>275</v>
      </c>
      <c r="E233" s="37"/>
      <c r="F233" s="236" t="s">
        <v>982</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6.5" customHeight="1">
      <c r="A234" s="35"/>
      <c r="B234" s="36"/>
      <c r="C234" s="222" t="s">
        <v>506</v>
      </c>
      <c r="D234" s="222" t="s">
        <v>269</v>
      </c>
      <c r="E234" s="223" t="s">
        <v>719</v>
      </c>
      <c r="F234" s="224" t="s">
        <v>720</v>
      </c>
      <c r="G234" s="225" t="s">
        <v>272</v>
      </c>
      <c r="H234" s="226">
        <v>34</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504</v>
      </c>
    </row>
    <row r="235" s="2" customFormat="1">
      <c r="A235" s="35"/>
      <c r="B235" s="36"/>
      <c r="C235" s="37"/>
      <c r="D235" s="235" t="s">
        <v>275</v>
      </c>
      <c r="E235" s="37"/>
      <c r="F235" s="236" t="s">
        <v>983</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66.75" customHeight="1">
      <c r="A236" s="35"/>
      <c r="B236" s="36"/>
      <c r="C236" s="222" t="s">
        <v>391</v>
      </c>
      <c r="D236" s="222" t="s">
        <v>269</v>
      </c>
      <c r="E236" s="223" t="s">
        <v>724</v>
      </c>
      <c r="F236" s="224" t="s">
        <v>725</v>
      </c>
      <c r="G236" s="225" t="s">
        <v>272</v>
      </c>
      <c r="H236" s="226">
        <v>34</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509</v>
      </c>
    </row>
    <row r="237" s="2" customFormat="1">
      <c r="A237" s="35"/>
      <c r="B237" s="36"/>
      <c r="C237" s="37"/>
      <c r="D237" s="235" t="s">
        <v>275</v>
      </c>
      <c r="E237" s="37"/>
      <c r="F237" s="236" t="s">
        <v>983</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49.05" customHeight="1">
      <c r="A238" s="35"/>
      <c r="B238" s="36"/>
      <c r="C238" s="222" t="s">
        <v>515</v>
      </c>
      <c r="D238" s="222" t="s">
        <v>269</v>
      </c>
      <c r="E238" s="223" t="s">
        <v>728</v>
      </c>
      <c r="F238" s="224" t="s">
        <v>729</v>
      </c>
      <c r="G238" s="225" t="s">
        <v>272</v>
      </c>
      <c r="H238" s="226">
        <v>4</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513</v>
      </c>
    </row>
    <row r="239" s="2" customFormat="1">
      <c r="A239" s="35"/>
      <c r="B239" s="36"/>
      <c r="C239" s="37"/>
      <c r="D239" s="235" t="s">
        <v>275</v>
      </c>
      <c r="E239" s="37"/>
      <c r="F239" s="236" t="s">
        <v>714</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62.7" customHeight="1">
      <c r="A240" s="35"/>
      <c r="B240" s="36"/>
      <c r="C240" s="222" t="s">
        <v>395</v>
      </c>
      <c r="D240" s="222" t="s">
        <v>269</v>
      </c>
      <c r="E240" s="223" t="s">
        <v>732</v>
      </c>
      <c r="F240" s="224" t="s">
        <v>733</v>
      </c>
      <c r="G240" s="225" t="s">
        <v>272</v>
      </c>
      <c r="H240" s="226">
        <v>4</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518</v>
      </c>
    </row>
    <row r="241" s="2" customFormat="1">
      <c r="A241" s="35"/>
      <c r="B241" s="36"/>
      <c r="C241" s="37"/>
      <c r="D241" s="235" t="s">
        <v>275</v>
      </c>
      <c r="E241" s="37"/>
      <c r="F241" s="236" t="s">
        <v>714</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24.15" customHeight="1">
      <c r="A242" s="35"/>
      <c r="B242" s="36"/>
      <c r="C242" s="222" t="s">
        <v>523</v>
      </c>
      <c r="D242" s="222" t="s">
        <v>269</v>
      </c>
      <c r="E242" s="223" t="s">
        <v>535</v>
      </c>
      <c r="F242" s="224" t="s">
        <v>536</v>
      </c>
      <c r="G242" s="225" t="s">
        <v>272</v>
      </c>
      <c r="H242" s="226">
        <v>8</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521</v>
      </c>
    </row>
    <row r="243" s="2" customFormat="1">
      <c r="A243" s="35"/>
      <c r="B243" s="36"/>
      <c r="C243" s="37"/>
      <c r="D243" s="235" t="s">
        <v>275</v>
      </c>
      <c r="E243" s="37"/>
      <c r="F243" s="236" t="s">
        <v>984</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76.35" customHeight="1">
      <c r="A244" s="35"/>
      <c r="B244" s="36"/>
      <c r="C244" s="222" t="s">
        <v>398</v>
      </c>
      <c r="D244" s="222" t="s">
        <v>269</v>
      </c>
      <c r="E244" s="223" t="s">
        <v>539</v>
      </c>
      <c r="F244" s="224" t="s">
        <v>540</v>
      </c>
      <c r="G244" s="225" t="s">
        <v>272</v>
      </c>
      <c r="H244" s="226">
        <v>8</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526</v>
      </c>
    </row>
    <row r="245" s="2" customFormat="1">
      <c r="A245" s="35"/>
      <c r="B245" s="36"/>
      <c r="C245" s="37"/>
      <c r="D245" s="235" t="s">
        <v>275</v>
      </c>
      <c r="E245" s="37"/>
      <c r="F245" s="236" t="s">
        <v>984</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49.05" customHeight="1">
      <c r="A246" s="35"/>
      <c r="B246" s="36"/>
      <c r="C246" s="222" t="s">
        <v>531</v>
      </c>
      <c r="D246" s="222" t="s">
        <v>269</v>
      </c>
      <c r="E246" s="223" t="s">
        <v>542</v>
      </c>
      <c r="F246" s="224" t="s">
        <v>543</v>
      </c>
      <c r="G246" s="225" t="s">
        <v>272</v>
      </c>
      <c r="H246" s="226">
        <v>24</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529</v>
      </c>
    </row>
    <row r="247" s="2" customFormat="1">
      <c r="A247" s="35"/>
      <c r="B247" s="36"/>
      <c r="C247" s="37"/>
      <c r="D247" s="235" t="s">
        <v>275</v>
      </c>
      <c r="E247" s="37"/>
      <c r="F247" s="236" t="s">
        <v>985</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49.05" customHeight="1">
      <c r="A248" s="35"/>
      <c r="B248" s="36"/>
      <c r="C248" s="222" t="s">
        <v>400</v>
      </c>
      <c r="D248" s="222" t="s">
        <v>269</v>
      </c>
      <c r="E248" s="223" t="s">
        <v>547</v>
      </c>
      <c r="F248" s="224" t="s">
        <v>548</v>
      </c>
      <c r="G248" s="225" t="s">
        <v>272</v>
      </c>
      <c r="H248" s="226">
        <v>10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534</v>
      </c>
    </row>
    <row r="249" s="2" customFormat="1">
      <c r="A249" s="35"/>
      <c r="B249" s="36"/>
      <c r="C249" s="37"/>
      <c r="D249" s="235" t="s">
        <v>275</v>
      </c>
      <c r="E249" s="37"/>
      <c r="F249" s="236" t="s">
        <v>986</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37.8" customHeight="1">
      <c r="A250" s="35"/>
      <c r="B250" s="36"/>
      <c r="C250" s="222" t="s">
        <v>538</v>
      </c>
      <c r="D250" s="222" t="s">
        <v>269</v>
      </c>
      <c r="E250" s="223" t="s">
        <v>559</v>
      </c>
      <c r="F250" s="224" t="s">
        <v>560</v>
      </c>
      <c r="G250" s="225" t="s">
        <v>272</v>
      </c>
      <c r="H250" s="226">
        <v>224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537</v>
      </c>
    </row>
    <row r="251" s="2" customFormat="1">
      <c r="A251" s="35"/>
      <c r="B251" s="36"/>
      <c r="C251" s="37"/>
      <c r="D251" s="235" t="s">
        <v>275</v>
      </c>
      <c r="E251" s="37"/>
      <c r="F251" s="236" t="s">
        <v>987</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78" customHeight="1">
      <c r="A252" s="35"/>
      <c r="B252" s="36"/>
      <c r="C252" s="222" t="s">
        <v>404</v>
      </c>
      <c r="D252" s="222" t="s">
        <v>269</v>
      </c>
      <c r="E252" s="223" t="s">
        <v>988</v>
      </c>
      <c r="F252" s="224" t="s">
        <v>989</v>
      </c>
      <c r="G252" s="225" t="s">
        <v>297</v>
      </c>
      <c r="H252" s="226">
        <v>80</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541</v>
      </c>
    </row>
    <row r="253" s="2" customFormat="1">
      <c r="A253" s="35"/>
      <c r="B253" s="36"/>
      <c r="C253" s="37"/>
      <c r="D253" s="235" t="s">
        <v>275</v>
      </c>
      <c r="E253" s="37"/>
      <c r="F253" s="236" t="s">
        <v>990</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78" customHeight="1">
      <c r="A254" s="35"/>
      <c r="B254" s="36"/>
      <c r="C254" s="222" t="s">
        <v>546</v>
      </c>
      <c r="D254" s="222" t="s">
        <v>269</v>
      </c>
      <c r="E254" s="223" t="s">
        <v>991</v>
      </c>
      <c r="F254" s="224" t="s">
        <v>992</v>
      </c>
      <c r="G254" s="225" t="s">
        <v>297</v>
      </c>
      <c r="H254" s="226">
        <v>500</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544</v>
      </c>
    </row>
    <row r="255" s="2" customFormat="1">
      <c r="A255" s="35"/>
      <c r="B255" s="36"/>
      <c r="C255" s="37"/>
      <c r="D255" s="235" t="s">
        <v>275</v>
      </c>
      <c r="E255" s="37"/>
      <c r="F255" s="236" t="s">
        <v>993</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101.25" customHeight="1">
      <c r="A256" s="35"/>
      <c r="B256" s="36"/>
      <c r="C256" s="222" t="s">
        <v>409</v>
      </c>
      <c r="D256" s="222" t="s">
        <v>269</v>
      </c>
      <c r="E256" s="223" t="s">
        <v>305</v>
      </c>
      <c r="F256" s="224" t="s">
        <v>306</v>
      </c>
      <c r="G256" s="225" t="s">
        <v>307</v>
      </c>
      <c r="H256" s="226">
        <v>870</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549</v>
      </c>
    </row>
    <row r="257" s="2" customFormat="1">
      <c r="A257" s="35"/>
      <c r="B257" s="36"/>
      <c r="C257" s="37"/>
      <c r="D257" s="235" t="s">
        <v>275</v>
      </c>
      <c r="E257" s="37"/>
      <c r="F257" s="236" t="s">
        <v>994</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55.5" customHeight="1">
      <c r="A258" s="35"/>
      <c r="B258" s="36"/>
      <c r="C258" s="222" t="s">
        <v>555</v>
      </c>
      <c r="D258" s="222" t="s">
        <v>269</v>
      </c>
      <c r="E258" s="223" t="s">
        <v>995</v>
      </c>
      <c r="F258" s="224" t="s">
        <v>996</v>
      </c>
      <c r="G258" s="225" t="s">
        <v>328</v>
      </c>
      <c r="H258" s="226">
        <v>9000</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553</v>
      </c>
    </row>
    <row r="259" s="2" customFormat="1">
      <c r="A259" s="35"/>
      <c r="B259" s="36"/>
      <c r="C259" s="37"/>
      <c r="D259" s="235" t="s">
        <v>275</v>
      </c>
      <c r="E259" s="37"/>
      <c r="F259" s="236" t="s">
        <v>997</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12" customFormat="1" ht="25.92" customHeight="1">
      <c r="A260" s="12"/>
      <c r="B260" s="208"/>
      <c r="C260" s="209"/>
      <c r="D260" s="210" t="s">
        <v>72</v>
      </c>
      <c r="E260" s="211" t="s">
        <v>735</v>
      </c>
      <c r="F260" s="211" t="s">
        <v>998</v>
      </c>
      <c r="G260" s="209"/>
      <c r="H260" s="209"/>
      <c r="I260" s="212"/>
      <c r="J260" s="213">
        <f>BK260</f>
        <v>0</v>
      </c>
      <c r="K260" s="209"/>
      <c r="L260" s="214"/>
      <c r="M260" s="215"/>
      <c r="N260" s="216"/>
      <c r="O260" s="216"/>
      <c r="P260" s="217">
        <f>SUM(P261:P332)</f>
        <v>0</v>
      </c>
      <c r="Q260" s="216"/>
      <c r="R260" s="217">
        <f>SUM(R261:R332)</f>
        <v>188.37787999999998</v>
      </c>
      <c r="S260" s="216"/>
      <c r="T260" s="218">
        <f>SUM(T261:T332)</f>
        <v>0</v>
      </c>
      <c r="U260" s="12"/>
      <c r="V260" s="12"/>
      <c r="W260" s="12"/>
      <c r="X260" s="12"/>
      <c r="Y260" s="12"/>
      <c r="Z260" s="12"/>
      <c r="AA260" s="12"/>
      <c r="AB260" s="12"/>
      <c r="AC260" s="12"/>
      <c r="AD260" s="12"/>
      <c r="AE260" s="12"/>
      <c r="AR260" s="219" t="s">
        <v>81</v>
      </c>
      <c r="AT260" s="220" t="s">
        <v>72</v>
      </c>
      <c r="AU260" s="220" t="s">
        <v>73</v>
      </c>
      <c r="AY260" s="219" t="s">
        <v>266</v>
      </c>
      <c r="BK260" s="221">
        <f>SUM(BK261:BK332)</f>
        <v>0</v>
      </c>
    </row>
    <row r="261" s="2" customFormat="1" ht="55.5" customHeight="1">
      <c r="A261" s="35"/>
      <c r="B261" s="36"/>
      <c r="C261" s="222" t="s">
        <v>413</v>
      </c>
      <c r="D261" s="222" t="s">
        <v>269</v>
      </c>
      <c r="E261" s="223" t="s">
        <v>792</v>
      </c>
      <c r="F261" s="224" t="s">
        <v>793</v>
      </c>
      <c r="G261" s="225" t="s">
        <v>279</v>
      </c>
      <c r="H261" s="226">
        <v>33.600000000000001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999</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37.8" customHeight="1">
      <c r="A263" s="35"/>
      <c r="B263" s="36"/>
      <c r="C263" s="222" t="s">
        <v>563</v>
      </c>
      <c r="D263" s="222" t="s">
        <v>269</v>
      </c>
      <c r="E263" s="223" t="s">
        <v>796</v>
      </c>
      <c r="F263" s="224" t="s">
        <v>797</v>
      </c>
      <c r="G263" s="225" t="s">
        <v>279</v>
      </c>
      <c r="H263" s="226">
        <v>18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561</v>
      </c>
    </row>
    <row r="264" s="2" customFormat="1">
      <c r="A264" s="35"/>
      <c r="B264" s="36"/>
      <c r="C264" s="37"/>
      <c r="D264" s="235" t="s">
        <v>275</v>
      </c>
      <c r="E264" s="37"/>
      <c r="F264" s="236" t="s">
        <v>1000</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418</v>
      </c>
      <c r="D265" s="222" t="s">
        <v>269</v>
      </c>
      <c r="E265" s="223" t="s">
        <v>801</v>
      </c>
      <c r="F265" s="224" t="s">
        <v>802</v>
      </c>
      <c r="G265" s="225" t="s">
        <v>328</v>
      </c>
      <c r="H265" s="226">
        <v>126</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1001</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01.25" customHeight="1">
      <c r="A267" s="35"/>
      <c r="B267" s="36"/>
      <c r="C267" s="222" t="s">
        <v>572</v>
      </c>
      <c r="D267" s="222" t="s">
        <v>269</v>
      </c>
      <c r="E267" s="223" t="s">
        <v>305</v>
      </c>
      <c r="F267" s="224" t="s">
        <v>306</v>
      </c>
      <c r="G267" s="225" t="s">
        <v>307</v>
      </c>
      <c r="H267" s="226">
        <v>55.439999999999998</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1002</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00.5" customHeight="1">
      <c r="A269" s="35"/>
      <c r="B269" s="36"/>
      <c r="C269" s="222" t="s">
        <v>422</v>
      </c>
      <c r="D269" s="222" t="s">
        <v>269</v>
      </c>
      <c r="E269" s="223" t="s">
        <v>808</v>
      </c>
      <c r="F269" s="224" t="s">
        <v>809</v>
      </c>
      <c r="G269" s="225" t="s">
        <v>307</v>
      </c>
      <c r="H269" s="226">
        <v>55.439999999999998</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575</v>
      </c>
    </row>
    <row r="270" s="2" customFormat="1">
      <c r="A270" s="35"/>
      <c r="B270" s="36"/>
      <c r="C270" s="37"/>
      <c r="D270" s="235" t="s">
        <v>275</v>
      </c>
      <c r="E270" s="37"/>
      <c r="F270" s="236" t="s">
        <v>1003</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49.05" customHeight="1">
      <c r="A271" s="35"/>
      <c r="B271" s="36"/>
      <c r="C271" s="222" t="s">
        <v>579</v>
      </c>
      <c r="D271" s="222" t="s">
        <v>269</v>
      </c>
      <c r="E271" s="223" t="s">
        <v>270</v>
      </c>
      <c r="F271" s="224" t="s">
        <v>271</v>
      </c>
      <c r="G271" s="225" t="s">
        <v>272</v>
      </c>
      <c r="H271" s="226">
        <v>8</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578</v>
      </c>
    </row>
    <row r="272" s="2" customFormat="1">
      <c r="A272" s="35"/>
      <c r="B272" s="36"/>
      <c r="C272" s="37"/>
      <c r="D272" s="235" t="s">
        <v>275</v>
      </c>
      <c r="E272" s="37"/>
      <c r="F272" s="236" t="s">
        <v>1004</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90" customHeight="1">
      <c r="A273" s="35"/>
      <c r="B273" s="36"/>
      <c r="C273" s="222" t="s">
        <v>427</v>
      </c>
      <c r="D273" s="222" t="s">
        <v>269</v>
      </c>
      <c r="E273" s="223" t="s">
        <v>287</v>
      </c>
      <c r="F273" s="224" t="s">
        <v>288</v>
      </c>
      <c r="G273" s="225" t="s">
        <v>289</v>
      </c>
      <c r="H273" s="226">
        <v>0.059999999999999998</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582</v>
      </c>
    </row>
    <row r="274" s="2" customFormat="1">
      <c r="A274" s="35"/>
      <c r="B274" s="36"/>
      <c r="C274" s="37"/>
      <c r="D274" s="235" t="s">
        <v>275</v>
      </c>
      <c r="E274" s="37"/>
      <c r="F274" s="236" t="s">
        <v>1005</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234.75" customHeight="1">
      <c r="A275" s="35"/>
      <c r="B275" s="36"/>
      <c r="C275" s="222" t="s">
        <v>588</v>
      </c>
      <c r="D275" s="222" t="s">
        <v>269</v>
      </c>
      <c r="E275" s="223" t="s">
        <v>292</v>
      </c>
      <c r="F275" s="224" t="s">
        <v>293</v>
      </c>
      <c r="G275" s="225" t="s">
        <v>289</v>
      </c>
      <c r="H275" s="226">
        <v>0.040000000000000001</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586</v>
      </c>
    </row>
    <row r="276" s="2" customFormat="1">
      <c r="A276" s="35"/>
      <c r="B276" s="36"/>
      <c r="C276" s="37"/>
      <c r="D276" s="235" t="s">
        <v>275</v>
      </c>
      <c r="E276" s="37"/>
      <c r="F276" s="236" t="s">
        <v>1006</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101.25" customHeight="1">
      <c r="A277" s="35"/>
      <c r="B277" s="36"/>
      <c r="C277" s="222" t="s">
        <v>431</v>
      </c>
      <c r="D277" s="222" t="s">
        <v>269</v>
      </c>
      <c r="E277" s="223" t="s">
        <v>305</v>
      </c>
      <c r="F277" s="224" t="s">
        <v>306</v>
      </c>
      <c r="G277" s="225" t="s">
        <v>307</v>
      </c>
      <c r="H277" s="226">
        <v>158.40000000000001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589</v>
      </c>
    </row>
    <row r="278" s="2" customFormat="1">
      <c r="A278" s="35"/>
      <c r="B278" s="36"/>
      <c r="C278" s="37"/>
      <c r="D278" s="235" t="s">
        <v>275</v>
      </c>
      <c r="E278" s="37"/>
      <c r="F278" s="236" t="s">
        <v>1007</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111.75" customHeight="1">
      <c r="A279" s="35"/>
      <c r="B279" s="36"/>
      <c r="C279" s="222" t="s">
        <v>593</v>
      </c>
      <c r="D279" s="222" t="s">
        <v>269</v>
      </c>
      <c r="E279" s="223" t="s">
        <v>317</v>
      </c>
      <c r="F279" s="224" t="s">
        <v>318</v>
      </c>
      <c r="G279" s="225" t="s">
        <v>307</v>
      </c>
      <c r="H279" s="226">
        <v>158.40000000000001</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591</v>
      </c>
    </row>
    <row r="280" s="2" customFormat="1">
      <c r="A280" s="35"/>
      <c r="B280" s="36"/>
      <c r="C280" s="37"/>
      <c r="D280" s="235" t="s">
        <v>275</v>
      </c>
      <c r="E280" s="37"/>
      <c r="F280" s="236" t="s">
        <v>1008</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0.5" customHeight="1">
      <c r="A281" s="35"/>
      <c r="B281" s="36"/>
      <c r="C281" s="222" t="s">
        <v>436</v>
      </c>
      <c r="D281" s="222" t="s">
        <v>269</v>
      </c>
      <c r="E281" s="223" t="s">
        <v>322</v>
      </c>
      <c r="F281" s="224" t="s">
        <v>323</v>
      </c>
      <c r="G281" s="225" t="s">
        <v>307</v>
      </c>
      <c r="H281" s="226">
        <v>158.40000000000001</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596</v>
      </c>
    </row>
    <row r="282" s="2" customFormat="1">
      <c r="A282" s="35"/>
      <c r="B282" s="36"/>
      <c r="C282" s="37"/>
      <c r="D282" s="235" t="s">
        <v>275</v>
      </c>
      <c r="E282" s="37"/>
      <c r="F282" s="236" t="s">
        <v>1009</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76.35" customHeight="1">
      <c r="A283" s="35"/>
      <c r="B283" s="36"/>
      <c r="C283" s="222" t="s">
        <v>602</v>
      </c>
      <c r="D283" s="222" t="s">
        <v>269</v>
      </c>
      <c r="E283" s="223" t="s">
        <v>335</v>
      </c>
      <c r="F283" s="224" t="s">
        <v>336</v>
      </c>
      <c r="G283" s="225" t="s">
        <v>289</v>
      </c>
      <c r="H283" s="226">
        <v>0.059999999999999998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600</v>
      </c>
    </row>
    <row r="284" s="2" customFormat="1">
      <c r="A284" s="35"/>
      <c r="B284" s="36"/>
      <c r="C284" s="37"/>
      <c r="D284" s="235" t="s">
        <v>275</v>
      </c>
      <c r="E284" s="37"/>
      <c r="F284" s="236" t="s">
        <v>1005</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438</v>
      </c>
      <c r="D285" s="240" t="s">
        <v>339</v>
      </c>
      <c r="E285" s="241" t="s">
        <v>838</v>
      </c>
      <c r="F285" s="242" t="s">
        <v>839</v>
      </c>
      <c r="G285" s="243" t="s">
        <v>272</v>
      </c>
      <c r="H285" s="244">
        <v>120</v>
      </c>
      <c r="I285" s="245"/>
      <c r="J285" s="246">
        <f>ROUND(I285*H285,2)</f>
        <v>0</v>
      </c>
      <c r="K285" s="242" t="s">
        <v>273</v>
      </c>
      <c r="L285" s="247"/>
      <c r="M285" s="248" t="s">
        <v>1</v>
      </c>
      <c r="N285" s="249" t="s">
        <v>38</v>
      </c>
      <c r="O285" s="88"/>
      <c r="P285" s="231">
        <f>O285*H285</f>
        <v>0</v>
      </c>
      <c r="Q285" s="231">
        <v>0.0010499999999999999</v>
      </c>
      <c r="R285" s="231">
        <f>Q285*H285</f>
        <v>0.126</v>
      </c>
      <c r="S285" s="231">
        <v>0</v>
      </c>
      <c r="T285" s="232">
        <f>S285*H285</f>
        <v>0</v>
      </c>
      <c r="U285" s="35"/>
      <c r="V285" s="35"/>
      <c r="W285" s="35"/>
      <c r="X285" s="35"/>
      <c r="Y285" s="35"/>
      <c r="Z285" s="35"/>
      <c r="AA285" s="35"/>
      <c r="AB285" s="35"/>
      <c r="AC285" s="35"/>
      <c r="AD285" s="35"/>
      <c r="AE285" s="35"/>
      <c r="AR285" s="233" t="s">
        <v>286</v>
      </c>
      <c r="AT285" s="233" t="s">
        <v>339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603</v>
      </c>
    </row>
    <row r="286" s="2" customFormat="1">
      <c r="A286" s="35"/>
      <c r="B286" s="36"/>
      <c r="C286" s="37"/>
      <c r="D286" s="235" t="s">
        <v>275</v>
      </c>
      <c r="E286" s="37"/>
      <c r="F286" s="236" t="s">
        <v>1010</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21.75" customHeight="1">
      <c r="A287" s="35"/>
      <c r="B287" s="36"/>
      <c r="C287" s="240" t="s">
        <v>607</v>
      </c>
      <c r="D287" s="240" t="s">
        <v>339</v>
      </c>
      <c r="E287" s="241" t="s">
        <v>340</v>
      </c>
      <c r="F287" s="242" t="s">
        <v>341</v>
      </c>
      <c r="G287" s="243" t="s">
        <v>307</v>
      </c>
      <c r="H287" s="244">
        <v>176</v>
      </c>
      <c r="I287" s="245"/>
      <c r="J287" s="246">
        <f>ROUND(I287*H287,2)</f>
        <v>0</v>
      </c>
      <c r="K287" s="242" t="s">
        <v>273</v>
      </c>
      <c r="L287" s="247"/>
      <c r="M287" s="248" t="s">
        <v>1</v>
      </c>
      <c r="N287" s="249" t="s">
        <v>38</v>
      </c>
      <c r="O287" s="88"/>
      <c r="P287" s="231">
        <f>O287*H287</f>
        <v>0</v>
      </c>
      <c r="Q287" s="231">
        <v>1</v>
      </c>
      <c r="R287" s="231">
        <f>Q287*H287</f>
        <v>176</v>
      </c>
      <c r="S287" s="231">
        <v>0</v>
      </c>
      <c r="T287" s="232">
        <f>S287*H287</f>
        <v>0</v>
      </c>
      <c r="U287" s="35"/>
      <c r="V287" s="35"/>
      <c r="W287" s="35"/>
      <c r="X287" s="35"/>
      <c r="Y287" s="35"/>
      <c r="Z287" s="35"/>
      <c r="AA287" s="35"/>
      <c r="AB287" s="35"/>
      <c r="AC287" s="35"/>
      <c r="AD287" s="35"/>
      <c r="AE287" s="35"/>
      <c r="AR287" s="233" t="s">
        <v>286</v>
      </c>
      <c r="AT287" s="233" t="s">
        <v>339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605</v>
      </c>
    </row>
    <row r="288" s="2" customFormat="1">
      <c r="A288" s="35"/>
      <c r="B288" s="36"/>
      <c r="C288" s="37"/>
      <c r="D288" s="235" t="s">
        <v>275</v>
      </c>
      <c r="E288" s="37"/>
      <c r="F288" s="236" t="s">
        <v>1011</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01.25" customHeight="1">
      <c r="A289" s="35"/>
      <c r="B289" s="36"/>
      <c r="C289" s="222" t="s">
        <v>441</v>
      </c>
      <c r="D289" s="222" t="s">
        <v>269</v>
      </c>
      <c r="E289" s="223" t="s">
        <v>305</v>
      </c>
      <c r="F289" s="224" t="s">
        <v>306</v>
      </c>
      <c r="G289" s="225" t="s">
        <v>307</v>
      </c>
      <c r="H289" s="226">
        <v>176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608</v>
      </c>
    </row>
    <row r="290" s="2" customFormat="1">
      <c r="A290" s="35"/>
      <c r="B290" s="36"/>
      <c r="C290" s="37"/>
      <c r="D290" s="235" t="s">
        <v>275</v>
      </c>
      <c r="E290" s="37"/>
      <c r="F290" s="236" t="s">
        <v>1012</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111.75" customHeight="1">
      <c r="A291" s="35"/>
      <c r="B291" s="36"/>
      <c r="C291" s="222" t="s">
        <v>614</v>
      </c>
      <c r="D291" s="222" t="s">
        <v>269</v>
      </c>
      <c r="E291" s="223" t="s">
        <v>317</v>
      </c>
      <c r="F291" s="224" t="s">
        <v>318</v>
      </c>
      <c r="G291" s="225" t="s">
        <v>307</v>
      </c>
      <c r="H291" s="226">
        <v>1232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612</v>
      </c>
    </row>
    <row r="292" s="2" customFormat="1">
      <c r="A292" s="35"/>
      <c r="B292" s="36"/>
      <c r="C292" s="37"/>
      <c r="D292" s="235" t="s">
        <v>275</v>
      </c>
      <c r="E292" s="37"/>
      <c r="F292" s="236" t="s">
        <v>1013</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14.9" customHeight="1">
      <c r="A293" s="35"/>
      <c r="B293" s="36"/>
      <c r="C293" s="222" t="s">
        <v>443</v>
      </c>
      <c r="D293" s="222" t="s">
        <v>269</v>
      </c>
      <c r="E293" s="223" t="s">
        <v>484</v>
      </c>
      <c r="F293" s="224" t="s">
        <v>485</v>
      </c>
      <c r="G293" s="225" t="s">
        <v>486</v>
      </c>
      <c r="H293" s="226">
        <v>10</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617</v>
      </c>
    </row>
    <row r="294" s="2" customFormat="1">
      <c r="A294" s="35"/>
      <c r="B294" s="36"/>
      <c r="C294" s="37"/>
      <c r="D294" s="235" t="s">
        <v>275</v>
      </c>
      <c r="E294" s="37"/>
      <c r="F294" s="236" t="s">
        <v>986</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90" customHeight="1">
      <c r="A295" s="35"/>
      <c r="B295" s="36"/>
      <c r="C295" s="222" t="s">
        <v>622</v>
      </c>
      <c r="D295" s="222" t="s">
        <v>269</v>
      </c>
      <c r="E295" s="223" t="s">
        <v>490</v>
      </c>
      <c r="F295" s="224" t="s">
        <v>491</v>
      </c>
      <c r="G295" s="225" t="s">
        <v>486</v>
      </c>
      <c r="H295" s="226">
        <v>4</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620</v>
      </c>
    </row>
    <row r="296" s="2" customFormat="1">
      <c r="A296" s="35"/>
      <c r="B296" s="36"/>
      <c r="C296" s="37"/>
      <c r="D296" s="235" t="s">
        <v>275</v>
      </c>
      <c r="E296" s="37"/>
      <c r="F296" s="236" t="s">
        <v>1014</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90" customHeight="1">
      <c r="A297" s="35"/>
      <c r="B297" s="36"/>
      <c r="C297" s="222" t="s">
        <v>446</v>
      </c>
      <c r="D297" s="222" t="s">
        <v>269</v>
      </c>
      <c r="E297" s="223" t="s">
        <v>494</v>
      </c>
      <c r="F297" s="224" t="s">
        <v>495</v>
      </c>
      <c r="G297" s="225" t="s">
        <v>279</v>
      </c>
      <c r="H297" s="226">
        <v>520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625</v>
      </c>
    </row>
    <row r="298" s="2" customFormat="1">
      <c r="A298" s="35"/>
      <c r="B298" s="36"/>
      <c r="C298" s="37"/>
      <c r="D298" s="235" t="s">
        <v>275</v>
      </c>
      <c r="E298" s="37"/>
      <c r="F298" s="236" t="s">
        <v>1015</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90" customHeight="1">
      <c r="A299" s="35"/>
      <c r="B299" s="36"/>
      <c r="C299" s="222" t="s">
        <v>630</v>
      </c>
      <c r="D299" s="222" t="s">
        <v>269</v>
      </c>
      <c r="E299" s="223" t="s">
        <v>499</v>
      </c>
      <c r="F299" s="224" t="s">
        <v>500</v>
      </c>
      <c r="G299" s="225" t="s">
        <v>279</v>
      </c>
      <c r="H299" s="226">
        <v>520</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628</v>
      </c>
    </row>
    <row r="300" s="2" customFormat="1">
      <c r="A300" s="35"/>
      <c r="B300" s="36"/>
      <c r="C300" s="37"/>
      <c r="D300" s="235" t="s">
        <v>275</v>
      </c>
      <c r="E300" s="37"/>
      <c r="F300" s="236" t="s">
        <v>1015</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66.75" customHeight="1">
      <c r="A301" s="35"/>
      <c r="B301" s="36"/>
      <c r="C301" s="222" t="s">
        <v>450</v>
      </c>
      <c r="D301" s="222" t="s">
        <v>269</v>
      </c>
      <c r="E301" s="223" t="s">
        <v>1016</v>
      </c>
      <c r="F301" s="224" t="s">
        <v>1017</v>
      </c>
      <c r="G301" s="225" t="s">
        <v>279</v>
      </c>
      <c r="H301" s="226">
        <v>33.600000000000001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631</v>
      </c>
    </row>
    <row r="302" s="2" customFormat="1">
      <c r="A302" s="35"/>
      <c r="B302" s="36"/>
      <c r="C302" s="37"/>
      <c r="D302" s="235" t="s">
        <v>275</v>
      </c>
      <c r="E302" s="37"/>
      <c r="F302" s="236" t="s">
        <v>999</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4.15" customHeight="1">
      <c r="A303" s="35"/>
      <c r="B303" s="36"/>
      <c r="C303" s="240" t="s">
        <v>636</v>
      </c>
      <c r="D303" s="240" t="s">
        <v>339</v>
      </c>
      <c r="E303" s="241" t="s">
        <v>1018</v>
      </c>
      <c r="F303" s="242" t="s">
        <v>1019</v>
      </c>
      <c r="G303" s="243" t="s">
        <v>279</v>
      </c>
      <c r="H303" s="244">
        <v>33.600000000000001</v>
      </c>
      <c r="I303" s="245"/>
      <c r="J303" s="246">
        <f>ROUND(I303*H303,2)</f>
        <v>0</v>
      </c>
      <c r="K303" s="242" t="s">
        <v>273</v>
      </c>
      <c r="L303" s="247"/>
      <c r="M303" s="248" t="s">
        <v>1</v>
      </c>
      <c r="N303" s="249"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286</v>
      </c>
      <c r="AT303" s="233" t="s">
        <v>339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635</v>
      </c>
    </row>
    <row r="304" s="2" customFormat="1">
      <c r="A304" s="35"/>
      <c r="B304" s="36"/>
      <c r="C304" s="37"/>
      <c r="D304" s="235" t="s">
        <v>275</v>
      </c>
      <c r="E304" s="37"/>
      <c r="F304" s="236" t="s">
        <v>1020</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114.9" customHeight="1">
      <c r="A305" s="35"/>
      <c r="B305" s="36"/>
      <c r="C305" s="222" t="s">
        <v>455</v>
      </c>
      <c r="D305" s="222" t="s">
        <v>269</v>
      </c>
      <c r="E305" s="223" t="s">
        <v>393</v>
      </c>
      <c r="F305" s="224" t="s">
        <v>394</v>
      </c>
      <c r="G305" s="225" t="s">
        <v>307</v>
      </c>
      <c r="H305" s="226">
        <v>30.239999999999998</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639</v>
      </c>
    </row>
    <row r="306" s="2" customFormat="1">
      <c r="A306" s="35"/>
      <c r="B306" s="36"/>
      <c r="C306" s="37"/>
      <c r="D306" s="235" t="s">
        <v>275</v>
      </c>
      <c r="E306" s="37"/>
      <c r="F306" s="236" t="s">
        <v>1021</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643</v>
      </c>
      <c r="D307" s="222" t="s">
        <v>269</v>
      </c>
      <c r="E307" s="223" t="s">
        <v>1022</v>
      </c>
      <c r="F307" s="224" t="s">
        <v>1023</v>
      </c>
      <c r="G307" s="225" t="s">
        <v>307</v>
      </c>
      <c r="H307" s="226">
        <v>1360.8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642</v>
      </c>
    </row>
    <row r="308" s="2" customFormat="1">
      <c r="A308" s="35"/>
      <c r="B308" s="36"/>
      <c r="C308" s="37"/>
      <c r="D308" s="235" t="s">
        <v>275</v>
      </c>
      <c r="E308" s="37"/>
      <c r="F308" s="236" t="s">
        <v>1024</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21.75" customHeight="1">
      <c r="A309" s="35"/>
      <c r="B309" s="36"/>
      <c r="C309" s="240" t="s">
        <v>459</v>
      </c>
      <c r="D309" s="240" t="s">
        <v>339</v>
      </c>
      <c r="E309" s="241" t="s">
        <v>1025</v>
      </c>
      <c r="F309" s="242" t="s">
        <v>1026</v>
      </c>
      <c r="G309" s="243" t="s">
        <v>297</v>
      </c>
      <c r="H309" s="244">
        <v>5.04</v>
      </c>
      <c r="I309" s="245"/>
      <c r="J309" s="246">
        <f>ROUND(I309*H309,2)</f>
        <v>0</v>
      </c>
      <c r="K309" s="242" t="s">
        <v>273</v>
      </c>
      <c r="L309" s="247"/>
      <c r="M309" s="248" t="s">
        <v>1</v>
      </c>
      <c r="N309" s="249" t="s">
        <v>38</v>
      </c>
      <c r="O309" s="88"/>
      <c r="P309" s="231">
        <f>O309*H309</f>
        <v>0</v>
      </c>
      <c r="Q309" s="231">
        <v>2.4289999999999998</v>
      </c>
      <c r="R309" s="231">
        <f>Q309*H309</f>
        <v>12.242159999999998</v>
      </c>
      <c r="S309" s="231">
        <v>0</v>
      </c>
      <c r="T309" s="232">
        <f>S309*H309</f>
        <v>0</v>
      </c>
      <c r="U309" s="35"/>
      <c r="V309" s="35"/>
      <c r="W309" s="35"/>
      <c r="X309" s="35"/>
      <c r="Y309" s="35"/>
      <c r="Z309" s="35"/>
      <c r="AA309" s="35"/>
      <c r="AB309" s="35"/>
      <c r="AC309" s="35"/>
      <c r="AD309" s="35"/>
      <c r="AE309" s="35"/>
      <c r="AR309" s="233" t="s">
        <v>286</v>
      </c>
      <c r="AT309" s="233" t="s">
        <v>339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646</v>
      </c>
    </row>
    <row r="310" s="2" customFormat="1">
      <c r="A310" s="35"/>
      <c r="B310" s="36"/>
      <c r="C310" s="37"/>
      <c r="D310" s="235" t="s">
        <v>275</v>
      </c>
      <c r="E310" s="37"/>
      <c r="F310" s="236" t="s">
        <v>1027</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1.25" customHeight="1">
      <c r="A311" s="35"/>
      <c r="B311" s="36"/>
      <c r="C311" s="222" t="s">
        <v>650</v>
      </c>
      <c r="D311" s="222" t="s">
        <v>269</v>
      </c>
      <c r="E311" s="223" t="s">
        <v>305</v>
      </c>
      <c r="F311" s="224" t="s">
        <v>306</v>
      </c>
      <c r="G311" s="225" t="s">
        <v>307</v>
      </c>
      <c r="H311" s="226">
        <v>11.087999999999999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649</v>
      </c>
    </row>
    <row r="312" s="2" customFormat="1">
      <c r="A312" s="35"/>
      <c r="B312" s="36"/>
      <c r="C312" s="37"/>
      <c r="D312" s="235" t="s">
        <v>275</v>
      </c>
      <c r="E312" s="37"/>
      <c r="F312" s="236" t="s">
        <v>1028</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8" customHeight="1">
      <c r="A313" s="35"/>
      <c r="B313" s="36"/>
      <c r="C313" s="222" t="s">
        <v>464</v>
      </c>
      <c r="D313" s="222" t="s">
        <v>269</v>
      </c>
      <c r="E313" s="223" t="s">
        <v>867</v>
      </c>
      <c r="F313" s="224" t="s">
        <v>868</v>
      </c>
      <c r="G313" s="225" t="s">
        <v>328</v>
      </c>
      <c r="H313" s="226">
        <v>126</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654</v>
      </c>
    </row>
    <row r="314" s="2" customFormat="1">
      <c r="A314" s="35"/>
      <c r="B314" s="36"/>
      <c r="C314" s="37"/>
      <c r="D314" s="235" t="s">
        <v>275</v>
      </c>
      <c r="E314" s="37"/>
      <c r="F314" s="236" t="s">
        <v>1001</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658</v>
      </c>
      <c r="D315" s="240" t="s">
        <v>339</v>
      </c>
      <c r="E315" s="241" t="s">
        <v>871</v>
      </c>
      <c r="F315" s="242" t="s">
        <v>872</v>
      </c>
      <c r="G315" s="243" t="s">
        <v>307</v>
      </c>
      <c r="H315" s="244">
        <v>47.25</v>
      </c>
      <c r="I315" s="245"/>
      <c r="J315" s="246">
        <f>ROUND(I315*H315,2)</f>
        <v>0</v>
      </c>
      <c r="K315" s="242" t="s">
        <v>273</v>
      </c>
      <c r="L315" s="247"/>
      <c r="M315" s="248" t="s">
        <v>1</v>
      </c>
      <c r="N315" s="249"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286</v>
      </c>
      <c r="AT315" s="233" t="s">
        <v>339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657</v>
      </c>
    </row>
    <row r="316" s="2" customFormat="1">
      <c r="A316" s="35"/>
      <c r="B316" s="36"/>
      <c r="C316" s="37"/>
      <c r="D316" s="235" t="s">
        <v>275</v>
      </c>
      <c r="E316" s="37"/>
      <c r="F316" s="236" t="s">
        <v>1029</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4.15" customHeight="1">
      <c r="A317" s="35"/>
      <c r="B317" s="36"/>
      <c r="C317" s="240" t="s">
        <v>468</v>
      </c>
      <c r="D317" s="240" t="s">
        <v>339</v>
      </c>
      <c r="E317" s="241" t="s">
        <v>1030</v>
      </c>
      <c r="F317" s="242" t="s">
        <v>876</v>
      </c>
      <c r="G317" s="243" t="s">
        <v>307</v>
      </c>
      <c r="H317" s="244">
        <v>15.75</v>
      </c>
      <c r="I317" s="245"/>
      <c r="J317" s="246">
        <f>ROUND(I317*H317,2)</f>
        <v>0</v>
      </c>
      <c r="K317" s="242" t="s">
        <v>273</v>
      </c>
      <c r="L317" s="247"/>
      <c r="M317" s="248" t="s">
        <v>1</v>
      </c>
      <c r="N317" s="249"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286</v>
      </c>
      <c r="AT317" s="233" t="s">
        <v>339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661</v>
      </c>
    </row>
    <row r="318" s="2" customFormat="1">
      <c r="A318" s="35"/>
      <c r="B318" s="36"/>
      <c r="C318" s="37"/>
      <c r="D318" s="235" t="s">
        <v>275</v>
      </c>
      <c r="E318" s="37"/>
      <c r="F318" s="236" t="s">
        <v>1031</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665</v>
      </c>
      <c r="D319" s="222" t="s">
        <v>269</v>
      </c>
      <c r="E319" s="223" t="s">
        <v>305</v>
      </c>
      <c r="F319" s="224" t="s">
        <v>306</v>
      </c>
      <c r="G319" s="225" t="s">
        <v>307</v>
      </c>
      <c r="H319" s="226">
        <v>63</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664</v>
      </c>
    </row>
    <row r="320" s="2" customFormat="1">
      <c r="A320" s="35"/>
      <c r="B320" s="36"/>
      <c r="C320" s="37"/>
      <c r="D320" s="235" t="s">
        <v>275</v>
      </c>
      <c r="E320" s="37"/>
      <c r="F320" s="236" t="s">
        <v>1032</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37.8" customHeight="1">
      <c r="A321" s="35"/>
      <c r="B321" s="36"/>
      <c r="C321" s="222" t="s">
        <v>473</v>
      </c>
      <c r="D321" s="222" t="s">
        <v>269</v>
      </c>
      <c r="E321" s="223" t="s">
        <v>772</v>
      </c>
      <c r="F321" s="224" t="s">
        <v>1033</v>
      </c>
      <c r="G321" s="225" t="s">
        <v>279</v>
      </c>
      <c r="H321" s="226">
        <v>54</v>
      </c>
      <c r="I321" s="227"/>
      <c r="J321" s="228">
        <f>ROUND(I321*H321,2)</f>
        <v>0</v>
      </c>
      <c r="K321" s="224" t="s">
        <v>889</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668</v>
      </c>
    </row>
    <row r="322" s="2" customFormat="1">
      <c r="A322" s="35"/>
      <c r="B322" s="36"/>
      <c r="C322" s="37"/>
      <c r="D322" s="252" t="s">
        <v>891</v>
      </c>
      <c r="E322" s="37"/>
      <c r="F322" s="253" t="s">
        <v>1034</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891</v>
      </c>
      <c r="AU322" s="14" t="s">
        <v>81</v>
      </c>
    </row>
    <row r="323" s="2" customFormat="1">
      <c r="A323" s="35"/>
      <c r="B323" s="36"/>
      <c r="C323" s="37"/>
      <c r="D323" s="235" t="s">
        <v>275</v>
      </c>
      <c r="E323" s="37"/>
      <c r="F323" s="236" t="s">
        <v>1035</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81</v>
      </c>
    </row>
    <row r="324" s="2" customFormat="1" ht="55.5" customHeight="1">
      <c r="A324" s="35"/>
      <c r="B324" s="36"/>
      <c r="C324" s="222" t="s">
        <v>672</v>
      </c>
      <c r="D324" s="222" t="s">
        <v>269</v>
      </c>
      <c r="E324" s="223" t="s">
        <v>827</v>
      </c>
      <c r="F324" s="224" t="s">
        <v>888</v>
      </c>
      <c r="G324" s="225" t="s">
        <v>279</v>
      </c>
      <c r="H324" s="226">
        <v>54</v>
      </c>
      <c r="I324" s="227"/>
      <c r="J324" s="228">
        <f>ROUND(I324*H324,2)</f>
        <v>0</v>
      </c>
      <c r="K324" s="224" t="s">
        <v>889</v>
      </c>
      <c r="L324" s="41"/>
      <c r="M324" s="229" t="s">
        <v>1</v>
      </c>
      <c r="N324" s="230" t="s">
        <v>38</v>
      </c>
      <c r="O324" s="88"/>
      <c r="P324" s="231">
        <f>O324*H324</f>
        <v>0</v>
      </c>
      <c r="Q324" s="231">
        <v>0.00018000000000000001</v>
      </c>
      <c r="R324" s="231">
        <f>Q324*H324</f>
        <v>0.0097200000000000012</v>
      </c>
      <c r="S324" s="231">
        <v>0</v>
      </c>
      <c r="T324" s="232">
        <f>S324*H324</f>
        <v>0</v>
      </c>
      <c r="U324" s="35"/>
      <c r="V324" s="35"/>
      <c r="W324" s="35"/>
      <c r="X324" s="35"/>
      <c r="Y324" s="35"/>
      <c r="Z324" s="35"/>
      <c r="AA324" s="35"/>
      <c r="AB324" s="35"/>
      <c r="AC324" s="35"/>
      <c r="AD324" s="35"/>
      <c r="AE324" s="35"/>
      <c r="AR324" s="233" t="s">
        <v>274</v>
      </c>
      <c r="AT324" s="233" t="s">
        <v>269</v>
      </c>
      <c r="AU324" s="233" t="s">
        <v>81</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671</v>
      </c>
    </row>
    <row r="325" s="2" customFormat="1">
      <c r="A325" s="35"/>
      <c r="B325" s="36"/>
      <c r="C325" s="37"/>
      <c r="D325" s="252" t="s">
        <v>891</v>
      </c>
      <c r="E325" s="37"/>
      <c r="F325" s="253" t="s">
        <v>1036</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891</v>
      </c>
      <c r="AU325" s="14" t="s">
        <v>81</v>
      </c>
    </row>
    <row r="326" s="2" customFormat="1">
      <c r="A326" s="35"/>
      <c r="B326" s="36"/>
      <c r="C326" s="37"/>
      <c r="D326" s="235" t="s">
        <v>275</v>
      </c>
      <c r="E326" s="37"/>
      <c r="F326" s="236" t="s">
        <v>1035</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24.15" customHeight="1">
      <c r="A327" s="35"/>
      <c r="B327" s="36"/>
      <c r="C327" s="222" t="s">
        <v>477</v>
      </c>
      <c r="D327" s="222" t="s">
        <v>269</v>
      </c>
      <c r="E327" s="223" t="s">
        <v>903</v>
      </c>
      <c r="F327" s="224" t="s">
        <v>904</v>
      </c>
      <c r="G327" s="225" t="s">
        <v>905</v>
      </c>
      <c r="H327" s="226">
        <v>2</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675</v>
      </c>
    </row>
    <row r="328" s="2" customFormat="1" ht="16.5" customHeight="1">
      <c r="A328" s="35"/>
      <c r="B328" s="36"/>
      <c r="C328" s="222" t="s">
        <v>679</v>
      </c>
      <c r="D328" s="222" t="s">
        <v>269</v>
      </c>
      <c r="E328" s="223" t="s">
        <v>882</v>
      </c>
      <c r="F328" s="224" t="s">
        <v>908</v>
      </c>
      <c r="G328" s="225" t="s">
        <v>905</v>
      </c>
      <c r="H328" s="226">
        <v>1</v>
      </c>
      <c r="I328" s="227"/>
      <c r="J328" s="228">
        <f>ROUND(I328*H328,2)</f>
        <v>0</v>
      </c>
      <c r="K328" s="224" t="s">
        <v>1</v>
      </c>
      <c r="L328" s="41"/>
      <c r="M328" s="229" t="s">
        <v>1</v>
      </c>
      <c r="N328" s="230" t="s">
        <v>38</v>
      </c>
      <c r="O328" s="88"/>
      <c r="P328" s="231">
        <f>O328*H328</f>
        <v>0</v>
      </c>
      <c r="Q328" s="231">
        <v>0</v>
      </c>
      <c r="R328" s="231">
        <f>Q328*H328</f>
        <v>0</v>
      </c>
      <c r="S328" s="231">
        <v>0</v>
      </c>
      <c r="T328" s="232">
        <f>S328*H328</f>
        <v>0</v>
      </c>
      <c r="U328" s="35"/>
      <c r="V328" s="35"/>
      <c r="W328" s="35"/>
      <c r="X328" s="35"/>
      <c r="Y328" s="35"/>
      <c r="Z328" s="35"/>
      <c r="AA328" s="35"/>
      <c r="AB328" s="35"/>
      <c r="AC328" s="35"/>
      <c r="AD328" s="35"/>
      <c r="AE328" s="35"/>
      <c r="AR328" s="233" t="s">
        <v>274</v>
      </c>
      <c r="AT328" s="233" t="s">
        <v>269</v>
      </c>
      <c r="AU328" s="233" t="s">
        <v>81</v>
      </c>
      <c r="AY328" s="14" t="s">
        <v>266</v>
      </c>
      <c r="BE328" s="234">
        <f>IF(N328="základní",J328,0)</f>
        <v>0</v>
      </c>
      <c r="BF328" s="234">
        <f>IF(N328="snížená",J328,0)</f>
        <v>0</v>
      </c>
      <c r="BG328" s="234">
        <f>IF(N328="zákl. přenesená",J328,0)</f>
        <v>0</v>
      </c>
      <c r="BH328" s="234">
        <f>IF(N328="sníž. přenesená",J328,0)</f>
        <v>0</v>
      </c>
      <c r="BI328" s="234">
        <f>IF(N328="nulová",J328,0)</f>
        <v>0</v>
      </c>
      <c r="BJ328" s="14" t="s">
        <v>81</v>
      </c>
      <c r="BK328" s="234">
        <f>ROUND(I328*H328,2)</f>
        <v>0</v>
      </c>
      <c r="BL328" s="14" t="s">
        <v>274</v>
      </c>
      <c r="BM328" s="233" t="s">
        <v>678</v>
      </c>
    </row>
    <row r="329" s="2" customFormat="1" ht="90" customHeight="1">
      <c r="A329" s="35"/>
      <c r="B329" s="36"/>
      <c r="C329" s="222" t="s">
        <v>482</v>
      </c>
      <c r="D329" s="222" t="s">
        <v>269</v>
      </c>
      <c r="E329" s="223" t="s">
        <v>911</v>
      </c>
      <c r="F329" s="224" t="s">
        <v>912</v>
      </c>
      <c r="G329" s="225" t="s">
        <v>272</v>
      </c>
      <c r="H329" s="226">
        <v>8</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682</v>
      </c>
    </row>
    <row r="330" s="2" customFormat="1">
      <c r="A330" s="35"/>
      <c r="B330" s="36"/>
      <c r="C330" s="37"/>
      <c r="D330" s="235" t="s">
        <v>275</v>
      </c>
      <c r="E330" s="37"/>
      <c r="F330" s="236" t="s">
        <v>914</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686</v>
      </c>
      <c r="D331" s="222" t="s">
        <v>269</v>
      </c>
      <c r="E331" s="223" t="s">
        <v>915</v>
      </c>
      <c r="F331" s="224" t="s">
        <v>916</v>
      </c>
      <c r="G331" s="225" t="s">
        <v>272</v>
      </c>
      <c r="H331" s="226">
        <v>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685</v>
      </c>
    </row>
    <row r="332" s="2" customFormat="1">
      <c r="A332" s="35"/>
      <c r="B332" s="36"/>
      <c r="C332" s="37"/>
      <c r="D332" s="235" t="s">
        <v>275</v>
      </c>
      <c r="E332" s="37"/>
      <c r="F332" s="236" t="s">
        <v>1037</v>
      </c>
      <c r="G332" s="37"/>
      <c r="H332" s="37"/>
      <c r="I332" s="237"/>
      <c r="J332" s="37"/>
      <c r="K332" s="37"/>
      <c r="L332" s="41"/>
      <c r="M332" s="254"/>
      <c r="N332" s="255"/>
      <c r="O332" s="256"/>
      <c r="P332" s="256"/>
      <c r="Q332" s="256"/>
      <c r="R332" s="256"/>
      <c r="S332" s="256"/>
      <c r="T332" s="257"/>
      <c r="U332" s="35"/>
      <c r="V332" s="35"/>
      <c r="W332" s="35"/>
      <c r="X332" s="35"/>
      <c r="Y332" s="35"/>
      <c r="Z332" s="35"/>
      <c r="AA332" s="35"/>
      <c r="AB332" s="35"/>
      <c r="AC332" s="35"/>
      <c r="AD332" s="35"/>
      <c r="AE332" s="35"/>
      <c r="AT332" s="14" t="s">
        <v>275</v>
      </c>
      <c r="AU332" s="14" t="s">
        <v>81</v>
      </c>
    </row>
    <row r="333" s="2" customFormat="1" ht="6.96" customHeight="1">
      <c r="A333" s="35"/>
      <c r="B333" s="63"/>
      <c r="C333" s="64"/>
      <c r="D333" s="64"/>
      <c r="E333" s="64"/>
      <c r="F333" s="64"/>
      <c r="G333" s="64"/>
      <c r="H333" s="64"/>
      <c r="I333" s="64"/>
      <c r="J333" s="64"/>
      <c r="K333" s="64"/>
      <c r="L333" s="41"/>
      <c r="M333" s="35"/>
      <c r="O333" s="35"/>
      <c r="P333" s="35"/>
      <c r="Q333" s="35"/>
      <c r="R333" s="35"/>
      <c r="S333" s="35"/>
      <c r="T333" s="35"/>
      <c r="U333" s="35"/>
      <c r="V333" s="35"/>
      <c r="W333" s="35"/>
      <c r="X333" s="35"/>
      <c r="Y333" s="35"/>
      <c r="Z333" s="35"/>
      <c r="AA333" s="35"/>
      <c r="AB333" s="35"/>
      <c r="AC333" s="35"/>
      <c r="AD333" s="35"/>
      <c r="AE333" s="35"/>
    </row>
  </sheetData>
  <sheetProtection sheet="1" autoFilter="0" formatColumns="0" formatRows="0" objects="1" scenarios="1" spinCount="100000" saltValue="mY7+vWLPLD0tRG+NT7Zqp5xLoT200NjFl/WUpilnhtBLX7gDG6xppiHo76QQ1k1ljOKuGAck5W8qN2VwfTnaow==" hashValue="KU5F8bH9OdrC5IGhojzjjt3EwG8Ro1/GHtN3UW446yBOAgOTnf3LfaMyPbop3j7TMjxIuQCv+MjS54FTnQDHgw==" algorithmName="SHA-512" password="CC35"/>
  <autoFilter ref="C118:K332"/>
  <mergeCells count="9">
    <mergeCell ref="E7:H7"/>
    <mergeCell ref="E9:H9"/>
    <mergeCell ref="E18:H18"/>
    <mergeCell ref="E27:H27"/>
    <mergeCell ref="E85:H85"/>
    <mergeCell ref="E87:H87"/>
    <mergeCell ref="E109:H109"/>
    <mergeCell ref="E111:H111"/>
    <mergeCell ref="L2:V2"/>
  </mergeCells>
  <hyperlinks>
    <hyperlink ref="F322" r:id="rId1" display="https://podminky.urs.cz/item/CS_URS_2024_02/R2"/>
    <hyperlink ref="F325" r:id="rId2" display="https://podminky.urs.cz/item/CS_URS_2024_02/R3"/>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2261</v>
      </c>
      <c r="F9" s="1"/>
      <c r="G9" s="1"/>
      <c r="H9" s="1"/>
      <c r="L9" s="17"/>
    </row>
    <row r="10" s="1" customFormat="1" ht="12" customHeight="1">
      <c r="B10" s="17"/>
      <c r="D10" s="148" t="s">
        <v>1615</v>
      </c>
      <c r="L10" s="17"/>
    </row>
    <row r="11" s="2" customFormat="1" ht="16.5" customHeight="1">
      <c r="A11" s="35"/>
      <c r="B11" s="41"/>
      <c r="C11" s="35"/>
      <c r="D11" s="35"/>
      <c r="E11" s="160" t="s">
        <v>2465</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2465</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2465</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267</v>
      </c>
      <c r="D125" s="222" t="s">
        <v>269</v>
      </c>
      <c r="E125" s="223" t="s">
        <v>2063</v>
      </c>
      <c r="F125" s="224" t="s">
        <v>2064</v>
      </c>
      <c r="G125" s="225" t="s">
        <v>272</v>
      </c>
      <c r="H125" s="226">
        <v>65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2466</v>
      </c>
    </row>
    <row r="126" s="2" customFormat="1" ht="21.75" customHeight="1">
      <c r="A126" s="35"/>
      <c r="B126" s="36"/>
      <c r="C126" s="240" t="s">
        <v>283</v>
      </c>
      <c r="D126" s="240" t="s">
        <v>339</v>
      </c>
      <c r="E126" s="241" t="s">
        <v>2066</v>
      </c>
      <c r="F126" s="242" t="s">
        <v>2067</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2467</v>
      </c>
    </row>
    <row r="127" s="2" customFormat="1" ht="16.5" customHeight="1">
      <c r="A127" s="35"/>
      <c r="B127" s="36"/>
      <c r="C127" s="222" t="s">
        <v>274</v>
      </c>
      <c r="D127" s="222" t="s">
        <v>269</v>
      </c>
      <c r="E127" s="223" t="s">
        <v>2069</v>
      </c>
      <c r="F127" s="224" t="s">
        <v>2070</v>
      </c>
      <c r="G127" s="225" t="s">
        <v>272</v>
      </c>
      <c r="H127" s="226">
        <v>130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2468</v>
      </c>
    </row>
    <row r="128" s="2" customFormat="1" ht="16.5" customHeight="1">
      <c r="A128" s="35"/>
      <c r="B128" s="36"/>
      <c r="C128" s="222" t="s">
        <v>137</v>
      </c>
      <c r="D128" s="222" t="s">
        <v>269</v>
      </c>
      <c r="E128" s="223" t="s">
        <v>2072</v>
      </c>
      <c r="F128" s="224" t="s">
        <v>2073</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2469</v>
      </c>
    </row>
    <row r="129" s="2" customFormat="1" ht="16.5" customHeight="1">
      <c r="A129" s="35"/>
      <c r="B129" s="36"/>
      <c r="C129" s="222" t="s">
        <v>294</v>
      </c>
      <c r="D129" s="222" t="s">
        <v>269</v>
      </c>
      <c r="E129" s="223" t="s">
        <v>2075</v>
      </c>
      <c r="F129" s="224" t="s">
        <v>2076</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2470</v>
      </c>
    </row>
    <row r="130" s="2" customFormat="1" ht="16.5" customHeight="1">
      <c r="A130" s="35"/>
      <c r="B130" s="36"/>
      <c r="C130" s="222" t="s">
        <v>286</v>
      </c>
      <c r="D130" s="222" t="s">
        <v>269</v>
      </c>
      <c r="E130" s="223" t="s">
        <v>2078</v>
      </c>
      <c r="F130" s="224" t="s">
        <v>2079</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2471</v>
      </c>
    </row>
    <row r="131" s="2" customFormat="1" ht="24.15" customHeight="1">
      <c r="A131" s="35"/>
      <c r="B131" s="36"/>
      <c r="C131" s="240" t="s">
        <v>304</v>
      </c>
      <c r="D131" s="240" t="s">
        <v>339</v>
      </c>
      <c r="E131" s="241" t="s">
        <v>2081</v>
      </c>
      <c r="F131" s="242" t="s">
        <v>2082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2472</v>
      </c>
    </row>
    <row r="132" s="2" customFormat="1" ht="24.15" customHeight="1">
      <c r="A132" s="35"/>
      <c r="B132" s="36"/>
      <c r="C132" s="240" t="s">
        <v>346</v>
      </c>
      <c r="D132" s="240" t="s">
        <v>339</v>
      </c>
      <c r="E132" s="241" t="s">
        <v>2084</v>
      </c>
      <c r="F132" s="242" t="s">
        <v>2085</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2473</v>
      </c>
    </row>
    <row r="133" s="2" customFormat="1" ht="24.15" customHeight="1">
      <c r="A133" s="35"/>
      <c r="B133" s="36"/>
      <c r="C133" s="240" t="s">
        <v>314</v>
      </c>
      <c r="D133" s="240" t="s">
        <v>339</v>
      </c>
      <c r="E133" s="241" t="s">
        <v>2411</v>
      </c>
      <c r="F133" s="242" t="s">
        <v>2412</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2474</v>
      </c>
    </row>
    <row r="134" s="2" customFormat="1" ht="24.15" customHeight="1">
      <c r="A134" s="35"/>
      <c r="B134" s="36"/>
      <c r="C134" s="240" t="s">
        <v>8</v>
      </c>
      <c r="D134" s="240" t="s">
        <v>339</v>
      </c>
      <c r="E134" s="241" t="s">
        <v>2090</v>
      </c>
      <c r="F134" s="242" t="s">
        <v>2091</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2475</v>
      </c>
    </row>
    <row r="135" s="2" customFormat="1" ht="24.15" customHeight="1">
      <c r="A135" s="35"/>
      <c r="B135" s="36"/>
      <c r="C135" s="240" t="s">
        <v>424</v>
      </c>
      <c r="D135" s="240" t="s">
        <v>339</v>
      </c>
      <c r="E135" s="241" t="s">
        <v>2093</v>
      </c>
      <c r="F135" s="242" t="s">
        <v>2094</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2476</v>
      </c>
    </row>
    <row r="136" s="2" customFormat="1" ht="24.15" customHeight="1">
      <c r="A136" s="35"/>
      <c r="B136" s="36"/>
      <c r="C136" s="240" t="s">
        <v>321</v>
      </c>
      <c r="D136" s="240" t="s">
        <v>339</v>
      </c>
      <c r="E136" s="241" t="s">
        <v>2096</v>
      </c>
      <c r="F136" s="242" t="s">
        <v>2097</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2477</v>
      </c>
    </row>
    <row r="137" s="2" customFormat="1" ht="24.15" customHeight="1">
      <c r="A137" s="35"/>
      <c r="B137" s="36"/>
      <c r="C137" s="240" t="s">
        <v>349</v>
      </c>
      <c r="D137" s="240" t="s">
        <v>339</v>
      </c>
      <c r="E137" s="241" t="s">
        <v>2099</v>
      </c>
      <c r="F137" s="242" t="s">
        <v>2100</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2478</v>
      </c>
    </row>
    <row r="138" s="2" customFormat="1" ht="24.15" customHeight="1">
      <c r="A138" s="35"/>
      <c r="B138" s="36"/>
      <c r="C138" s="240" t="s">
        <v>298</v>
      </c>
      <c r="D138" s="240" t="s">
        <v>339</v>
      </c>
      <c r="E138" s="241" t="s">
        <v>2102</v>
      </c>
      <c r="F138" s="242" t="s">
        <v>2103</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2479</v>
      </c>
    </row>
    <row r="139" s="2" customFormat="1" ht="24.15" customHeight="1">
      <c r="A139" s="35"/>
      <c r="B139" s="36"/>
      <c r="C139" s="240" t="s">
        <v>331</v>
      </c>
      <c r="D139" s="240" t="s">
        <v>339</v>
      </c>
      <c r="E139" s="241" t="s">
        <v>2105</v>
      </c>
      <c r="F139" s="242" t="s">
        <v>2106</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2480</v>
      </c>
    </row>
    <row r="140" s="2" customFormat="1" ht="24.15" customHeight="1">
      <c r="A140" s="35"/>
      <c r="B140" s="36"/>
      <c r="C140" s="240" t="s">
        <v>302</v>
      </c>
      <c r="D140" s="240" t="s">
        <v>339</v>
      </c>
      <c r="E140" s="241" t="s">
        <v>2108</v>
      </c>
      <c r="F140" s="242" t="s">
        <v>2109</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2481</v>
      </c>
    </row>
    <row r="141" s="2" customFormat="1" ht="24.15" customHeight="1">
      <c r="A141" s="35"/>
      <c r="B141" s="36"/>
      <c r="C141" s="240" t="s">
        <v>338</v>
      </c>
      <c r="D141" s="240" t="s">
        <v>339</v>
      </c>
      <c r="E141" s="241" t="s">
        <v>2111</v>
      </c>
      <c r="F141" s="242" t="s">
        <v>2112</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2482</v>
      </c>
    </row>
    <row r="142" s="2" customFormat="1" ht="24.15" customHeight="1">
      <c r="A142" s="35"/>
      <c r="B142" s="36"/>
      <c r="C142" s="240" t="s">
        <v>348</v>
      </c>
      <c r="D142" s="240" t="s">
        <v>339</v>
      </c>
      <c r="E142" s="241" t="s">
        <v>2114</v>
      </c>
      <c r="F142" s="242" t="s">
        <v>2115</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2483</v>
      </c>
    </row>
    <row r="143" s="2" customFormat="1" ht="24.15" customHeight="1">
      <c r="A143" s="35"/>
      <c r="B143" s="36"/>
      <c r="C143" s="240" t="s">
        <v>312</v>
      </c>
      <c r="D143" s="240" t="s">
        <v>339</v>
      </c>
      <c r="E143" s="241" t="s">
        <v>2117</v>
      </c>
      <c r="F143" s="242" t="s">
        <v>2118</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2484</v>
      </c>
    </row>
    <row r="144" s="2" customFormat="1" ht="24.15" customHeight="1">
      <c r="A144" s="35"/>
      <c r="B144" s="36"/>
      <c r="C144" s="240" t="s">
        <v>7</v>
      </c>
      <c r="D144" s="240" t="s">
        <v>339</v>
      </c>
      <c r="E144" s="241" t="s">
        <v>2120</v>
      </c>
      <c r="F144" s="242" t="s">
        <v>2121</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2485</v>
      </c>
    </row>
    <row r="145" s="2" customFormat="1" ht="33" customHeight="1">
      <c r="A145" s="35"/>
      <c r="B145" s="36"/>
      <c r="C145" s="240" t="s">
        <v>315</v>
      </c>
      <c r="D145" s="240" t="s">
        <v>339</v>
      </c>
      <c r="E145" s="241" t="s">
        <v>2123</v>
      </c>
      <c r="F145" s="242" t="s">
        <v>2124</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2486</v>
      </c>
    </row>
    <row r="146" s="2" customFormat="1" ht="16.5" customHeight="1">
      <c r="A146" s="35"/>
      <c r="B146" s="36"/>
      <c r="C146" s="222" t="s">
        <v>83</v>
      </c>
      <c r="D146" s="222" t="s">
        <v>269</v>
      </c>
      <c r="E146" s="223" t="s">
        <v>2126</v>
      </c>
      <c r="F146" s="224" t="s">
        <v>2127</v>
      </c>
      <c r="G146" s="225" t="s">
        <v>272</v>
      </c>
      <c r="H146" s="226">
        <v>1</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2487</v>
      </c>
    </row>
    <row r="147" s="2" customFormat="1" ht="16.5" customHeight="1">
      <c r="A147" s="35"/>
      <c r="B147" s="36"/>
      <c r="C147" s="222" t="s">
        <v>81</v>
      </c>
      <c r="D147" s="222" t="s">
        <v>269</v>
      </c>
      <c r="E147" s="223" t="s">
        <v>2129</v>
      </c>
      <c r="F147" s="224" t="s">
        <v>2130</v>
      </c>
      <c r="G147" s="225" t="s">
        <v>272</v>
      </c>
      <c r="H147" s="226">
        <v>1</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2488</v>
      </c>
    </row>
    <row r="148" s="2" customFormat="1" ht="24.15" customHeight="1">
      <c r="A148" s="35"/>
      <c r="B148" s="36"/>
      <c r="C148" s="222" t="s">
        <v>361</v>
      </c>
      <c r="D148" s="222" t="s">
        <v>269</v>
      </c>
      <c r="E148" s="223" t="s">
        <v>2132</v>
      </c>
      <c r="F148" s="224" t="s">
        <v>2133</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2489</v>
      </c>
    </row>
    <row r="149" s="2" customFormat="1" ht="24.15" customHeight="1">
      <c r="A149" s="35"/>
      <c r="B149" s="36"/>
      <c r="C149" s="240" t="s">
        <v>319</v>
      </c>
      <c r="D149" s="240" t="s">
        <v>339</v>
      </c>
      <c r="E149" s="241" t="s">
        <v>2135</v>
      </c>
      <c r="F149" s="242" t="s">
        <v>2136</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2490</v>
      </c>
    </row>
    <row r="150" s="2" customFormat="1" ht="24.15" customHeight="1">
      <c r="A150" s="35"/>
      <c r="B150" s="36"/>
      <c r="C150" s="240" t="s">
        <v>370</v>
      </c>
      <c r="D150" s="240" t="s">
        <v>339</v>
      </c>
      <c r="E150" s="241" t="s">
        <v>2138</v>
      </c>
      <c r="F150" s="242" t="s">
        <v>2139</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2491</v>
      </c>
    </row>
    <row r="151" s="2" customFormat="1" ht="21.75" customHeight="1">
      <c r="A151" s="35"/>
      <c r="B151" s="36"/>
      <c r="C151" s="222" t="s">
        <v>324</v>
      </c>
      <c r="D151" s="222" t="s">
        <v>269</v>
      </c>
      <c r="E151" s="223" t="s">
        <v>2141</v>
      </c>
      <c r="F151" s="224" t="s">
        <v>2142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2492</v>
      </c>
    </row>
    <row r="152" s="2" customFormat="1" ht="24.15" customHeight="1">
      <c r="A152" s="35"/>
      <c r="B152" s="36"/>
      <c r="C152" s="240" t="s">
        <v>379</v>
      </c>
      <c r="D152" s="240" t="s">
        <v>339</v>
      </c>
      <c r="E152" s="241" t="s">
        <v>2348</v>
      </c>
      <c r="F152" s="242" t="s">
        <v>2349</v>
      </c>
      <c r="G152" s="243" t="s">
        <v>272</v>
      </c>
      <c r="H152" s="244">
        <v>1</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2493</v>
      </c>
    </row>
    <row r="153" s="2" customFormat="1" ht="24.15" customHeight="1">
      <c r="A153" s="35"/>
      <c r="B153" s="36"/>
      <c r="C153" s="240" t="s">
        <v>329</v>
      </c>
      <c r="D153" s="240" t="s">
        <v>339</v>
      </c>
      <c r="E153" s="241" t="s">
        <v>2212</v>
      </c>
      <c r="F153" s="242" t="s">
        <v>2213</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2494</v>
      </c>
    </row>
    <row r="154" s="2" customFormat="1" ht="37.8" customHeight="1">
      <c r="A154" s="35"/>
      <c r="B154" s="36"/>
      <c r="C154" s="222" t="s">
        <v>388</v>
      </c>
      <c r="D154" s="222" t="s">
        <v>269</v>
      </c>
      <c r="E154" s="223" t="s">
        <v>2144</v>
      </c>
      <c r="F154" s="224" t="s">
        <v>2145</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2495</v>
      </c>
    </row>
    <row r="155" s="2" customFormat="1" ht="24.15" customHeight="1">
      <c r="A155" s="35"/>
      <c r="B155" s="36"/>
      <c r="C155" s="222" t="s">
        <v>334</v>
      </c>
      <c r="D155" s="222" t="s">
        <v>269</v>
      </c>
      <c r="E155" s="223" t="s">
        <v>2147</v>
      </c>
      <c r="F155" s="224" t="s">
        <v>2148</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2496</v>
      </c>
    </row>
    <row r="156" s="2" customFormat="1" ht="37.8" customHeight="1">
      <c r="A156" s="35"/>
      <c r="B156" s="36"/>
      <c r="C156" s="222" t="s">
        <v>397</v>
      </c>
      <c r="D156" s="222" t="s">
        <v>269</v>
      </c>
      <c r="E156" s="223" t="s">
        <v>2150</v>
      </c>
      <c r="F156" s="224" t="s">
        <v>2151</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2497</v>
      </c>
    </row>
    <row r="157" s="2" customFormat="1" ht="24.15" customHeight="1">
      <c r="A157" s="35"/>
      <c r="B157" s="36"/>
      <c r="C157" s="222" t="s">
        <v>337</v>
      </c>
      <c r="D157" s="222" t="s">
        <v>269</v>
      </c>
      <c r="E157" s="223" t="s">
        <v>2153</v>
      </c>
      <c r="F157" s="224" t="s">
        <v>2154</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2498</v>
      </c>
    </row>
    <row r="158" s="2" customFormat="1" ht="24.15" customHeight="1">
      <c r="A158" s="35"/>
      <c r="B158" s="36"/>
      <c r="C158" s="222" t="s">
        <v>406</v>
      </c>
      <c r="D158" s="222" t="s">
        <v>269</v>
      </c>
      <c r="E158" s="223" t="s">
        <v>2156</v>
      </c>
      <c r="F158" s="224" t="s">
        <v>2157</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2499</v>
      </c>
    </row>
    <row r="159" s="2" customFormat="1" ht="16.5" customHeight="1">
      <c r="A159" s="35"/>
      <c r="B159" s="36"/>
      <c r="C159" s="222" t="s">
        <v>342</v>
      </c>
      <c r="D159" s="222" t="s">
        <v>269</v>
      </c>
      <c r="E159" s="223" t="s">
        <v>2159</v>
      </c>
      <c r="F159" s="224" t="s">
        <v>2160</v>
      </c>
      <c r="G159" s="225" t="s">
        <v>272</v>
      </c>
      <c r="H159" s="226">
        <v>2</v>
      </c>
      <c r="I159" s="227"/>
      <c r="J159" s="228">
        <f>ROUND(I159*H159,2)</f>
        <v>0</v>
      </c>
      <c r="K159" s="224" t="s">
        <v>273</v>
      </c>
      <c r="L159" s="41"/>
      <c r="M159" s="258" t="s">
        <v>1</v>
      </c>
      <c r="N159" s="259" t="s">
        <v>38</v>
      </c>
      <c r="O159" s="256"/>
      <c r="P159" s="260">
        <f>O159*H159</f>
        <v>0</v>
      </c>
      <c r="Q159" s="260">
        <v>0</v>
      </c>
      <c r="R159" s="260">
        <f>Q159*H159</f>
        <v>0</v>
      </c>
      <c r="S159" s="260">
        <v>0</v>
      </c>
      <c r="T159" s="261">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2500</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u84/FjHXqyi++u5mjt4f0W65DKrFOXHGF5Z5ETdquTHS+DMJIr0o0Z3JSM0Qhrbo/MC8pQvytGDEqtzoel5q+Q==" hashValue="GaOjBquVLvLQz3ij9dNSkn5eSuZfVQlHDp7PYe3MF1MvWLdqZQSVfELN6vXmjBZ1C7zUo3hWbrx7WC82VRMBQA=="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2501</v>
      </c>
      <c r="F9" s="1"/>
      <c r="G9" s="1"/>
      <c r="H9" s="1"/>
      <c r="L9" s="17"/>
    </row>
    <row r="10" s="1" customFormat="1" ht="12" customHeight="1">
      <c r="B10" s="17"/>
      <c r="D10" s="148" t="s">
        <v>1615</v>
      </c>
      <c r="L10" s="17"/>
    </row>
    <row r="11" s="2" customFormat="1" ht="16.5" customHeight="1">
      <c r="A11" s="35"/>
      <c r="B11" s="41"/>
      <c r="C11" s="35"/>
      <c r="D11" s="35"/>
      <c r="E11" s="160" t="s">
        <v>2502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2503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ROUND((SUM(BE126:BE155)),  2)</f>
        <v>0</v>
      </c>
      <c r="G37" s="35"/>
      <c r="H37" s="35"/>
      <c r="I37" s="162">
        <v>0.20999999999999999</v>
      </c>
      <c r="J37" s="161">
        <f>ROUND(((SUM(BE126:BE155))*I37),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ROUND((SUM(BF126:BF155)),  2)</f>
        <v>0</v>
      </c>
      <c r="G38" s="35"/>
      <c r="H38" s="35"/>
      <c r="I38" s="162">
        <v>0.12</v>
      </c>
      <c r="J38" s="161">
        <f>ROUND(((SUM(BF126:BF155))*I38),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2501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2502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1942</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9" customFormat="1" ht="24.96" customHeight="1">
      <c r="A102" s="9"/>
      <c r="B102" s="186"/>
      <c r="C102" s="187"/>
      <c r="D102" s="188" t="s">
        <v>1944</v>
      </c>
      <c r="E102" s="189"/>
      <c r="F102" s="189"/>
      <c r="G102" s="189"/>
      <c r="H102" s="189"/>
      <c r="I102" s="189"/>
      <c r="J102" s="190">
        <f>J154</f>
        <v>0</v>
      </c>
      <c r="K102" s="187"/>
      <c r="L102" s="191"/>
      <c r="S102" s="9"/>
      <c r="T102" s="9"/>
      <c r="U102" s="9"/>
      <c r="V102" s="9"/>
      <c r="W102" s="9"/>
      <c r="X102" s="9"/>
      <c r="Y102" s="9"/>
      <c r="Z102" s="9"/>
      <c r="AA102" s="9"/>
      <c r="AB102" s="9"/>
      <c r="AC102" s="9"/>
      <c r="AD102" s="9"/>
      <c r="AE102" s="9"/>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2501</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2502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1938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01 - Dle sborníku UOŽI</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P127+P154</f>
        <v>0</v>
      </c>
      <c r="Q126" s="101"/>
      <c r="R126" s="205">
        <f>R127+R154</f>
        <v>0</v>
      </c>
      <c r="S126" s="101"/>
      <c r="T126" s="206">
        <f>T127+T154</f>
        <v>0</v>
      </c>
      <c r="U126" s="35"/>
      <c r="V126" s="35"/>
      <c r="W126" s="35"/>
      <c r="X126" s="35"/>
      <c r="Y126" s="35"/>
      <c r="Z126" s="35"/>
      <c r="AA126" s="35"/>
      <c r="AB126" s="35"/>
      <c r="AC126" s="35"/>
      <c r="AD126" s="35"/>
      <c r="AE126" s="35"/>
      <c r="AT126" s="14" t="s">
        <v>72</v>
      </c>
      <c r="AU126" s="14" t="s">
        <v>246</v>
      </c>
      <c r="BK126" s="207">
        <f>BK127+BK154</f>
        <v>0</v>
      </c>
    </row>
    <row r="127" s="12" customFormat="1" ht="25.92" customHeight="1">
      <c r="A127" s="12"/>
      <c r="B127" s="208"/>
      <c r="C127" s="209"/>
      <c r="D127" s="210" t="s">
        <v>72</v>
      </c>
      <c r="E127" s="211" t="s">
        <v>1945</v>
      </c>
      <c r="F127" s="211" t="s">
        <v>1946</v>
      </c>
      <c r="G127" s="209"/>
      <c r="H127" s="209"/>
      <c r="I127" s="212"/>
      <c r="J127" s="213">
        <f>BK127</f>
        <v>0</v>
      </c>
      <c r="K127" s="209"/>
      <c r="L127" s="214"/>
      <c r="M127" s="215"/>
      <c r="N127" s="216"/>
      <c r="O127" s="216"/>
      <c r="P127" s="217">
        <f>SUM(P128:P153)</f>
        <v>0</v>
      </c>
      <c r="Q127" s="216"/>
      <c r="R127" s="217">
        <f>SUM(R128:R153)</f>
        <v>0</v>
      </c>
      <c r="S127" s="216"/>
      <c r="T127" s="218">
        <f>SUM(T128:T153)</f>
        <v>0</v>
      </c>
      <c r="U127" s="12"/>
      <c r="V127" s="12"/>
      <c r="W127" s="12"/>
      <c r="X127" s="12"/>
      <c r="Y127" s="12"/>
      <c r="Z127" s="12"/>
      <c r="AA127" s="12"/>
      <c r="AB127" s="12"/>
      <c r="AC127" s="12"/>
      <c r="AD127" s="12"/>
      <c r="AE127" s="12"/>
      <c r="AR127" s="219" t="s">
        <v>81</v>
      </c>
      <c r="AT127" s="220" t="s">
        <v>72</v>
      </c>
      <c r="AU127" s="220" t="s">
        <v>73</v>
      </c>
      <c r="AY127" s="219" t="s">
        <v>266</v>
      </c>
      <c r="BK127" s="221">
        <f>SUM(BK128:BK153)</f>
        <v>0</v>
      </c>
    </row>
    <row r="128" s="2" customFormat="1" ht="24.15" customHeight="1">
      <c r="A128" s="35"/>
      <c r="B128" s="36"/>
      <c r="C128" s="222" t="s">
        <v>298</v>
      </c>
      <c r="D128" s="222" t="s">
        <v>269</v>
      </c>
      <c r="E128" s="223" t="s">
        <v>1967</v>
      </c>
      <c r="F128" s="224" t="s">
        <v>1968</v>
      </c>
      <c r="G128" s="225" t="s">
        <v>272</v>
      </c>
      <c r="H128" s="226">
        <v>16</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2504</v>
      </c>
    </row>
    <row r="129" s="2" customFormat="1">
      <c r="A129" s="35"/>
      <c r="B129" s="36"/>
      <c r="C129" s="37"/>
      <c r="D129" s="235" t="s">
        <v>275</v>
      </c>
      <c r="E129" s="37"/>
      <c r="F129" s="236" t="s">
        <v>1970</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4.15" customHeight="1">
      <c r="A130" s="35"/>
      <c r="B130" s="36"/>
      <c r="C130" s="240" t="s">
        <v>331</v>
      </c>
      <c r="D130" s="240" t="s">
        <v>339</v>
      </c>
      <c r="E130" s="241" t="s">
        <v>1971</v>
      </c>
      <c r="F130" s="242" t="s">
        <v>1972</v>
      </c>
      <c r="G130" s="243" t="s">
        <v>272</v>
      </c>
      <c r="H130" s="244">
        <v>20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2505</v>
      </c>
    </row>
    <row r="131" s="2" customFormat="1" ht="37.8" customHeight="1">
      <c r="A131" s="35"/>
      <c r="B131" s="36"/>
      <c r="C131" s="222" t="s">
        <v>274</v>
      </c>
      <c r="D131" s="222" t="s">
        <v>269</v>
      </c>
      <c r="E131" s="223" t="s">
        <v>1947</v>
      </c>
      <c r="F131" s="224" t="s">
        <v>1948</v>
      </c>
      <c r="G131" s="225" t="s">
        <v>279</v>
      </c>
      <c r="H131" s="226">
        <v>35</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1949</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1949</v>
      </c>
      <c r="BM131" s="233" t="s">
        <v>2506</v>
      </c>
    </row>
    <row r="132" s="2" customFormat="1" ht="33" customHeight="1">
      <c r="A132" s="35"/>
      <c r="B132" s="36"/>
      <c r="C132" s="240" t="s">
        <v>267</v>
      </c>
      <c r="D132" s="240" t="s">
        <v>339</v>
      </c>
      <c r="E132" s="241" t="s">
        <v>1959</v>
      </c>
      <c r="F132" s="242" t="s">
        <v>1960</v>
      </c>
      <c r="G132" s="243" t="s">
        <v>279</v>
      </c>
      <c r="H132" s="244">
        <v>35</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534</v>
      </c>
      <c r="AT132" s="233" t="s">
        <v>339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534</v>
      </c>
      <c r="BM132" s="233" t="s">
        <v>2507</v>
      </c>
    </row>
    <row r="133" s="2" customFormat="1" ht="33" customHeight="1">
      <c r="A133" s="35"/>
      <c r="B133" s="36"/>
      <c r="C133" s="240" t="s">
        <v>283</v>
      </c>
      <c r="D133" s="240" t="s">
        <v>339</v>
      </c>
      <c r="E133" s="241" t="s">
        <v>1962</v>
      </c>
      <c r="F133" s="242" t="s">
        <v>1963</v>
      </c>
      <c r="G133" s="243" t="s">
        <v>279</v>
      </c>
      <c r="H133" s="244">
        <v>20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2508</v>
      </c>
    </row>
    <row r="134" s="2" customFormat="1" ht="24.15" customHeight="1">
      <c r="A134" s="35"/>
      <c r="B134" s="36"/>
      <c r="C134" s="222" t="s">
        <v>81</v>
      </c>
      <c r="D134" s="222" t="s">
        <v>269</v>
      </c>
      <c r="E134" s="223" t="s">
        <v>1951</v>
      </c>
      <c r="F134" s="224" t="s">
        <v>1952</v>
      </c>
      <c r="G134" s="225" t="s">
        <v>272</v>
      </c>
      <c r="H134" s="226">
        <v>28</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2509</v>
      </c>
    </row>
    <row r="135" s="2" customFormat="1" ht="33" customHeight="1">
      <c r="A135" s="35"/>
      <c r="B135" s="36"/>
      <c r="C135" s="240" t="s">
        <v>83</v>
      </c>
      <c r="D135" s="240" t="s">
        <v>339</v>
      </c>
      <c r="E135" s="241" t="s">
        <v>1954</v>
      </c>
      <c r="F135" s="242" t="s">
        <v>1955</v>
      </c>
      <c r="G135" s="243" t="s">
        <v>279</v>
      </c>
      <c r="H135" s="244">
        <v>10</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2510</v>
      </c>
    </row>
    <row r="136" s="2" customFormat="1" ht="33" customHeight="1">
      <c r="A136" s="35"/>
      <c r="B136" s="36"/>
      <c r="C136" s="240" t="s">
        <v>137</v>
      </c>
      <c r="D136" s="240" t="s">
        <v>339</v>
      </c>
      <c r="E136" s="241" t="s">
        <v>2511</v>
      </c>
      <c r="F136" s="242" t="s">
        <v>2512</v>
      </c>
      <c r="G136" s="243" t="s">
        <v>279</v>
      </c>
      <c r="H136" s="244">
        <v>25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2513</v>
      </c>
    </row>
    <row r="137" s="2" customFormat="1" ht="16.5" customHeight="1">
      <c r="A137" s="35"/>
      <c r="B137" s="36"/>
      <c r="C137" s="222" t="s">
        <v>294</v>
      </c>
      <c r="D137" s="222" t="s">
        <v>269</v>
      </c>
      <c r="E137" s="223" t="s">
        <v>1974</v>
      </c>
      <c r="F137" s="224" t="s">
        <v>1975</v>
      </c>
      <c r="G137" s="225" t="s">
        <v>272</v>
      </c>
      <c r="H137" s="226">
        <v>28</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2514</v>
      </c>
    </row>
    <row r="138" s="2" customFormat="1" ht="16.5" customHeight="1">
      <c r="A138" s="35"/>
      <c r="B138" s="36"/>
      <c r="C138" s="222" t="s">
        <v>8</v>
      </c>
      <c r="D138" s="222" t="s">
        <v>269</v>
      </c>
      <c r="E138" s="223" t="s">
        <v>1977</v>
      </c>
      <c r="F138" s="224" t="s">
        <v>1978</v>
      </c>
      <c r="G138" s="225" t="s">
        <v>272</v>
      </c>
      <c r="H138" s="226">
        <v>20</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81</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2515</v>
      </c>
    </row>
    <row r="139" s="2" customFormat="1" ht="33" customHeight="1">
      <c r="A139" s="35"/>
      <c r="B139" s="36"/>
      <c r="C139" s="240" t="s">
        <v>321</v>
      </c>
      <c r="D139" s="240" t="s">
        <v>339</v>
      </c>
      <c r="E139" s="241" t="s">
        <v>1980</v>
      </c>
      <c r="F139" s="242" t="s">
        <v>1981</v>
      </c>
      <c r="G139" s="243" t="s">
        <v>272</v>
      </c>
      <c r="H139" s="244">
        <v>16</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2516</v>
      </c>
    </row>
    <row r="140" s="2" customFormat="1" ht="21.75" customHeight="1">
      <c r="A140" s="35"/>
      <c r="B140" s="36"/>
      <c r="C140" s="222" t="s">
        <v>319</v>
      </c>
      <c r="D140" s="222" t="s">
        <v>269</v>
      </c>
      <c r="E140" s="223" t="s">
        <v>1803</v>
      </c>
      <c r="F140" s="224" t="s">
        <v>1983</v>
      </c>
      <c r="G140" s="225" t="s">
        <v>272</v>
      </c>
      <c r="H140" s="226">
        <v>80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2517</v>
      </c>
    </row>
    <row r="141" s="2" customFormat="1" ht="37.8" customHeight="1">
      <c r="A141" s="35"/>
      <c r="B141" s="36"/>
      <c r="C141" s="240" t="s">
        <v>370</v>
      </c>
      <c r="D141" s="240" t="s">
        <v>339</v>
      </c>
      <c r="E141" s="241" t="s">
        <v>1985</v>
      </c>
      <c r="F141" s="242" t="s">
        <v>1986</v>
      </c>
      <c r="G141" s="243" t="s">
        <v>272</v>
      </c>
      <c r="H141" s="244">
        <v>8</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2518</v>
      </c>
    </row>
    <row r="142" s="2" customFormat="1" ht="24.15" customHeight="1">
      <c r="A142" s="35"/>
      <c r="B142" s="36"/>
      <c r="C142" s="222" t="s">
        <v>286</v>
      </c>
      <c r="D142" s="222" t="s">
        <v>269</v>
      </c>
      <c r="E142" s="223" t="s">
        <v>1988</v>
      </c>
      <c r="F142" s="224" t="s">
        <v>1989</v>
      </c>
      <c r="G142" s="225" t="s">
        <v>272</v>
      </c>
      <c r="H142" s="226">
        <v>28</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2519</v>
      </c>
    </row>
    <row r="143" s="2" customFormat="1" ht="24.15" customHeight="1">
      <c r="A143" s="35"/>
      <c r="B143" s="36"/>
      <c r="C143" s="222" t="s">
        <v>304</v>
      </c>
      <c r="D143" s="222" t="s">
        <v>269</v>
      </c>
      <c r="E143" s="223" t="s">
        <v>1991</v>
      </c>
      <c r="F143" s="224" t="s">
        <v>1992</v>
      </c>
      <c r="G143" s="225" t="s">
        <v>272</v>
      </c>
      <c r="H143" s="226">
        <v>28</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2520</v>
      </c>
    </row>
    <row r="144" s="2" customFormat="1" ht="21.75" customHeight="1">
      <c r="A144" s="35"/>
      <c r="B144" s="36"/>
      <c r="C144" s="222" t="s">
        <v>361</v>
      </c>
      <c r="D144" s="222" t="s">
        <v>269</v>
      </c>
      <c r="E144" s="223" t="s">
        <v>1994</v>
      </c>
      <c r="F144" s="224" t="s">
        <v>1995</v>
      </c>
      <c r="G144" s="225" t="s">
        <v>272</v>
      </c>
      <c r="H144" s="226">
        <v>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2521</v>
      </c>
    </row>
    <row r="145" s="2" customFormat="1" ht="16.5" customHeight="1">
      <c r="A145" s="35"/>
      <c r="B145" s="36"/>
      <c r="C145" s="222" t="s">
        <v>290</v>
      </c>
      <c r="D145" s="222" t="s">
        <v>269</v>
      </c>
      <c r="E145" s="223" t="s">
        <v>1997</v>
      </c>
      <c r="F145" s="224" t="s">
        <v>1998</v>
      </c>
      <c r="G145" s="225" t="s">
        <v>272</v>
      </c>
      <c r="H145" s="226">
        <v>28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2522</v>
      </c>
    </row>
    <row r="146" s="2" customFormat="1" ht="24.15" customHeight="1">
      <c r="A146" s="35"/>
      <c r="B146" s="36"/>
      <c r="C146" s="240" t="s">
        <v>314</v>
      </c>
      <c r="D146" s="240" t="s">
        <v>339</v>
      </c>
      <c r="E146" s="241" t="s">
        <v>2000</v>
      </c>
      <c r="F146" s="242" t="s">
        <v>2001</v>
      </c>
      <c r="G146" s="243" t="s">
        <v>272</v>
      </c>
      <c r="H146" s="244">
        <v>20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2523</v>
      </c>
    </row>
    <row r="147" s="2" customFormat="1" ht="33" customHeight="1">
      <c r="A147" s="35"/>
      <c r="B147" s="36"/>
      <c r="C147" s="222" t="s">
        <v>302</v>
      </c>
      <c r="D147" s="222" t="s">
        <v>269</v>
      </c>
      <c r="E147" s="223" t="s">
        <v>2003</v>
      </c>
      <c r="F147" s="224" t="s">
        <v>2004</v>
      </c>
      <c r="G147" s="225" t="s">
        <v>272</v>
      </c>
      <c r="H147" s="226">
        <v>20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2524</v>
      </c>
    </row>
    <row r="148" s="2" customFormat="1" ht="24.15" customHeight="1">
      <c r="A148" s="35"/>
      <c r="B148" s="36"/>
      <c r="C148" s="240" t="s">
        <v>338</v>
      </c>
      <c r="D148" s="240" t="s">
        <v>339</v>
      </c>
      <c r="E148" s="241" t="s">
        <v>2006</v>
      </c>
      <c r="F148" s="242" t="s">
        <v>2007</v>
      </c>
      <c r="G148" s="243" t="s">
        <v>272</v>
      </c>
      <c r="H148" s="244">
        <v>20</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2525</v>
      </c>
    </row>
    <row r="149" s="2" customFormat="1" ht="24.15" customHeight="1">
      <c r="A149" s="35"/>
      <c r="B149" s="36"/>
      <c r="C149" s="240" t="s">
        <v>308</v>
      </c>
      <c r="D149" s="240" t="s">
        <v>339</v>
      </c>
      <c r="E149" s="241" t="s">
        <v>2009</v>
      </c>
      <c r="F149" s="242" t="s">
        <v>2010</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2526</v>
      </c>
    </row>
    <row r="150" s="2" customFormat="1" ht="24.15" customHeight="1">
      <c r="A150" s="35"/>
      <c r="B150" s="36"/>
      <c r="C150" s="240" t="s">
        <v>348</v>
      </c>
      <c r="D150" s="240" t="s">
        <v>339</v>
      </c>
      <c r="E150" s="241" t="s">
        <v>2012</v>
      </c>
      <c r="F150" s="242" t="s">
        <v>2013</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2527</v>
      </c>
    </row>
    <row r="151" s="2" customFormat="1" ht="33" customHeight="1">
      <c r="A151" s="35"/>
      <c r="B151" s="36"/>
      <c r="C151" s="240" t="s">
        <v>312</v>
      </c>
      <c r="D151" s="240" t="s">
        <v>339</v>
      </c>
      <c r="E151" s="241" t="s">
        <v>2015</v>
      </c>
      <c r="F151" s="242" t="s">
        <v>2016</v>
      </c>
      <c r="G151" s="243" t="s">
        <v>512</v>
      </c>
      <c r="H151" s="244">
        <v>20</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2528</v>
      </c>
    </row>
    <row r="152" s="2" customFormat="1" ht="24.15" customHeight="1">
      <c r="A152" s="35"/>
      <c r="B152" s="36"/>
      <c r="C152" s="240" t="s">
        <v>7</v>
      </c>
      <c r="D152" s="240" t="s">
        <v>339</v>
      </c>
      <c r="E152" s="241" t="s">
        <v>2018</v>
      </c>
      <c r="F152" s="242" t="s">
        <v>2019</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2529</v>
      </c>
    </row>
    <row r="153" s="2" customFormat="1" ht="24.15" customHeight="1">
      <c r="A153" s="35"/>
      <c r="B153" s="36"/>
      <c r="C153" s="240" t="s">
        <v>315</v>
      </c>
      <c r="D153" s="240" t="s">
        <v>339</v>
      </c>
      <c r="E153" s="241" t="s">
        <v>2021</v>
      </c>
      <c r="F153" s="242" t="s">
        <v>2022</v>
      </c>
      <c r="G153" s="243" t="s">
        <v>272</v>
      </c>
      <c r="H153" s="244">
        <v>20</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2530</v>
      </c>
    </row>
    <row r="154" s="12" customFormat="1" ht="25.92" customHeight="1">
      <c r="A154" s="12"/>
      <c r="B154" s="208"/>
      <c r="C154" s="209"/>
      <c r="D154" s="210" t="s">
        <v>72</v>
      </c>
      <c r="E154" s="211" t="s">
        <v>1965</v>
      </c>
      <c r="F154" s="211" t="s">
        <v>1966</v>
      </c>
      <c r="G154" s="209"/>
      <c r="H154" s="209"/>
      <c r="I154" s="212"/>
      <c r="J154" s="213">
        <f>BK154</f>
        <v>0</v>
      </c>
      <c r="K154" s="209"/>
      <c r="L154" s="214"/>
      <c r="M154" s="215"/>
      <c r="N154" s="216"/>
      <c r="O154" s="216"/>
      <c r="P154" s="217">
        <f>P155</f>
        <v>0</v>
      </c>
      <c r="Q154" s="216"/>
      <c r="R154" s="217">
        <f>R155</f>
        <v>0</v>
      </c>
      <c r="S154" s="216"/>
      <c r="T154" s="218">
        <f>T155</f>
        <v>0</v>
      </c>
      <c r="U154" s="12"/>
      <c r="V154" s="12"/>
      <c r="W154" s="12"/>
      <c r="X154" s="12"/>
      <c r="Y154" s="12"/>
      <c r="Z154" s="12"/>
      <c r="AA154" s="12"/>
      <c r="AB154" s="12"/>
      <c r="AC154" s="12"/>
      <c r="AD154" s="12"/>
      <c r="AE154" s="12"/>
      <c r="AR154" s="219" t="s">
        <v>274</v>
      </c>
      <c r="AT154" s="220" t="s">
        <v>72</v>
      </c>
      <c r="AU154" s="220" t="s">
        <v>73</v>
      </c>
      <c r="AY154" s="219" t="s">
        <v>266</v>
      </c>
      <c r="BK154" s="221">
        <f>BK155</f>
        <v>0</v>
      </c>
    </row>
    <row r="155" s="2" customFormat="1" ht="24.15" customHeight="1">
      <c r="A155" s="35"/>
      <c r="B155" s="36"/>
      <c r="C155" s="222" t="s">
        <v>324</v>
      </c>
      <c r="D155" s="222" t="s">
        <v>269</v>
      </c>
      <c r="E155" s="223" t="s">
        <v>2024</v>
      </c>
      <c r="F155" s="224" t="s">
        <v>2025</v>
      </c>
      <c r="G155" s="225" t="s">
        <v>272</v>
      </c>
      <c r="H155" s="226">
        <v>12</v>
      </c>
      <c r="I155" s="227"/>
      <c r="J155" s="228">
        <f>ROUND(I155*H155,2)</f>
        <v>0</v>
      </c>
      <c r="K155" s="224" t="s">
        <v>273</v>
      </c>
      <c r="L155" s="41"/>
      <c r="M155" s="258" t="s">
        <v>1</v>
      </c>
      <c r="N155" s="259" t="s">
        <v>38</v>
      </c>
      <c r="O155" s="256"/>
      <c r="P155" s="260">
        <f>O155*H155</f>
        <v>0</v>
      </c>
      <c r="Q155" s="260">
        <v>0</v>
      </c>
      <c r="R155" s="260">
        <f>Q155*H155</f>
        <v>0</v>
      </c>
      <c r="S155" s="260">
        <v>0</v>
      </c>
      <c r="T155" s="261">
        <f>S155*H155</f>
        <v>0</v>
      </c>
      <c r="U155" s="35"/>
      <c r="V155" s="35"/>
      <c r="W155" s="35"/>
      <c r="X155" s="35"/>
      <c r="Y155" s="35"/>
      <c r="Z155" s="35"/>
      <c r="AA155" s="35"/>
      <c r="AB155" s="35"/>
      <c r="AC155" s="35"/>
      <c r="AD155" s="35"/>
      <c r="AE155" s="35"/>
      <c r="AR155" s="233" t="s">
        <v>81</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2531</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2zXRA61i7x13wG97mrbgoOO0B3s/FkIH+gH1+GEZMohINs9Vb7+GEimoRjc9g5rX2Gh/aM23pWIS8YAUTj8DyQ==" hashValue="l9VQfUz3sQYdE8npxFRRu1qqWqaeuldFuLxyR8XAcw2eCRQ5uy8HAr8pndF2++B5h6ZKlLf6F5c5qmP/XOi9Lw==" algorithmName="SHA-512" password="CC35"/>
  <autoFilter ref="C125:K15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2501</v>
      </c>
      <c r="F9" s="1"/>
      <c r="G9" s="1"/>
      <c r="H9" s="1"/>
      <c r="L9" s="17"/>
    </row>
    <row r="10" s="1" customFormat="1" ht="12" customHeight="1">
      <c r="B10" s="17"/>
      <c r="D10" s="148" t="s">
        <v>1615</v>
      </c>
      <c r="L10" s="17"/>
    </row>
    <row r="11" s="2" customFormat="1" ht="16.5" customHeight="1">
      <c r="A11" s="35"/>
      <c r="B11" s="41"/>
      <c r="C11" s="35"/>
      <c r="D11" s="35"/>
      <c r="E11" s="160" t="s">
        <v>2502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2290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2503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2501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2502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2028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2029</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2501</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2502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1938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339</v>
      </c>
      <c r="F127" s="211" t="s">
        <v>2030</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2031</v>
      </c>
      <c r="F128" s="250" t="s">
        <v>2032</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2033</v>
      </c>
      <c r="F129" s="224" t="s">
        <v>2034</v>
      </c>
      <c r="G129" s="225" t="s">
        <v>279</v>
      </c>
      <c r="H129" s="226">
        <v>35</v>
      </c>
      <c r="I129" s="227"/>
      <c r="J129" s="228">
        <f>ROUND(I129*H129,2)</f>
        <v>0</v>
      </c>
      <c r="K129" s="224" t="s">
        <v>889</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400</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400</v>
      </c>
      <c r="BM129" s="233" t="s">
        <v>2532</v>
      </c>
    </row>
    <row r="130" s="2" customFormat="1">
      <c r="A130" s="35"/>
      <c r="B130" s="36"/>
      <c r="C130" s="37"/>
      <c r="D130" s="252" t="s">
        <v>891</v>
      </c>
      <c r="E130" s="37"/>
      <c r="F130" s="253" t="s">
        <v>2036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891</v>
      </c>
      <c r="AU130" s="14" t="s">
        <v>83</v>
      </c>
    </row>
    <row r="131" s="2" customFormat="1" ht="24.15" customHeight="1">
      <c r="A131" s="35"/>
      <c r="B131" s="36"/>
      <c r="C131" s="222" t="s">
        <v>83</v>
      </c>
      <c r="D131" s="222" t="s">
        <v>269</v>
      </c>
      <c r="E131" s="223" t="s">
        <v>2037</v>
      </c>
      <c r="F131" s="224" t="s">
        <v>2038</v>
      </c>
      <c r="G131" s="225" t="s">
        <v>279</v>
      </c>
      <c r="H131" s="226">
        <v>35</v>
      </c>
      <c r="I131" s="227"/>
      <c r="J131" s="228">
        <f>ROUND(I131*H131,2)</f>
        <v>0</v>
      </c>
      <c r="K131" s="224" t="s">
        <v>889</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400</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400</v>
      </c>
      <c r="BM131" s="233" t="s">
        <v>2533</v>
      </c>
    </row>
    <row r="132" s="2" customFormat="1">
      <c r="A132" s="35"/>
      <c r="B132" s="36"/>
      <c r="C132" s="37"/>
      <c r="D132" s="252" t="s">
        <v>891</v>
      </c>
      <c r="E132" s="37"/>
      <c r="F132" s="253" t="s">
        <v>2040</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891</v>
      </c>
      <c r="AU132" s="14" t="s">
        <v>83</v>
      </c>
    </row>
    <row r="133" s="2" customFormat="1" ht="37.8" customHeight="1">
      <c r="A133" s="35"/>
      <c r="B133" s="36"/>
      <c r="C133" s="222" t="s">
        <v>137</v>
      </c>
      <c r="D133" s="222" t="s">
        <v>269</v>
      </c>
      <c r="E133" s="223" t="s">
        <v>2041</v>
      </c>
      <c r="F133" s="224" t="s">
        <v>2042</v>
      </c>
      <c r="G133" s="225" t="s">
        <v>279</v>
      </c>
      <c r="H133" s="226">
        <v>16</v>
      </c>
      <c r="I133" s="227"/>
      <c r="J133" s="228">
        <f>ROUND(I133*H133,2)</f>
        <v>0</v>
      </c>
      <c r="K133" s="224" t="s">
        <v>889</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400</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400</v>
      </c>
      <c r="BM133" s="233" t="s">
        <v>2534</v>
      </c>
    </row>
    <row r="134" s="2" customFormat="1">
      <c r="A134" s="35"/>
      <c r="B134" s="36"/>
      <c r="C134" s="37"/>
      <c r="D134" s="252" t="s">
        <v>891</v>
      </c>
      <c r="E134" s="37"/>
      <c r="F134" s="253" t="s">
        <v>2044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891</v>
      </c>
      <c r="AU134" s="14" t="s">
        <v>83</v>
      </c>
    </row>
    <row r="135" s="2" customFormat="1" ht="24.15" customHeight="1">
      <c r="A135" s="35"/>
      <c r="B135" s="36"/>
      <c r="C135" s="222" t="s">
        <v>274</v>
      </c>
      <c r="D135" s="222" t="s">
        <v>269</v>
      </c>
      <c r="E135" s="223" t="s">
        <v>2045</v>
      </c>
      <c r="F135" s="224" t="s">
        <v>2046</v>
      </c>
      <c r="G135" s="225" t="s">
        <v>272</v>
      </c>
      <c r="H135" s="226">
        <v>7</v>
      </c>
      <c r="I135" s="227"/>
      <c r="J135" s="228">
        <f>ROUND(I135*H135,2)</f>
        <v>0</v>
      </c>
      <c r="K135" s="224" t="s">
        <v>889</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400</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400</v>
      </c>
      <c r="BM135" s="233" t="s">
        <v>2535</v>
      </c>
    </row>
    <row r="136" s="2" customFormat="1">
      <c r="A136" s="35"/>
      <c r="B136" s="36"/>
      <c r="C136" s="37"/>
      <c r="D136" s="252" t="s">
        <v>891</v>
      </c>
      <c r="E136" s="37"/>
      <c r="F136" s="253" t="s">
        <v>2048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891</v>
      </c>
      <c r="AU136" s="14" t="s">
        <v>83</v>
      </c>
    </row>
    <row r="137" s="2" customFormat="1" ht="24.15" customHeight="1">
      <c r="A137" s="35"/>
      <c r="B137" s="36"/>
      <c r="C137" s="222" t="s">
        <v>267</v>
      </c>
      <c r="D137" s="222" t="s">
        <v>269</v>
      </c>
      <c r="E137" s="223" t="s">
        <v>2049</v>
      </c>
      <c r="F137" s="224" t="s">
        <v>2050</v>
      </c>
      <c r="G137" s="225" t="s">
        <v>272</v>
      </c>
      <c r="H137" s="226">
        <v>7</v>
      </c>
      <c r="I137" s="227"/>
      <c r="J137" s="228">
        <f>ROUND(I137*H137,2)</f>
        <v>0</v>
      </c>
      <c r="K137" s="224" t="s">
        <v>889</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400</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400</v>
      </c>
      <c r="BM137" s="233" t="s">
        <v>2536</v>
      </c>
    </row>
    <row r="138" s="2" customFormat="1">
      <c r="A138" s="35"/>
      <c r="B138" s="36"/>
      <c r="C138" s="37"/>
      <c r="D138" s="252" t="s">
        <v>891</v>
      </c>
      <c r="E138" s="37"/>
      <c r="F138" s="253" t="s">
        <v>2052</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891</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KqYFJC+8/cIftgTcFp3zB0/I/h/QRgWI38deLRAJfenoLRXXYfqys3OwQEYqj7mzv7Q2kW2rFIBaVTe2zrOKVA==" hashValue="qwlnzAqHtD80Vy/RgkuRpleBnyA6uW/I5sLZvzFmA0eynZgJVx7thaTWlQX2zNl0f9lBnuW6pWyq3474mZjoGQ=="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2501</v>
      </c>
      <c r="F9" s="1"/>
      <c r="G9" s="1"/>
      <c r="H9" s="1"/>
      <c r="L9" s="17"/>
    </row>
    <row r="10" s="1" customFormat="1" ht="12" customHeight="1">
      <c r="B10" s="17"/>
      <c r="D10" s="148" t="s">
        <v>1615</v>
      </c>
      <c r="L10" s="17"/>
    </row>
    <row r="11" s="2" customFormat="1" ht="16.5" customHeight="1">
      <c r="A11" s="35"/>
      <c r="B11" s="41"/>
      <c r="C11" s="35"/>
      <c r="D11" s="35"/>
      <c r="E11" s="160" t="s">
        <v>2537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2503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ROUND((SUM(BE124:BE164)),  2)</f>
        <v>0</v>
      </c>
      <c r="G37" s="35"/>
      <c r="H37" s="35"/>
      <c r="I37" s="162">
        <v>0.20999999999999999</v>
      </c>
      <c r="J37" s="161">
        <f>ROUND(((SUM(BE124:BE164))*I37),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ROUND((SUM(BF124:BF164)),  2)</f>
        <v>0</v>
      </c>
      <c r="G38" s="35"/>
      <c r="H38" s="35"/>
      <c r="I38" s="162">
        <v>0.12</v>
      </c>
      <c r="J38" s="161">
        <f>ROUND(((SUM(BF124:BF164))*I38),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2501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2537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2501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2537</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SUM(P125:P164)</f>
        <v>0</v>
      </c>
      <c r="Q124" s="101"/>
      <c r="R124" s="205">
        <f>SUM(R125:R164)</f>
        <v>0</v>
      </c>
      <c r="S124" s="101"/>
      <c r="T124" s="206">
        <f>SUM(T125:T164)</f>
        <v>0</v>
      </c>
      <c r="U124" s="35"/>
      <c r="V124" s="35"/>
      <c r="W124" s="35"/>
      <c r="X124" s="35"/>
      <c r="Y124" s="35"/>
      <c r="Z124" s="35"/>
      <c r="AA124" s="35"/>
      <c r="AB124" s="35"/>
      <c r="AC124" s="35"/>
      <c r="AD124" s="35"/>
      <c r="AE124" s="35"/>
      <c r="AT124" s="14" t="s">
        <v>72</v>
      </c>
      <c r="AU124" s="14" t="s">
        <v>246</v>
      </c>
      <c r="BK124" s="207">
        <f>SUM(BK125:BK164)</f>
        <v>0</v>
      </c>
    </row>
    <row r="125" s="2" customFormat="1" ht="16.5" customHeight="1">
      <c r="A125" s="35"/>
      <c r="B125" s="36"/>
      <c r="C125" s="222" t="s">
        <v>346</v>
      </c>
      <c r="D125" s="222" t="s">
        <v>269</v>
      </c>
      <c r="E125" s="223" t="s">
        <v>2054</v>
      </c>
      <c r="F125" s="224" t="s">
        <v>2055</v>
      </c>
      <c r="G125" s="225" t="s">
        <v>2056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2538</v>
      </c>
    </row>
    <row r="126" s="2" customFormat="1">
      <c r="A126" s="35"/>
      <c r="B126" s="36"/>
      <c r="C126" s="37"/>
      <c r="D126" s="235" t="s">
        <v>275</v>
      </c>
      <c r="E126" s="37"/>
      <c r="F126" s="236" t="s">
        <v>2058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424</v>
      </c>
      <c r="D127" s="222" t="s">
        <v>269</v>
      </c>
      <c r="E127" s="223" t="s">
        <v>2059</v>
      </c>
      <c r="F127" s="224" t="s">
        <v>2060</v>
      </c>
      <c r="G127" s="225" t="s">
        <v>2056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2539</v>
      </c>
    </row>
    <row r="128" s="2" customFormat="1">
      <c r="A128" s="35"/>
      <c r="B128" s="36"/>
      <c r="C128" s="37"/>
      <c r="D128" s="235" t="s">
        <v>275</v>
      </c>
      <c r="E128" s="37"/>
      <c r="F128" s="236" t="s">
        <v>2540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2063</v>
      </c>
      <c r="F129" s="224" t="s">
        <v>2064</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2541</v>
      </c>
    </row>
    <row r="130" s="2" customFormat="1" ht="21.75" customHeight="1">
      <c r="A130" s="35"/>
      <c r="B130" s="36"/>
      <c r="C130" s="240" t="s">
        <v>283</v>
      </c>
      <c r="D130" s="240" t="s">
        <v>339</v>
      </c>
      <c r="E130" s="241" t="s">
        <v>2066</v>
      </c>
      <c r="F130" s="242" t="s">
        <v>2067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2542</v>
      </c>
    </row>
    <row r="131" s="2" customFormat="1" ht="16.5" customHeight="1">
      <c r="A131" s="35"/>
      <c r="B131" s="36"/>
      <c r="C131" s="222" t="s">
        <v>274</v>
      </c>
      <c r="D131" s="222" t="s">
        <v>269</v>
      </c>
      <c r="E131" s="223" t="s">
        <v>2069</v>
      </c>
      <c r="F131" s="224" t="s">
        <v>2070</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2543</v>
      </c>
    </row>
    <row r="132" s="2" customFormat="1" ht="16.5" customHeight="1">
      <c r="A132" s="35"/>
      <c r="B132" s="36"/>
      <c r="C132" s="222" t="s">
        <v>137</v>
      </c>
      <c r="D132" s="222" t="s">
        <v>269</v>
      </c>
      <c r="E132" s="223" t="s">
        <v>2072</v>
      </c>
      <c r="F132" s="224" t="s">
        <v>2073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2544</v>
      </c>
    </row>
    <row r="133" s="2" customFormat="1" ht="16.5" customHeight="1">
      <c r="A133" s="35"/>
      <c r="B133" s="36"/>
      <c r="C133" s="222" t="s">
        <v>294</v>
      </c>
      <c r="D133" s="222" t="s">
        <v>269</v>
      </c>
      <c r="E133" s="223" t="s">
        <v>2075</v>
      </c>
      <c r="F133" s="224" t="s">
        <v>2076</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2545</v>
      </c>
    </row>
    <row r="134" s="2" customFormat="1" ht="16.5" customHeight="1">
      <c r="A134" s="35"/>
      <c r="B134" s="36"/>
      <c r="C134" s="222" t="s">
        <v>286</v>
      </c>
      <c r="D134" s="222" t="s">
        <v>269</v>
      </c>
      <c r="E134" s="223" t="s">
        <v>2078</v>
      </c>
      <c r="F134" s="224" t="s">
        <v>2079</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2546</v>
      </c>
    </row>
    <row r="135" s="2" customFormat="1" ht="24.15" customHeight="1">
      <c r="A135" s="35"/>
      <c r="B135" s="36"/>
      <c r="C135" s="240" t="s">
        <v>304</v>
      </c>
      <c r="D135" s="240" t="s">
        <v>339</v>
      </c>
      <c r="E135" s="241" t="s">
        <v>2081</v>
      </c>
      <c r="F135" s="242" t="s">
        <v>2082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2547</v>
      </c>
    </row>
    <row r="136" s="2" customFormat="1" ht="24.15" customHeight="1">
      <c r="A136" s="35"/>
      <c r="B136" s="36"/>
      <c r="C136" s="240" t="s">
        <v>290</v>
      </c>
      <c r="D136" s="240" t="s">
        <v>339</v>
      </c>
      <c r="E136" s="241" t="s">
        <v>2084</v>
      </c>
      <c r="F136" s="242" t="s">
        <v>2085</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2548</v>
      </c>
    </row>
    <row r="137" s="2" customFormat="1" ht="24.15" customHeight="1">
      <c r="A137" s="35"/>
      <c r="B137" s="36"/>
      <c r="C137" s="240" t="s">
        <v>314</v>
      </c>
      <c r="D137" s="240" t="s">
        <v>339</v>
      </c>
      <c r="E137" s="241" t="s">
        <v>2087</v>
      </c>
      <c r="F137" s="242" t="s">
        <v>2088</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2549</v>
      </c>
    </row>
    <row r="138" s="2" customFormat="1" ht="24.15" customHeight="1">
      <c r="A138" s="35"/>
      <c r="B138" s="36"/>
      <c r="C138" s="240" t="s">
        <v>349</v>
      </c>
      <c r="D138" s="240" t="s">
        <v>339</v>
      </c>
      <c r="E138" s="241" t="s">
        <v>2093</v>
      </c>
      <c r="F138" s="242" t="s">
        <v>2094</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2550</v>
      </c>
    </row>
    <row r="139" s="2" customFormat="1" ht="24.15" customHeight="1">
      <c r="A139" s="35"/>
      <c r="B139" s="36"/>
      <c r="C139" s="240" t="s">
        <v>8</v>
      </c>
      <c r="D139" s="240" t="s">
        <v>339</v>
      </c>
      <c r="E139" s="241" t="s">
        <v>2090</v>
      </c>
      <c r="F139" s="242" t="s">
        <v>2091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2551</v>
      </c>
    </row>
    <row r="140" s="2" customFormat="1" ht="24.15" customHeight="1">
      <c r="A140" s="35"/>
      <c r="B140" s="36"/>
      <c r="C140" s="240" t="s">
        <v>321</v>
      </c>
      <c r="D140" s="240" t="s">
        <v>339</v>
      </c>
      <c r="E140" s="241" t="s">
        <v>2096</v>
      </c>
      <c r="F140" s="242" t="s">
        <v>2097</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2552</v>
      </c>
    </row>
    <row r="141" s="2" customFormat="1" ht="24.15" customHeight="1">
      <c r="A141" s="35"/>
      <c r="B141" s="36"/>
      <c r="C141" s="240" t="s">
        <v>433</v>
      </c>
      <c r="D141" s="240" t="s">
        <v>339</v>
      </c>
      <c r="E141" s="241" t="s">
        <v>2553</v>
      </c>
      <c r="F141" s="242" t="s">
        <v>2554</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2555</v>
      </c>
    </row>
    <row r="142" s="2" customFormat="1" ht="24.15" customHeight="1">
      <c r="A142" s="35"/>
      <c r="B142" s="36"/>
      <c r="C142" s="240" t="s">
        <v>351</v>
      </c>
      <c r="D142" s="240" t="s">
        <v>339</v>
      </c>
      <c r="E142" s="241" t="s">
        <v>2099</v>
      </c>
      <c r="F142" s="242" t="s">
        <v>2100</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2556</v>
      </c>
    </row>
    <row r="143" s="2" customFormat="1" ht="24.15" customHeight="1">
      <c r="A143" s="35"/>
      <c r="B143" s="36"/>
      <c r="C143" s="240" t="s">
        <v>298</v>
      </c>
      <c r="D143" s="240" t="s">
        <v>339</v>
      </c>
      <c r="E143" s="241" t="s">
        <v>2102</v>
      </c>
      <c r="F143" s="242" t="s">
        <v>2103</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2557</v>
      </c>
    </row>
    <row r="144" s="2" customFormat="1" ht="24.15" customHeight="1">
      <c r="A144" s="35"/>
      <c r="B144" s="36"/>
      <c r="C144" s="240" t="s">
        <v>331</v>
      </c>
      <c r="D144" s="240" t="s">
        <v>339</v>
      </c>
      <c r="E144" s="241" t="s">
        <v>2105</v>
      </c>
      <c r="F144" s="242" t="s">
        <v>2106</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2558</v>
      </c>
    </row>
    <row r="145" s="2" customFormat="1" ht="24.15" customHeight="1">
      <c r="A145" s="35"/>
      <c r="B145" s="36"/>
      <c r="C145" s="240" t="s">
        <v>302</v>
      </c>
      <c r="D145" s="240" t="s">
        <v>339</v>
      </c>
      <c r="E145" s="241" t="s">
        <v>2108</v>
      </c>
      <c r="F145" s="242" t="s">
        <v>2109</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2559</v>
      </c>
    </row>
    <row r="146" s="2" customFormat="1" ht="24.15" customHeight="1">
      <c r="A146" s="35"/>
      <c r="B146" s="36"/>
      <c r="C146" s="240" t="s">
        <v>338</v>
      </c>
      <c r="D146" s="240" t="s">
        <v>339</v>
      </c>
      <c r="E146" s="241" t="s">
        <v>2111</v>
      </c>
      <c r="F146" s="242" t="s">
        <v>2112</v>
      </c>
      <c r="G146" s="243" t="s">
        <v>272</v>
      </c>
      <c r="H146" s="244">
        <v>7</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2560</v>
      </c>
    </row>
    <row r="147" s="2" customFormat="1" ht="24.15" customHeight="1">
      <c r="A147" s="35"/>
      <c r="B147" s="36"/>
      <c r="C147" s="240" t="s">
        <v>348</v>
      </c>
      <c r="D147" s="240" t="s">
        <v>339</v>
      </c>
      <c r="E147" s="241" t="s">
        <v>2114</v>
      </c>
      <c r="F147" s="242" t="s">
        <v>2115</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2561</v>
      </c>
    </row>
    <row r="148" s="2" customFormat="1" ht="24.15" customHeight="1">
      <c r="A148" s="35"/>
      <c r="B148" s="36"/>
      <c r="C148" s="240" t="s">
        <v>312</v>
      </c>
      <c r="D148" s="240" t="s">
        <v>339</v>
      </c>
      <c r="E148" s="241" t="s">
        <v>2117</v>
      </c>
      <c r="F148" s="242" t="s">
        <v>2118</v>
      </c>
      <c r="G148" s="243" t="s">
        <v>272</v>
      </c>
      <c r="H148" s="244">
        <v>1</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2562</v>
      </c>
    </row>
    <row r="149" s="2" customFormat="1" ht="24.15" customHeight="1">
      <c r="A149" s="35"/>
      <c r="B149" s="36"/>
      <c r="C149" s="240" t="s">
        <v>7</v>
      </c>
      <c r="D149" s="240" t="s">
        <v>339</v>
      </c>
      <c r="E149" s="241" t="s">
        <v>2120</v>
      </c>
      <c r="F149" s="242" t="s">
        <v>2121</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2563</v>
      </c>
    </row>
    <row r="150" s="2" customFormat="1" ht="33" customHeight="1">
      <c r="A150" s="35"/>
      <c r="B150" s="36"/>
      <c r="C150" s="240" t="s">
        <v>315</v>
      </c>
      <c r="D150" s="240" t="s">
        <v>339</v>
      </c>
      <c r="E150" s="241" t="s">
        <v>2123</v>
      </c>
      <c r="F150" s="242" t="s">
        <v>2124</v>
      </c>
      <c r="G150" s="243" t="s">
        <v>272</v>
      </c>
      <c r="H150" s="244">
        <v>9</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2564</v>
      </c>
    </row>
    <row r="151" s="2" customFormat="1" ht="16.5" customHeight="1">
      <c r="A151" s="35"/>
      <c r="B151" s="36"/>
      <c r="C151" s="222" t="s">
        <v>83</v>
      </c>
      <c r="D151" s="222" t="s">
        <v>269</v>
      </c>
      <c r="E151" s="223" t="s">
        <v>2126</v>
      </c>
      <c r="F151" s="224" t="s">
        <v>2127</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2565</v>
      </c>
    </row>
    <row r="152" s="2" customFormat="1" ht="16.5" customHeight="1">
      <c r="A152" s="35"/>
      <c r="B152" s="36"/>
      <c r="C152" s="222" t="s">
        <v>81</v>
      </c>
      <c r="D152" s="222" t="s">
        <v>269</v>
      </c>
      <c r="E152" s="223" t="s">
        <v>2129</v>
      </c>
      <c r="F152" s="224" t="s">
        <v>2130</v>
      </c>
      <c r="G152" s="225" t="s">
        <v>272</v>
      </c>
      <c r="H152" s="226">
        <v>4</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2566</v>
      </c>
    </row>
    <row r="153" s="2" customFormat="1" ht="24.15" customHeight="1">
      <c r="A153" s="35"/>
      <c r="B153" s="36"/>
      <c r="C153" s="222" t="s">
        <v>361</v>
      </c>
      <c r="D153" s="222" t="s">
        <v>269</v>
      </c>
      <c r="E153" s="223" t="s">
        <v>2132</v>
      </c>
      <c r="F153" s="224" t="s">
        <v>2133</v>
      </c>
      <c r="G153" s="225" t="s">
        <v>272</v>
      </c>
      <c r="H153" s="226">
        <v>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2567</v>
      </c>
    </row>
    <row r="154" s="2" customFormat="1" ht="24.15" customHeight="1">
      <c r="A154" s="35"/>
      <c r="B154" s="36"/>
      <c r="C154" s="240" t="s">
        <v>319</v>
      </c>
      <c r="D154" s="240" t="s">
        <v>339</v>
      </c>
      <c r="E154" s="241" t="s">
        <v>2135</v>
      </c>
      <c r="F154" s="242" t="s">
        <v>2136</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339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2568</v>
      </c>
    </row>
    <row r="155" s="2" customFormat="1" ht="24.15" customHeight="1">
      <c r="A155" s="35"/>
      <c r="B155" s="36"/>
      <c r="C155" s="240" t="s">
        <v>370</v>
      </c>
      <c r="D155" s="240" t="s">
        <v>339</v>
      </c>
      <c r="E155" s="241" t="s">
        <v>2138</v>
      </c>
      <c r="F155" s="242" t="s">
        <v>2139</v>
      </c>
      <c r="G155" s="243" t="s">
        <v>272</v>
      </c>
      <c r="H155" s="244">
        <v>16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339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2569</v>
      </c>
    </row>
    <row r="156" s="2" customFormat="1" ht="21.75" customHeight="1">
      <c r="A156" s="35"/>
      <c r="B156" s="36"/>
      <c r="C156" s="222" t="s">
        <v>324</v>
      </c>
      <c r="D156" s="222" t="s">
        <v>269</v>
      </c>
      <c r="E156" s="223" t="s">
        <v>2141</v>
      </c>
      <c r="F156" s="224" t="s">
        <v>2142</v>
      </c>
      <c r="G156" s="225" t="s">
        <v>272</v>
      </c>
      <c r="H156" s="226">
        <v>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2570</v>
      </c>
    </row>
    <row r="157" s="2" customFormat="1" ht="24.15" customHeight="1">
      <c r="A157" s="35"/>
      <c r="B157" s="36"/>
      <c r="C157" s="240" t="s">
        <v>379</v>
      </c>
      <c r="D157" s="240" t="s">
        <v>339</v>
      </c>
      <c r="E157" s="241" t="s">
        <v>2348</v>
      </c>
      <c r="F157" s="242" t="s">
        <v>2349</v>
      </c>
      <c r="G157" s="243" t="s">
        <v>272</v>
      </c>
      <c r="H157" s="244">
        <v>1</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339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2571</v>
      </c>
    </row>
    <row r="158" s="2" customFormat="1" ht="24.15" customHeight="1">
      <c r="A158" s="35"/>
      <c r="B158" s="36"/>
      <c r="C158" s="240" t="s">
        <v>329</v>
      </c>
      <c r="D158" s="240" t="s">
        <v>339</v>
      </c>
      <c r="E158" s="241" t="s">
        <v>2212</v>
      </c>
      <c r="F158" s="242" t="s">
        <v>2213</v>
      </c>
      <c r="G158" s="243" t="s">
        <v>272</v>
      </c>
      <c r="H158" s="244">
        <v>1</v>
      </c>
      <c r="I158" s="245"/>
      <c r="J158" s="246">
        <f>ROUND(I158*H158,2)</f>
        <v>0</v>
      </c>
      <c r="K158" s="242" t="s">
        <v>273</v>
      </c>
      <c r="L158" s="247"/>
      <c r="M158" s="248" t="s">
        <v>1</v>
      </c>
      <c r="N158" s="249"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83</v>
      </c>
      <c r="AT158" s="233" t="s">
        <v>339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2572</v>
      </c>
    </row>
    <row r="159" s="2" customFormat="1" ht="37.8" customHeight="1">
      <c r="A159" s="35"/>
      <c r="B159" s="36"/>
      <c r="C159" s="222" t="s">
        <v>388</v>
      </c>
      <c r="D159" s="222" t="s">
        <v>269</v>
      </c>
      <c r="E159" s="223" t="s">
        <v>2144</v>
      </c>
      <c r="F159" s="224" t="s">
        <v>2145</v>
      </c>
      <c r="G159" s="225" t="s">
        <v>272</v>
      </c>
      <c r="H159" s="226">
        <v>4</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2573</v>
      </c>
    </row>
    <row r="160" s="2" customFormat="1" ht="24.15" customHeight="1">
      <c r="A160" s="35"/>
      <c r="B160" s="36"/>
      <c r="C160" s="222" t="s">
        <v>334</v>
      </c>
      <c r="D160" s="222" t="s">
        <v>269</v>
      </c>
      <c r="E160" s="223" t="s">
        <v>2147</v>
      </c>
      <c r="F160" s="224" t="s">
        <v>2148</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2574</v>
      </c>
    </row>
    <row r="161" s="2" customFormat="1" ht="37.8" customHeight="1">
      <c r="A161" s="35"/>
      <c r="B161" s="36"/>
      <c r="C161" s="222" t="s">
        <v>397</v>
      </c>
      <c r="D161" s="222" t="s">
        <v>269</v>
      </c>
      <c r="E161" s="223" t="s">
        <v>2150</v>
      </c>
      <c r="F161" s="224" t="s">
        <v>2151</v>
      </c>
      <c r="G161" s="225" t="s">
        <v>272</v>
      </c>
      <c r="H161" s="226">
        <v>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2575</v>
      </c>
    </row>
    <row r="162" s="2" customFormat="1" ht="24.15" customHeight="1">
      <c r="A162" s="35"/>
      <c r="B162" s="36"/>
      <c r="C162" s="222" t="s">
        <v>337</v>
      </c>
      <c r="D162" s="222" t="s">
        <v>269</v>
      </c>
      <c r="E162" s="223" t="s">
        <v>2153</v>
      </c>
      <c r="F162" s="224" t="s">
        <v>2154</v>
      </c>
      <c r="G162" s="225" t="s">
        <v>272</v>
      </c>
      <c r="H162" s="226">
        <v>2</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2576</v>
      </c>
    </row>
    <row r="163" s="2" customFormat="1" ht="24.15" customHeight="1">
      <c r="A163" s="35"/>
      <c r="B163" s="36"/>
      <c r="C163" s="222" t="s">
        <v>406</v>
      </c>
      <c r="D163" s="222" t="s">
        <v>269</v>
      </c>
      <c r="E163" s="223" t="s">
        <v>2156</v>
      </c>
      <c r="F163" s="224" t="s">
        <v>2157</v>
      </c>
      <c r="G163" s="225" t="s">
        <v>272</v>
      </c>
      <c r="H163" s="226">
        <v>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2577</v>
      </c>
    </row>
    <row r="164" s="2" customFormat="1" ht="16.5" customHeight="1">
      <c r="A164" s="35"/>
      <c r="B164" s="36"/>
      <c r="C164" s="222" t="s">
        <v>342</v>
      </c>
      <c r="D164" s="222" t="s">
        <v>269</v>
      </c>
      <c r="E164" s="223" t="s">
        <v>2159</v>
      </c>
      <c r="F164" s="224" t="s">
        <v>2160</v>
      </c>
      <c r="G164" s="225" t="s">
        <v>272</v>
      </c>
      <c r="H164" s="226">
        <v>2</v>
      </c>
      <c r="I164" s="227"/>
      <c r="J164" s="228">
        <f>ROUND(I164*H164,2)</f>
        <v>0</v>
      </c>
      <c r="K164" s="224" t="s">
        <v>273</v>
      </c>
      <c r="L164" s="41"/>
      <c r="M164" s="258" t="s">
        <v>1</v>
      </c>
      <c r="N164" s="259" t="s">
        <v>38</v>
      </c>
      <c r="O164" s="256"/>
      <c r="P164" s="260">
        <f>O164*H164</f>
        <v>0</v>
      </c>
      <c r="Q164" s="260">
        <v>0</v>
      </c>
      <c r="R164" s="260">
        <f>Q164*H164</f>
        <v>0</v>
      </c>
      <c r="S164" s="260">
        <v>0</v>
      </c>
      <c r="T164" s="261">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2578</v>
      </c>
    </row>
    <row r="165" s="2" customFormat="1" ht="6.96" customHeight="1">
      <c r="A165" s="35"/>
      <c r="B165" s="63"/>
      <c r="C165" s="64"/>
      <c r="D165" s="64"/>
      <c r="E165" s="64"/>
      <c r="F165" s="64"/>
      <c r="G165" s="64"/>
      <c r="H165" s="64"/>
      <c r="I165" s="64"/>
      <c r="J165" s="64"/>
      <c r="K165" s="64"/>
      <c r="L165" s="41"/>
      <c r="M165" s="35"/>
      <c r="O165" s="35"/>
      <c r="P165" s="35"/>
      <c r="Q165" s="35"/>
      <c r="R165" s="35"/>
      <c r="S165" s="35"/>
      <c r="T165" s="35"/>
      <c r="U165" s="35"/>
      <c r="V165" s="35"/>
      <c r="W165" s="35"/>
      <c r="X165" s="35"/>
      <c r="Y165" s="35"/>
      <c r="Z165" s="35"/>
      <c r="AA165" s="35"/>
      <c r="AB165" s="35"/>
      <c r="AC165" s="35"/>
      <c r="AD165" s="35"/>
      <c r="AE165" s="35"/>
    </row>
  </sheetData>
  <sheetProtection sheet="1" autoFilter="0" formatColumns="0" formatRows="0" objects="1" scenarios="1" spinCount="100000" saltValue="0+owQ3UJ7gPCNAl9+lj4uiFznd66qkQbIthhPg5uSxwz6zvtmL2RFn1DQEydy0f/Ky12qK/8/0q6Gbct/yVLeA==" hashValue="CIxVQ+bJ8wTXHde1atAfIMkCf7dI2isGOBnUeRaG0nVBPjLISmdNxyH5SO5yVse189V0BjOSyyQZlbqk7gYSLg==" algorithmName="SHA-512" password="CC35"/>
  <autoFilter ref="C123:K16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2501</v>
      </c>
      <c r="F9" s="1"/>
      <c r="G9" s="1"/>
      <c r="H9" s="1"/>
      <c r="L9" s="17"/>
    </row>
    <row r="10" s="1" customFormat="1" ht="12" customHeight="1">
      <c r="B10" s="17"/>
      <c r="D10" s="148" t="s">
        <v>1615</v>
      </c>
      <c r="L10" s="17"/>
    </row>
    <row r="11" s="2" customFormat="1" ht="16.5" customHeight="1">
      <c r="A11" s="35"/>
      <c r="B11" s="41"/>
      <c r="C11" s="35"/>
      <c r="D11" s="35"/>
      <c r="E11" s="160" t="s">
        <v>2579</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2503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2501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2579</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2501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2579</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1938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339</v>
      </c>
      <c r="E126" s="241" t="s">
        <v>2084</v>
      </c>
      <c r="F126" s="242" t="s">
        <v>2085</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2580</v>
      </c>
    </row>
    <row r="127" s="2" customFormat="1" ht="24.15" customHeight="1">
      <c r="A127" s="35"/>
      <c r="B127" s="36"/>
      <c r="C127" s="240" t="s">
        <v>83</v>
      </c>
      <c r="D127" s="240" t="s">
        <v>339</v>
      </c>
      <c r="E127" s="241" t="s">
        <v>2087</v>
      </c>
      <c r="F127" s="242" t="s">
        <v>2088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339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2581</v>
      </c>
    </row>
    <row r="128" s="2" customFormat="1" ht="24.15" customHeight="1">
      <c r="A128" s="35"/>
      <c r="B128" s="36"/>
      <c r="C128" s="240" t="s">
        <v>137</v>
      </c>
      <c r="D128" s="240" t="s">
        <v>339</v>
      </c>
      <c r="E128" s="241" t="s">
        <v>2081</v>
      </c>
      <c r="F128" s="242" t="s">
        <v>2082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2582</v>
      </c>
    </row>
    <row r="129" s="2" customFormat="1" ht="24.15" customHeight="1">
      <c r="A129" s="35"/>
      <c r="B129" s="36"/>
      <c r="C129" s="240" t="s">
        <v>274</v>
      </c>
      <c r="D129" s="240" t="s">
        <v>339</v>
      </c>
      <c r="E129" s="241" t="s">
        <v>2093</v>
      </c>
      <c r="F129" s="242" t="s">
        <v>2094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2583</v>
      </c>
    </row>
    <row r="130" s="2" customFormat="1" ht="24.15" customHeight="1">
      <c r="A130" s="35"/>
      <c r="B130" s="36"/>
      <c r="C130" s="240" t="s">
        <v>267</v>
      </c>
      <c r="D130" s="240" t="s">
        <v>339</v>
      </c>
      <c r="E130" s="241" t="s">
        <v>2090</v>
      </c>
      <c r="F130" s="242" t="s">
        <v>2091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2584</v>
      </c>
    </row>
    <row r="131" s="2" customFormat="1" ht="24.15" customHeight="1">
      <c r="A131" s="35"/>
      <c r="B131" s="36"/>
      <c r="C131" s="240" t="s">
        <v>283</v>
      </c>
      <c r="D131" s="240" t="s">
        <v>339</v>
      </c>
      <c r="E131" s="241" t="s">
        <v>2096</v>
      </c>
      <c r="F131" s="242" t="s">
        <v>2097</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2585</v>
      </c>
    </row>
    <row r="132" s="2" customFormat="1" ht="24.15" customHeight="1">
      <c r="A132" s="35"/>
      <c r="B132" s="36"/>
      <c r="C132" s="240" t="s">
        <v>321</v>
      </c>
      <c r="D132" s="240" t="s">
        <v>339</v>
      </c>
      <c r="E132" s="241" t="s">
        <v>2553</v>
      </c>
      <c r="F132" s="242" t="s">
        <v>2554</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2586</v>
      </c>
    </row>
    <row r="133" s="2" customFormat="1" ht="24.15" customHeight="1">
      <c r="A133" s="35"/>
      <c r="B133" s="36"/>
      <c r="C133" s="240" t="s">
        <v>294</v>
      </c>
      <c r="D133" s="240" t="s">
        <v>339</v>
      </c>
      <c r="E133" s="241" t="s">
        <v>2212</v>
      </c>
      <c r="F133" s="242" t="s">
        <v>2213</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2587</v>
      </c>
    </row>
    <row r="134" s="2" customFormat="1" ht="24.15" customHeight="1">
      <c r="A134" s="35"/>
      <c r="B134" s="36"/>
      <c r="C134" s="240" t="s">
        <v>286</v>
      </c>
      <c r="D134" s="240" t="s">
        <v>339</v>
      </c>
      <c r="E134" s="241" t="s">
        <v>2102</v>
      </c>
      <c r="F134" s="242" t="s">
        <v>2103</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2588</v>
      </c>
    </row>
    <row r="135" s="2" customFormat="1" ht="24.15" customHeight="1">
      <c r="A135" s="35"/>
      <c r="B135" s="36"/>
      <c r="C135" s="240" t="s">
        <v>304</v>
      </c>
      <c r="D135" s="240" t="s">
        <v>339</v>
      </c>
      <c r="E135" s="241" t="s">
        <v>2105</v>
      </c>
      <c r="F135" s="242" t="s">
        <v>2106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2589</v>
      </c>
    </row>
    <row r="136" s="2" customFormat="1" ht="24.15" customHeight="1">
      <c r="A136" s="35"/>
      <c r="B136" s="36"/>
      <c r="C136" s="240" t="s">
        <v>290</v>
      </c>
      <c r="D136" s="240" t="s">
        <v>339</v>
      </c>
      <c r="E136" s="241" t="s">
        <v>2108</v>
      </c>
      <c r="F136" s="242" t="s">
        <v>2109</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2590</v>
      </c>
    </row>
    <row r="137" s="2" customFormat="1" ht="33" customHeight="1">
      <c r="A137" s="35"/>
      <c r="B137" s="36"/>
      <c r="C137" s="240" t="s">
        <v>298</v>
      </c>
      <c r="D137" s="240" t="s">
        <v>339</v>
      </c>
      <c r="E137" s="241" t="s">
        <v>2123</v>
      </c>
      <c r="F137" s="242" t="s">
        <v>2124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2591</v>
      </c>
    </row>
    <row r="138" s="2" customFormat="1" ht="24.15" customHeight="1">
      <c r="A138" s="35"/>
      <c r="B138" s="36"/>
      <c r="C138" s="240" t="s">
        <v>314</v>
      </c>
      <c r="D138" s="240" t="s">
        <v>339</v>
      </c>
      <c r="E138" s="241" t="s">
        <v>2111</v>
      </c>
      <c r="F138" s="242" t="s">
        <v>2112</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2592</v>
      </c>
    </row>
    <row r="139" s="2" customFormat="1" ht="24.15" customHeight="1">
      <c r="A139" s="35"/>
      <c r="B139" s="36"/>
      <c r="C139" s="240" t="s">
        <v>8</v>
      </c>
      <c r="D139" s="240" t="s">
        <v>339</v>
      </c>
      <c r="E139" s="241" t="s">
        <v>2120</v>
      </c>
      <c r="F139" s="242" t="s">
        <v>2121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2593</v>
      </c>
    </row>
    <row r="140" s="12" customFormat="1" ht="25.92" customHeight="1">
      <c r="A140" s="12"/>
      <c r="B140" s="208"/>
      <c r="C140" s="209"/>
      <c r="D140" s="210" t="s">
        <v>72</v>
      </c>
      <c r="E140" s="211" t="s">
        <v>1965</v>
      </c>
      <c r="F140" s="211" t="s">
        <v>1966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338</v>
      </c>
      <c r="D141" s="222" t="s">
        <v>269</v>
      </c>
      <c r="E141" s="223" t="s">
        <v>2132</v>
      </c>
      <c r="F141" s="224" t="s">
        <v>2133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2594</v>
      </c>
    </row>
    <row r="142" s="2" customFormat="1" ht="21.75" customHeight="1">
      <c r="A142" s="35"/>
      <c r="B142" s="36"/>
      <c r="C142" s="222" t="s">
        <v>331</v>
      </c>
      <c r="D142" s="222" t="s">
        <v>269</v>
      </c>
      <c r="E142" s="223" t="s">
        <v>2141</v>
      </c>
      <c r="F142" s="224" t="s">
        <v>2142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2595</v>
      </c>
    </row>
    <row r="143" s="2" customFormat="1" ht="24.15" customHeight="1">
      <c r="A143" s="35"/>
      <c r="B143" s="36"/>
      <c r="C143" s="222" t="s">
        <v>302</v>
      </c>
      <c r="D143" s="222" t="s">
        <v>269</v>
      </c>
      <c r="E143" s="223" t="s">
        <v>2223</v>
      </c>
      <c r="F143" s="224" t="s">
        <v>2224</v>
      </c>
      <c r="G143" s="225" t="s">
        <v>272</v>
      </c>
      <c r="H143" s="226">
        <v>1</v>
      </c>
      <c r="I143" s="227"/>
      <c r="J143" s="228">
        <f>ROUND(I143*H143,2)</f>
        <v>0</v>
      </c>
      <c r="K143" s="224" t="s">
        <v>273</v>
      </c>
      <c r="L143" s="41"/>
      <c r="M143" s="258" t="s">
        <v>1</v>
      </c>
      <c r="N143" s="259" t="s">
        <v>38</v>
      </c>
      <c r="O143" s="256"/>
      <c r="P143" s="260">
        <f>O143*H143</f>
        <v>0</v>
      </c>
      <c r="Q143" s="260">
        <v>0</v>
      </c>
      <c r="R143" s="260">
        <f>Q143*H143</f>
        <v>0</v>
      </c>
      <c r="S143" s="260">
        <v>0</v>
      </c>
      <c r="T143" s="261">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2596</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JBcISWmu5QTcw7mVU62nXhvnibjNYTmj3A4F/OBz8pCodyDkOs2OpkHzkwR83c/EXUQQC12YWqlNTzKmfeETOw==" hashValue="oGdRI3+PI8aFd4wc7NXmUuP4/+4+lTVPhhc3ONx/+85517Tx+e/OCbM/nnzYconWBfOSoE3pLz/SE5yLcr/jg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2501</v>
      </c>
      <c r="F9" s="1"/>
      <c r="G9" s="1"/>
      <c r="H9" s="1"/>
      <c r="L9" s="17"/>
    </row>
    <row r="10" s="1" customFormat="1" ht="12" customHeight="1">
      <c r="B10" s="17"/>
      <c r="D10" s="148" t="s">
        <v>1615</v>
      </c>
      <c r="L10" s="17"/>
    </row>
    <row r="11" s="2" customFormat="1" ht="16.5" customHeight="1">
      <c r="A11" s="35"/>
      <c r="B11" s="41"/>
      <c r="C11" s="35"/>
      <c r="D11" s="35"/>
      <c r="E11" s="160" t="s">
        <v>2597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2503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2501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2597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2501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2597</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1938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339</v>
      </c>
      <c r="E126" s="241" t="s">
        <v>2084</v>
      </c>
      <c r="F126" s="242" t="s">
        <v>2085</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2598</v>
      </c>
    </row>
    <row r="127" s="2" customFormat="1" ht="24.15" customHeight="1">
      <c r="A127" s="35"/>
      <c r="B127" s="36"/>
      <c r="C127" s="240" t="s">
        <v>83</v>
      </c>
      <c r="D127" s="240" t="s">
        <v>339</v>
      </c>
      <c r="E127" s="241" t="s">
        <v>2087</v>
      </c>
      <c r="F127" s="242" t="s">
        <v>2088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339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2599</v>
      </c>
    </row>
    <row r="128" s="2" customFormat="1" ht="24.15" customHeight="1">
      <c r="A128" s="35"/>
      <c r="B128" s="36"/>
      <c r="C128" s="240" t="s">
        <v>137</v>
      </c>
      <c r="D128" s="240" t="s">
        <v>339</v>
      </c>
      <c r="E128" s="241" t="s">
        <v>2081</v>
      </c>
      <c r="F128" s="242" t="s">
        <v>2082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2600</v>
      </c>
    </row>
    <row r="129" s="2" customFormat="1" ht="24.15" customHeight="1">
      <c r="A129" s="35"/>
      <c r="B129" s="36"/>
      <c r="C129" s="240" t="s">
        <v>274</v>
      </c>
      <c r="D129" s="240" t="s">
        <v>339</v>
      </c>
      <c r="E129" s="241" t="s">
        <v>2093</v>
      </c>
      <c r="F129" s="242" t="s">
        <v>2094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2601</v>
      </c>
    </row>
    <row r="130" s="2" customFormat="1" ht="24.15" customHeight="1">
      <c r="A130" s="35"/>
      <c r="B130" s="36"/>
      <c r="C130" s="240" t="s">
        <v>267</v>
      </c>
      <c r="D130" s="240" t="s">
        <v>339</v>
      </c>
      <c r="E130" s="241" t="s">
        <v>2090</v>
      </c>
      <c r="F130" s="242" t="s">
        <v>2091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2602</v>
      </c>
    </row>
    <row r="131" s="2" customFormat="1" ht="24.15" customHeight="1">
      <c r="A131" s="35"/>
      <c r="B131" s="36"/>
      <c r="C131" s="240" t="s">
        <v>283</v>
      </c>
      <c r="D131" s="240" t="s">
        <v>339</v>
      </c>
      <c r="E131" s="241" t="s">
        <v>2096</v>
      </c>
      <c r="F131" s="242" t="s">
        <v>2097</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2603</v>
      </c>
    </row>
    <row r="132" s="2" customFormat="1" ht="24.15" customHeight="1">
      <c r="A132" s="35"/>
      <c r="B132" s="36"/>
      <c r="C132" s="240" t="s">
        <v>294</v>
      </c>
      <c r="D132" s="240" t="s">
        <v>339</v>
      </c>
      <c r="E132" s="241" t="s">
        <v>2553</v>
      </c>
      <c r="F132" s="242" t="s">
        <v>2554</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2604</v>
      </c>
    </row>
    <row r="133" s="2" customFormat="1" ht="24.15" customHeight="1">
      <c r="A133" s="35"/>
      <c r="B133" s="36"/>
      <c r="C133" s="240" t="s">
        <v>286</v>
      </c>
      <c r="D133" s="240" t="s">
        <v>339</v>
      </c>
      <c r="E133" s="241" t="s">
        <v>2212</v>
      </c>
      <c r="F133" s="242" t="s">
        <v>2213</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2605</v>
      </c>
    </row>
    <row r="134" s="2" customFormat="1" ht="24.15" customHeight="1">
      <c r="A134" s="35"/>
      <c r="B134" s="36"/>
      <c r="C134" s="240" t="s">
        <v>304</v>
      </c>
      <c r="D134" s="240" t="s">
        <v>339</v>
      </c>
      <c r="E134" s="241" t="s">
        <v>2102</v>
      </c>
      <c r="F134" s="242" t="s">
        <v>2103</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2606</v>
      </c>
    </row>
    <row r="135" s="2" customFormat="1" ht="24.15" customHeight="1">
      <c r="A135" s="35"/>
      <c r="B135" s="36"/>
      <c r="C135" s="240" t="s">
        <v>290</v>
      </c>
      <c r="D135" s="240" t="s">
        <v>339</v>
      </c>
      <c r="E135" s="241" t="s">
        <v>2105</v>
      </c>
      <c r="F135" s="242" t="s">
        <v>2106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2607</v>
      </c>
    </row>
    <row r="136" s="2" customFormat="1" ht="24.15" customHeight="1">
      <c r="A136" s="35"/>
      <c r="B136" s="36"/>
      <c r="C136" s="240" t="s">
        <v>314</v>
      </c>
      <c r="D136" s="240" t="s">
        <v>339</v>
      </c>
      <c r="E136" s="241" t="s">
        <v>2108</v>
      </c>
      <c r="F136" s="242" t="s">
        <v>2109</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2608</v>
      </c>
    </row>
    <row r="137" s="2" customFormat="1" ht="33" customHeight="1">
      <c r="A137" s="35"/>
      <c r="B137" s="36"/>
      <c r="C137" s="240" t="s">
        <v>8</v>
      </c>
      <c r="D137" s="240" t="s">
        <v>339</v>
      </c>
      <c r="E137" s="241" t="s">
        <v>2123</v>
      </c>
      <c r="F137" s="242" t="s">
        <v>2124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2609</v>
      </c>
    </row>
    <row r="138" s="2" customFormat="1" ht="24.15" customHeight="1">
      <c r="A138" s="35"/>
      <c r="B138" s="36"/>
      <c r="C138" s="240" t="s">
        <v>321</v>
      </c>
      <c r="D138" s="240" t="s">
        <v>339</v>
      </c>
      <c r="E138" s="241" t="s">
        <v>2111</v>
      </c>
      <c r="F138" s="242" t="s">
        <v>2112</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2610</v>
      </c>
    </row>
    <row r="139" s="2" customFormat="1" ht="24.15" customHeight="1">
      <c r="A139" s="35"/>
      <c r="B139" s="36"/>
      <c r="C139" s="240" t="s">
        <v>298</v>
      </c>
      <c r="D139" s="240" t="s">
        <v>339</v>
      </c>
      <c r="E139" s="241" t="s">
        <v>2120</v>
      </c>
      <c r="F139" s="242" t="s">
        <v>2121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2611</v>
      </c>
    </row>
    <row r="140" s="12" customFormat="1" ht="25.92" customHeight="1">
      <c r="A140" s="12"/>
      <c r="B140" s="208"/>
      <c r="C140" s="209"/>
      <c r="D140" s="210" t="s">
        <v>72</v>
      </c>
      <c r="E140" s="211" t="s">
        <v>1965</v>
      </c>
      <c r="F140" s="211" t="s">
        <v>1966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331</v>
      </c>
      <c r="D141" s="222" t="s">
        <v>269</v>
      </c>
      <c r="E141" s="223" t="s">
        <v>2132</v>
      </c>
      <c r="F141" s="224" t="s">
        <v>2133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2612</v>
      </c>
    </row>
    <row r="142" s="2" customFormat="1" ht="21.75" customHeight="1">
      <c r="A142" s="35"/>
      <c r="B142" s="36"/>
      <c r="C142" s="222" t="s">
        <v>302</v>
      </c>
      <c r="D142" s="222" t="s">
        <v>269</v>
      </c>
      <c r="E142" s="223" t="s">
        <v>2141</v>
      </c>
      <c r="F142" s="224" t="s">
        <v>2142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2613</v>
      </c>
    </row>
    <row r="143" s="2" customFormat="1" ht="24.15" customHeight="1">
      <c r="A143" s="35"/>
      <c r="B143" s="36"/>
      <c r="C143" s="222" t="s">
        <v>338</v>
      </c>
      <c r="D143" s="222" t="s">
        <v>269</v>
      </c>
      <c r="E143" s="223" t="s">
        <v>2223</v>
      </c>
      <c r="F143" s="224" t="s">
        <v>2224</v>
      </c>
      <c r="G143" s="225" t="s">
        <v>272</v>
      </c>
      <c r="H143" s="226">
        <v>1</v>
      </c>
      <c r="I143" s="227"/>
      <c r="J143" s="228">
        <f>ROUND(I143*H143,2)</f>
        <v>0</v>
      </c>
      <c r="K143" s="224" t="s">
        <v>273</v>
      </c>
      <c r="L143" s="41"/>
      <c r="M143" s="258" t="s">
        <v>1</v>
      </c>
      <c r="N143" s="259" t="s">
        <v>38</v>
      </c>
      <c r="O143" s="256"/>
      <c r="P143" s="260">
        <f>O143*H143</f>
        <v>0</v>
      </c>
      <c r="Q143" s="260">
        <v>0</v>
      </c>
      <c r="R143" s="260">
        <f>Q143*H143</f>
        <v>0</v>
      </c>
      <c r="S143" s="260">
        <v>0</v>
      </c>
      <c r="T143" s="261">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2614</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8F+ep/WhPb0BsS357JXk4nuV5/6wppCiXVg03hgf9j6S+5LOOgKLyU6JVyDxItnKeXPNaM1fiuOjlzsYP+9r3g==" hashValue="RwWRrw5PJFSkUDQ5AU3FIdlEUKjXzAgR1S2+j27YxJK2JHnO1CwTTGsPQt/oZAIA50yP7VDY9W/uf2lIwecN7A=="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2501</v>
      </c>
      <c r="F9" s="1"/>
      <c r="G9" s="1"/>
      <c r="H9" s="1"/>
      <c r="L9" s="17"/>
    </row>
    <row r="10" s="1" customFormat="1" ht="12" customHeight="1">
      <c r="B10" s="17"/>
      <c r="D10" s="148" t="s">
        <v>1615</v>
      </c>
      <c r="L10" s="17"/>
    </row>
    <row r="11" s="2" customFormat="1" ht="16.5" customHeight="1">
      <c r="A11" s="35"/>
      <c r="B11" s="41"/>
      <c r="C11" s="35"/>
      <c r="D11" s="35"/>
      <c r="E11" s="160" t="s">
        <v>2615</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2503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ROUND((SUM(BE124:BE166)),  2)</f>
        <v>0</v>
      </c>
      <c r="G37" s="35"/>
      <c r="H37" s="35"/>
      <c r="I37" s="162">
        <v>0.20999999999999999</v>
      </c>
      <c r="J37" s="161">
        <f>ROUND(((SUM(BE124:BE166))*I37),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ROUND((SUM(BF124:BF166)),  2)</f>
        <v>0</v>
      </c>
      <c r="G38" s="35"/>
      <c r="H38" s="35"/>
      <c r="I38" s="162">
        <v>0.12</v>
      </c>
      <c r="J38" s="161">
        <f>ROUND(((SUM(BF124:BF166))*I38),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2501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2615</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2501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2615</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SUM(P125:P166)</f>
        <v>0</v>
      </c>
      <c r="Q124" s="101"/>
      <c r="R124" s="205">
        <f>SUM(R125:R166)</f>
        <v>0</v>
      </c>
      <c r="S124" s="101"/>
      <c r="T124" s="206">
        <f>SUM(T125:T166)</f>
        <v>0</v>
      </c>
      <c r="U124" s="35"/>
      <c r="V124" s="35"/>
      <c r="W124" s="35"/>
      <c r="X124" s="35"/>
      <c r="Y124" s="35"/>
      <c r="Z124" s="35"/>
      <c r="AA124" s="35"/>
      <c r="AB124" s="35"/>
      <c r="AC124" s="35"/>
      <c r="AD124" s="35"/>
      <c r="AE124" s="35"/>
      <c r="AT124" s="14" t="s">
        <v>72</v>
      </c>
      <c r="AU124" s="14" t="s">
        <v>246</v>
      </c>
      <c r="BK124" s="207">
        <f>SUM(BK125:BK166)</f>
        <v>0</v>
      </c>
    </row>
    <row r="125" s="2" customFormat="1" ht="16.5" customHeight="1">
      <c r="A125" s="35"/>
      <c r="B125" s="36"/>
      <c r="C125" s="222" t="s">
        <v>415</v>
      </c>
      <c r="D125" s="222" t="s">
        <v>269</v>
      </c>
      <c r="E125" s="223" t="s">
        <v>2054</v>
      </c>
      <c r="F125" s="224" t="s">
        <v>2055</v>
      </c>
      <c r="G125" s="225" t="s">
        <v>2056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2616</v>
      </c>
    </row>
    <row r="126" s="2" customFormat="1">
      <c r="A126" s="35"/>
      <c r="B126" s="36"/>
      <c r="C126" s="37"/>
      <c r="D126" s="235" t="s">
        <v>275</v>
      </c>
      <c r="E126" s="37"/>
      <c r="F126" s="236" t="s">
        <v>2058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346</v>
      </c>
      <c r="D127" s="222" t="s">
        <v>269</v>
      </c>
      <c r="E127" s="223" t="s">
        <v>2059</v>
      </c>
      <c r="F127" s="224" t="s">
        <v>2060</v>
      </c>
      <c r="G127" s="225" t="s">
        <v>2056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2617</v>
      </c>
    </row>
    <row r="128" s="2" customFormat="1">
      <c r="A128" s="35"/>
      <c r="B128" s="36"/>
      <c r="C128" s="37"/>
      <c r="D128" s="235" t="s">
        <v>275</v>
      </c>
      <c r="E128" s="37"/>
      <c r="F128" s="236" t="s">
        <v>2618</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2063</v>
      </c>
      <c r="F129" s="224" t="s">
        <v>2064</v>
      </c>
      <c r="G129" s="225" t="s">
        <v>272</v>
      </c>
      <c r="H129" s="226">
        <v>165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2619</v>
      </c>
    </row>
    <row r="130" s="2" customFormat="1" ht="21.75" customHeight="1">
      <c r="A130" s="35"/>
      <c r="B130" s="36"/>
      <c r="C130" s="240" t="s">
        <v>283</v>
      </c>
      <c r="D130" s="240" t="s">
        <v>339</v>
      </c>
      <c r="E130" s="241" t="s">
        <v>2066</v>
      </c>
      <c r="F130" s="242" t="s">
        <v>2067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2620</v>
      </c>
    </row>
    <row r="131" s="2" customFormat="1" ht="16.5" customHeight="1">
      <c r="A131" s="35"/>
      <c r="B131" s="36"/>
      <c r="C131" s="222" t="s">
        <v>274</v>
      </c>
      <c r="D131" s="222" t="s">
        <v>269</v>
      </c>
      <c r="E131" s="223" t="s">
        <v>2069</v>
      </c>
      <c r="F131" s="224" t="s">
        <v>2070</v>
      </c>
      <c r="G131" s="225" t="s">
        <v>272</v>
      </c>
      <c r="H131" s="226">
        <v>230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2621</v>
      </c>
    </row>
    <row r="132" s="2" customFormat="1" ht="16.5" customHeight="1">
      <c r="A132" s="35"/>
      <c r="B132" s="36"/>
      <c r="C132" s="222" t="s">
        <v>137</v>
      </c>
      <c r="D132" s="222" t="s">
        <v>269</v>
      </c>
      <c r="E132" s="223" t="s">
        <v>2072</v>
      </c>
      <c r="F132" s="224" t="s">
        <v>2073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2622</v>
      </c>
    </row>
    <row r="133" s="2" customFormat="1" ht="16.5" customHeight="1">
      <c r="A133" s="35"/>
      <c r="B133" s="36"/>
      <c r="C133" s="222" t="s">
        <v>294</v>
      </c>
      <c r="D133" s="222" t="s">
        <v>269</v>
      </c>
      <c r="E133" s="223" t="s">
        <v>2075</v>
      </c>
      <c r="F133" s="224" t="s">
        <v>2076</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2623</v>
      </c>
    </row>
    <row r="134" s="2" customFormat="1" ht="16.5" customHeight="1">
      <c r="A134" s="35"/>
      <c r="B134" s="36"/>
      <c r="C134" s="222" t="s">
        <v>286</v>
      </c>
      <c r="D134" s="222" t="s">
        <v>269</v>
      </c>
      <c r="E134" s="223" t="s">
        <v>2078</v>
      </c>
      <c r="F134" s="224" t="s">
        <v>2079</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2624</v>
      </c>
    </row>
    <row r="135" s="2" customFormat="1" ht="24.15" customHeight="1">
      <c r="A135" s="35"/>
      <c r="B135" s="36"/>
      <c r="C135" s="240" t="s">
        <v>304</v>
      </c>
      <c r="D135" s="240" t="s">
        <v>339</v>
      </c>
      <c r="E135" s="241" t="s">
        <v>2081</v>
      </c>
      <c r="F135" s="242" t="s">
        <v>2082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2625</v>
      </c>
    </row>
    <row r="136" s="2" customFormat="1" ht="24.15" customHeight="1">
      <c r="A136" s="35"/>
      <c r="B136" s="36"/>
      <c r="C136" s="240" t="s">
        <v>290</v>
      </c>
      <c r="D136" s="240" t="s">
        <v>339</v>
      </c>
      <c r="E136" s="241" t="s">
        <v>2084</v>
      </c>
      <c r="F136" s="242" t="s">
        <v>2085</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2626</v>
      </c>
    </row>
    <row r="137" s="2" customFormat="1" ht="24.15" customHeight="1">
      <c r="A137" s="35"/>
      <c r="B137" s="36"/>
      <c r="C137" s="240" t="s">
        <v>424</v>
      </c>
      <c r="D137" s="240" t="s">
        <v>339</v>
      </c>
      <c r="E137" s="241" t="s">
        <v>2627</v>
      </c>
      <c r="F137" s="242" t="s">
        <v>2628</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2629</v>
      </c>
    </row>
    <row r="138" s="2" customFormat="1" ht="24.15" customHeight="1">
      <c r="A138" s="35"/>
      <c r="B138" s="36"/>
      <c r="C138" s="240" t="s">
        <v>314</v>
      </c>
      <c r="D138" s="240" t="s">
        <v>339</v>
      </c>
      <c r="E138" s="241" t="s">
        <v>2087</v>
      </c>
      <c r="F138" s="242" t="s">
        <v>2088</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2630</v>
      </c>
    </row>
    <row r="139" s="2" customFormat="1" ht="24.15" customHeight="1">
      <c r="A139" s="35"/>
      <c r="B139" s="36"/>
      <c r="C139" s="240" t="s">
        <v>349</v>
      </c>
      <c r="D139" s="240" t="s">
        <v>339</v>
      </c>
      <c r="E139" s="241" t="s">
        <v>2631</v>
      </c>
      <c r="F139" s="242" t="s">
        <v>2632</v>
      </c>
      <c r="G139" s="243" t="s">
        <v>272</v>
      </c>
      <c r="H139" s="244">
        <v>1</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2633</v>
      </c>
    </row>
    <row r="140" s="2" customFormat="1" ht="24.15" customHeight="1">
      <c r="A140" s="35"/>
      <c r="B140" s="36"/>
      <c r="C140" s="240" t="s">
        <v>433</v>
      </c>
      <c r="D140" s="240" t="s">
        <v>339</v>
      </c>
      <c r="E140" s="241" t="s">
        <v>2093</v>
      </c>
      <c r="F140" s="242" t="s">
        <v>2094</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2634</v>
      </c>
    </row>
    <row r="141" s="2" customFormat="1" ht="24.15" customHeight="1">
      <c r="A141" s="35"/>
      <c r="B141" s="36"/>
      <c r="C141" s="240" t="s">
        <v>8</v>
      </c>
      <c r="D141" s="240" t="s">
        <v>339</v>
      </c>
      <c r="E141" s="241" t="s">
        <v>2090</v>
      </c>
      <c r="F141" s="242" t="s">
        <v>2091</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2635</v>
      </c>
    </row>
    <row r="142" s="2" customFormat="1" ht="24.15" customHeight="1">
      <c r="A142" s="35"/>
      <c r="B142" s="36"/>
      <c r="C142" s="240" t="s">
        <v>321</v>
      </c>
      <c r="D142" s="240" t="s">
        <v>339</v>
      </c>
      <c r="E142" s="241" t="s">
        <v>2096</v>
      </c>
      <c r="F142" s="242" t="s">
        <v>2097</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2636</v>
      </c>
    </row>
    <row r="143" s="2" customFormat="1" ht="24.15" customHeight="1">
      <c r="A143" s="35"/>
      <c r="B143" s="36"/>
      <c r="C143" s="240" t="s">
        <v>351</v>
      </c>
      <c r="D143" s="240" t="s">
        <v>339</v>
      </c>
      <c r="E143" s="241" t="s">
        <v>2553</v>
      </c>
      <c r="F143" s="242" t="s">
        <v>2554</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2637</v>
      </c>
    </row>
    <row r="144" s="2" customFormat="1" ht="24.15" customHeight="1">
      <c r="A144" s="35"/>
      <c r="B144" s="36"/>
      <c r="C144" s="240" t="s">
        <v>440</v>
      </c>
      <c r="D144" s="240" t="s">
        <v>339</v>
      </c>
      <c r="E144" s="241" t="s">
        <v>2099</v>
      </c>
      <c r="F144" s="242" t="s">
        <v>2100</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2638</v>
      </c>
    </row>
    <row r="145" s="2" customFormat="1" ht="24.15" customHeight="1">
      <c r="A145" s="35"/>
      <c r="B145" s="36"/>
      <c r="C145" s="240" t="s">
        <v>298</v>
      </c>
      <c r="D145" s="240" t="s">
        <v>339</v>
      </c>
      <c r="E145" s="241" t="s">
        <v>2102</v>
      </c>
      <c r="F145" s="242" t="s">
        <v>2103</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2639</v>
      </c>
    </row>
    <row r="146" s="2" customFormat="1" ht="24.15" customHeight="1">
      <c r="A146" s="35"/>
      <c r="B146" s="36"/>
      <c r="C146" s="240" t="s">
        <v>331</v>
      </c>
      <c r="D146" s="240" t="s">
        <v>339</v>
      </c>
      <c r="E146" s="241" t="s">
        <v>2105</v>
      </c>
      <c r="F146" s="242" t="s">
        <v>2106</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2640</v>
      </c>
    </row>
    <row r="147" s="2" customFormat="1" ht="24.15" customHeight="1">
      <c r="A147" s="35"/>
      <c r="B147" s="36"/>
      <c r="C147" s="240" t="s">
        <v>302</v>
      </c>
      <c r="D147" s="240" t="s">
        <v>339</v>
      </c>
      <c r="E147" s="241" t="s">
        <v>2108</v>
      </c>
      <c r="F147" s="242" t="s">
        <v>2109</v>
      </c>
      <c r="G147" s="243" t="s">
        <v>272</v>
      </c>
      <c r="H147" s="244">
        <v>11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2641</v>
      </c>
    </row>
    <row r="148" s="2" customFormat="1" ht="24.15" customHeight="1">
      <c r="A148" s="35"/>
      <c r="B148" s="36"/>
      <c r="C148" s="240" t="s">
        <v>338</v>
      </c>
      <c r="D148" s="240" t="s">
        <v>339</v>
      </c>
      <c r="E148" s="241" t="s">
        <v>2111</v>
      </c>
      <c r="F148" s="242" t="s">
        <v>2112</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2642</v>
      </c>
    </row>
    <row r="149" s="2" customFormat="1" ht="24.15" customHeight="1">
      <c r="A149" s="35"/>
      <c r="B149" s="36"/>
      <c r="C149" s="240" t="s">
        <v>308</v>
      </c>
      <c r="D149" s="240" t="s">
        <v>339</v>
      </c>
      <c r="E149" s="241" t="s">
        <v>2246</v>
      </c>
      <c r="F149" s="242" t="s">
        <v>2247</v>
      </c>
      <c r="G149" s="243" t="s">
        <v>272</v>
      </c>
      <c r="H149" s="244">
        <v>1</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2643</v>
      </c>
    </row>
    <row r="150" s="2" customFormat="1" ht="24.15" customHeight="1">
      <c r="A150" s="35"/>
      <c r="B150" s="36"/>
      <c r="C150" s="240" t="s">
        <v>348</v>
      </c>
      <c r="D150" s="240" t="s">
        <v>339</v>
      </c>
      <c r="E150" s="241" t="s">
        <v>2117</v>
      </c>
      <c r="F150" s="242" t="s">
        <v>2118</v>
      </c>
      <c r="G150" s="243" t="s">
        <v>272</v>
      </c>
      <c r="H150" s="244">
        <v>1</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2644</v>
      </c>
    </row>
    <row r="151" s="2" customFormat="1" ht="24.15" customHeight="1">
      <c r="A151" s="35"/>
      <c r="B151" s="36"/>
      <c r="C151" s="240" t="s">
        <v>312</v>
      </c>
      <c r="D151" s="240" t="s">
        <v>339</v>
      </c>
      <c r="E151" s="241" t="s">
        <v>2120</v>
      </c>
      <c r="F151" s="242" t="s">
        <v>2121</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2645</v>
      </c>
    </row>
    <row r="152" s="2" customFormat="1" ht="33" customHeight="1">
      <c r="A152" s="35"/>
      <c r="B152" s="36"/>
      <c r="C152" s="240" t="s">
        <v>7</v>
      </c>
      <c r="D152" s="240" t="s">
        <v>339</v>
      </c>
      <c r="E152" s="241" t="s">
        <v>2123</v>
      </c>
      <c r="F152" s="242" t="s">
        <v>2124</v>
      </c>
      <c r="G152" s="243" t="s">
        <v>272</v>
      </c>
      <c r="H152" s="244">
        <v>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2646</v>
      </c>
    </row>
    <row r="153" s="2" customFormat="1" ht="16.5" customHeight="1">
      <c r="A153" s="35"/>
      <c r="B153" s="36"/>
      <c r="C153" s="222" t="s">
        <v>83</v>
      </c>
      <c r="D153" s="222" t="s">
        <v>269</v>
      </c>
      <c r="E153" s="223" t="s">
        <v>2126</v>
      </c>
      <c r="F153" s="224" t="s">
        <v>2127</v>
      </c>
      <c r="G153" s="225" t="s">
        <v>272</v>
      </c>
      <c r="H153" s="226">
        <v>6</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2647</v>
      </c>
    </row>
    <row r="154" s="2" customFormat="1" ht="16.5" customHeight="1">
      <c r="A154" s="35"/>
      <c r="B154" s="36"/>
      <c r="C154" s="222" t="s">
        <v>81</v>
      </c>
      <c r="D154" s="222" t="s">
        <v>269</v>
      </c>
      <c r="E154" s="223" t="s">
        <v>2129</v>
      </c>
      <c r="F154" s="224" t="s">
        <v>2130</v>
      </c>
      <c r="G154" s="225" t="s">
        <v>272</v>
      </c>
      <c r="H154" s="226">
        <v>6</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2648</v>
      </c>
    </row>
    <row r="155" s="2" customFormat="1" ht="24.15" customHeight="1">
      <c r="A155" s="35"/>
      <c r="B155" s="36"/>
      <c r="C155" s="222" t="s">
        <v>315</v>
      </c>
      <c r="D155" s="222" t="s">
        <v>269</v>
      </c>
      <c r="E155" s="223" t="s">
        <v>2132</v>
      </c>
      <c r="F155" s="224" t="s">
        <v>2133</v>
      </c>
      <c r="G155" s="225" t="s">
        <v>272</v>
      </c>
      <c r="H155" s="226">
        <v>11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2649</v>
      </c>
    </row>
    <row r="156" s="2" customFormat="1" ht="24.15" customHeight="1">
      <c r="A156" s="35"/>
      <c r="B156" s="36"/>
      <c r="C156" s="240" t="s">
        <v>361</v>
      </c>
      <c r="D156" s="240" t="s">
        <v>339</v>
      </c>
      <c r="E156" s="241" t="s">
        <v>2135</v>
      </c>
      <c r="F156" s="242" t="s">
        <v>2136</v>
      </c>
      <c r="G156" s="243" t="s">
        <v>272</v>
      </c>
      <c r="H156" s="244">
        <v>4</v>
      </c>
      <c r="I156" s="245"/>
      <c r="J156" s="246">
        <f>ROUND(I156*H156,2)</f>
        <v>0</v>
      </c>
      <c r="K156" s="242" t="s">
        <v>273</v>
      </c>
      <c r="L156" s="247"/>
      <c r="M156" s="248" t="s">
        <v>1</v>
      </c>
      <c r="N156" s="249"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83</v>
      </c>
      <c r="AT156" s="233" t="s">
        <v>339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2650</v>
      </c>
    </row>
    <row r="157" s="2" customFormat="1" ht="24.15" customHeight="1">
      <c r="A157" s="35"/>
      <c r="B157" s="36"/>
      <c r="C157" s="240" t="s">
        <v>319</v>
      </c>
      <c r="D157" s="240" t="s">
        <v>339</v>
      </c>
      <c r="E157" s="241" t="s">
        <v>2138</v>
      </c>
      <c r="F157" s="242" t="s">
        <v>2139</v>
      </c>
      <c r="G157" s="243" t="s">
        <v>272</v>
      </c>
      <c r="H157" s="244">
        <v>24</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339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2651</v>
      </c>
    </row>
    <row r="158" s="2" customFormat="1" ht="21.75" customHeight="1">
      <c r="A158" s="35"/>
      <c r="B158" s="36"/>
      <c r="C158" s="222" t="s">
        <v>370</v>
      </c>
      <c r="D158" s="222" t="s">
        <v>269</v>
      </c>
      <c r="E158" s="223" t="s">
        <v>2141</v>
      </c>
      <c r="F158" s="224" t="s">
        <v>2142</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2652</v>
      </c>
    </row>
    <row r="159" s="2" customFormat="1" ht="24.15" customHeight="1">
      <c r="A159" s="35"/>
      <c r="B159" s="36"/>
      <c r="C159" s="240" t="s">
        <v>324</v>
      </c>
      <c r="D159" s="240" t="s">
        <v>339</v>
      </c>
      <c r="E159" s="241" t="s">
        <v>2348</v>
      </c>
      <c r="F159" s="242" t="s">
        <v>2349</v>
      </c>
      <c r="G159" s="243" t="s">
        <v>272</v>
      </c>
      <c r="H159" s="244">
        <v>2</v>
      </c>
      <c r="I159" s="245"/>
      <c r="J159" s="246">
        <f>ROUND(I159*H159,2)</f>
        <v>0</v>
      </c>
      <c r="K159" s="242" t="s">
        <v>273</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83</v>
      </c>
      <c r="AT159" s="233" t="s">
        <v>339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2653</v>
      </c>
    </row>
    <row r="160" s="2" customFormat="1" ht="24.15" customHeight="1">
      <c r="A160" s="35"/>
      <c r="B160" s="36"/>
      <c r="C160" s="240" t="s">
        <v>379</v>
      </c>
      <c r="D160" s="240" t="s">
        <v>339</v>
      </c>
      <c r="E160" s="241" t="s">
        <v>2212</v>
      </c>
      <c r="F160" s="242" t="s">
        <v>2213</v>
      </c>
      <c r="G160" s="243" t="s">
        <v>272</v>
      </c>
      <c r="H160" s="244">
        <v>2</v>
      </c>
      <c r="I160" s="245"/>
      <c r="J160" s="246">
        <f>ROUND(I160*H160,2)</f>
        <v>0</v>
      </c>
      <c r="K160" s="242" t="s">
        <v>273</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83</v>
      </c>
      <c r="AT160" s="233" t="s">
        <v>339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2654</v>
      </c>
    </row>
    <row r="161" s="2" customFormat="1" ht="37.8" customHeight="1">
      <c r="A161" s="35"/>
      <c r="B161" s="36"/>
      <c r="C161" s="222" t="s">
        <v>329</v>
      </c>
      <c r="D161" s="222" t="s">
        <v>269</v>
      </c>
      <c r="E161" s="223" t="s">
        <v>2144</v>
      </c>
      <c r="F161" s="224" t="s">
        <v>2145</v>
      </c>
      <c r="G161" s="225" t="s">
        <v>272</v>
      </c>
      <c r="H161" s="226">
        <v>4</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2655</v>
      </c>
    </row>
    <row r="162" s="2" customFormat="1" ht="24.15" customHeight="1">
      <c r="A162" s="35"/>
      <c r="B162" s="36"/>
      <c r="C162" s="222" t="s">
        <v>388</v>
      </c>
      <c r="D162" s="222" t="s">
        <v>269</v>
      </c>
      <c r="E162" s="223" t="s">
        <v>2147</v>
      </c>
      <c r="F162" s="224" t="s">
        <v>2148</v>
      </c>
      <c r="G162" s="225" t="s">
        <v>272</v>
      </c>
      <c r="H162" s="226">
        <v>1</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2656</v>
      </c>
    </row>
    <row r="163" s="2" customFormat="1" ht="37.8" customHeight="1">
      <c r="A163" s="35"/>
      <c r="B163" s="36"/>
      <c r="C163" s="222" t="s">
        <v>334</v>
      </c>
      <c r="D163" s="222" t="s">
        <v>269</v>
      </c>
      <c r="E163" s="223" t="s">
        <v>2150</v>
      </c>
      <c r="F163" s="224" t="s">
        <v>2151</v>
      </c>
      <c r="G163" s="225" t="s">
        <v>272</v>
      </c>
      <c r="H163" s="226">
        <v>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2657</v>
      </c>
    </row>
    <row r="164" s="2" customFormat="1" ht="24.15" customHeight="1">
      <c r="A164" s="35"/>
      <c r="B164" s="36"/>
      <c r="C164" s="222" t="s">
        <v>397</v>
      </c>
      <c r="D164" s="222" t="s">
        <v>269</v>
      </c>
      <c r="E164" s="223" t="s">
        <v>2153</v>
      </c>
      <c r="F164" s="224" t="s">
        <v>2154</v>
      </c>
      <c r="G164" s="225" t="s">
        <v>272</v>
      </c>
      <c r="H164" s="226">
        <v>2</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2658</v>
      </c>
    </row>
    <row r="165" s="2" customFormat="1" ht="24.15" customHeight="1">
      <c r="A165" s="35"/>
      <c r="B165" s="36"/>
      <c r="C165" s="222" t="s">
        <v>337</v>
      </c>
      <c r="D165" s="222" t="s">
        <v>269</v>
      </c>
      <c r="E165" s="223" t="s">
        <v>2156</v>
      </c>
      <c r="F165" s="224" t="s">
        <v>2157</v>
      </c>
      <c r="G165" s="225" t="s">
        <v>272</v>
      </c>
      <c r="H165" s="226">
        <v>1</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81</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81</v>
      </c>
      <c r="BM165" s="233" t="s">
        <v>2659</v>
      </c>
    </row>
    <row r="166" s="2" customFormat="1" ht="16.5" customHeight="1">
      <c r="A166" s="35"/>
      <c r="B166" s="36"/>
      <c r="C166" s="222" t="s">
        <v>406</v>
      </c>
      <c r="D166" s="222" t="s">
        <v>269</v>
      </c>
      <c r="E166" s="223" t="s">
        <v>2159</v>
      </c>
      <c r="F166" s="224" t="s">
        <v>2160</v>
      </c>
      <c r="G166" s="225" t="s">
        <v>272</v>
      </c>
      <c r="H166" s="226">
        <v>2</v>
      </c>
      <c r="I166" s="227"/>
      <c r="J166" s="228">
        <f>ROUND(I166*H166,2)</f>
        <v>0</v>
      </c>
      <c r="K166" s="224" t="s">
        <v>273</v>
      </c>
      <c r="L166" s="41"/>
      <c r="M166" s="258" t="s">
        <v>1</v>
      </c>
      <c r="N166" s="259" t="s">
        <v>38</v>
      </c>
      <c r="O166" s="256"/>
      <c r="P166" s="260">
        <f>O166*H166</f>
        <v>0</v>
      </c>
      <c r="Q166" s="260">
        <v>0</v>
      </c>
      <c r="R166" s="260">
        <f>Q166*H166</f>
        <v>0</v>
      </c>
      <c r="S166" s="260">
        <v>0</v>
      </c>
      <c r="T166" s="261">
        <f>S166*H166</f>
        <v>0</v>
      </c>
      <c r="U166" s="35"/>
      <c r="V166" s="35"/>
      <c r="W166" s="35"/>
      <c r="X166" s="35"/>
      <c r="Y166" s="35"/>
      <c r="Z166" s="35"/>
      <c r="AA166" s="35"/>
      <c r="AB166" s="35"/>
      <c r="AC166" s="35"/>
      <c r="AD166" s="35"/>
      <c r="AE166" s="35"/>
      <c r="AR166" s="233" t="s">
        <v>81</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81</v>
      </c>
      <c r="BM166" s="233" t="s">
        <v>2660</v>
      </c>
    </row>
    <row r="167" s="2" customFormat="1" ht="6.96" customHeight="1">
      <c r="A167" s="35"/>
      <c r="B167" s="63"/>
      <c r="C167" s="64"/>
      <c r="D167" s="64"/>
      <c r="E167" s="64"/>
      <c r="F167" s="64"/>
      <c r="G167" s="64"/>
      <c r="H167" s="64"/>
      <c r="I167" s="64"/>
      <c r="J167" s="64"/>
      <c r="K167" s="64"/>
      <c r="L167" s="41"/>
      <c r="M167" s="35"/>
      <c r="O167" s="35"/>
      <c r="P167" s="35"/>
      <c r="Q167" s="35"/>
      <c r="R167" s="35"/>
      <c r="S167" s="35"/>
      <c r="T167" s="35"/>
      <c r="U167" s="35"/>
      <c r="V167" s="35"/>
      <c r="W167" s="35"/>
      <c r="X167" s="35"/>
      <c r="Y167" s="35"/>
      <c r="Z167" s="35"/>
      <c r="AA167" s="35"/>
      <c r="AB167" s="35"/>
      <c r="AC167" s="35"/>
      <c r="AD167" s="35"/>
      <c r="AE167" s="35"/>
    </row>
  </sheetData>
  <sheetProtection sheet="1" autoFilter="0" formatColumns="0" formatRows="0" objects="1" scenarios="1" spinCount="100000" saltValue="HRQ8km+Ilfi/vjQX/FFPuMgtmQulYwXxOkebFIAF0w+IhnGIHt/AkIy5YNUBKGgYucmkPyZmjOipz2STpVqbIw==" hashValue="2Qf2xNodT3jX9m723EcBGSAgVJj0BiBkw6dD2EZDEfT+zD53bEY3Fsr80m9lfY01HkEc3bBzZLwPuknDjVFEPg==" algorithmName="SHA-512" password="CC35"/>
  <autoFilter ref="C123:K16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2661</v>
      </c>
      <c r="F9" s="1"/>
      <c r="G9" s="1"/>
      <c r="H9" s="1"/>
      <c r="L9" s="17"/>
    </row>
    <row r="10" s="1" customFormat="1" ht="12" customHeight="1">
      <c r="B10" s="17"/>
      <c r="D10" s="148" t="s">
        <v>1615</v>
      </c>
      <c r="L10" s="17"/>
    </row>
    <row r="11" s="2" customFormat="1" ht="16.5" customHeight="1">
      <c r="A11" s="35"/>
      <c r="B11" s="41"/>
      <c r="C11" s="35"/>
      <c r="D11" s="35"/>
      <c r="E11" s="160" t="s">
        <v>2662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1944</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2661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2662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1938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souboru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Moravany - Kostěnice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321</v>
      </c>
      <c r="D126" s="222" t="s">
        <v>269</v>
      </c>
      <c r="E126" s="223" t="s">
        <v>1967</v>
      </c>
      <c r="F126" s="224" t="s">
        <v>1968</v>
      </c>
      <c r="G126" s="225" t="s">
        <v>272</v>
      </c>
      <c r="H126" s="226">
        <v>8</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2665</v>
      </c>
    </row>
    <row r="127" s="2" customFormat="1">
      <c r="A127" s="35"/>
      <c r="B127" s="36"/>
      <c r="C127" s="37"/>
      <c r="D127" s="235" t="s">
        <v>275</v>
      </c>
      <c r="E127" s="37"/>
      <c r="F127" s="236" t="s">
        <v>1970</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298</v>
      </c>
      <c r="D128" s="240" t="s">
        <v>339</v>
      </c>
      <c r="E128" s="241" t="s">
        <v>1971</v>
      </c>
      <c r="F128" s="242" t="s">
        <v>1972</v>
      </c>
      <c r="G128" s="243" t="s">
        <v>272</v>
      </c>
      <c r="H128" s="244">
        <v>12</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2666</v>
      </c>
    </row>
    <row r="129" s="2" customFormat="1" ht="37.8" customHeight="1">
      <c r="A129" s="35"/>
      <c r="B129" s="36"/>
      <c r="C129" s="222" t="s">
        <v>137</v>
      </c>
      <c r="D129" s="222" t="s">
        <v>269</v>
      </c>
      <c r="E129" s="223" t="s">
        <v>1947</v>
      </c>
      <c r="F129" s="224" t="s">
        <v>1948</v>
      </c>
      <c r="G129" s="225" t="s">
        <v>279</v>
      </c>
      <c r="H129" s="226">
        <v>60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1949</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1949</v>
      </c>
      <c r="BM129" s="233" t="s">
        <v>2667</v>
      </c>
    </row>
    <row r="130" s="2" customFormat="1" ht="33" customHeight="1">
      <c r="A130" s="35"/>
      <c r="B130" s="36"/>
      <c r="C130" s="240" t="s">
        <v>274</v>
      </c>
      <c r="D130" s="240" t="s">
        <v>339</v>
      </c>
      <c r="E130" s="241" t="s">
        <v>1959</v>
      </c>
      <c r="F130" s="242" t="s">
        <v>1960</v>
      </c>
      <c r="G130" s="243" t="s">
        <v>279</v>
      </c>
      <c r="H130" s="244">
        <v>60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534</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534</v>
      </c>
      <c r="BM130" s="233" t="s">
        <v>2668</v>
      </c>
    </row>
    <row r="131" s="2" customFormat="1" ht="33" customHeight="1">
      <c r="A131" s="35"/>
      <c r="B131" s="36"/>
      <c r="C131" s="240" t="s">
        <v>267</v>
      </c>
      <c r="D131" s="240" t="s">
        <v>339</v>
      </c>
      <c r="E131" s="241" t="s">
        <v>1962</v>
      </c>
      <c r="F131" s="242" t="s">
        <v>1963</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2669</v>
      </c>
    </row>
    <row r="132" s="2" customFormat="1" ht="24.15" customHeight="1">
      <c r="A132" s="35"/>
      <c r="B132" s="36"/>
      <c r="C132" s="222" t="s">
        <v>81</v>
      </c>
      <c r="D132" s="222" t="s">
        <v>269</v>
      </c>
      <c r="E132" s="223" t="s">
        <v>1951</v>
      </c>
      <c r="F132" s="224" t="s">
        <v>1952</v>
      </c>
      <c r="G132" s="225" t="s">
        <v>272</v>
      </c>
      <c r="H132" s="226">
        <v>20</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2670</v>
      </c>
    </row>
    <row r="133" s="2" customFormat="1" ht="33" customHeight="1">
      <c r="A133" s="35"/>
      <c r="B133" s="36"/>
      <c r="C133" s="240" t="s">
        <v>83</v>
      </c>
      <c r="D133" s="240" t="s">
        <v>339</v>
      </c>
      <c r="E133" s="241" t="s">
        <v>2511</v>
      </c>
      <c r="F133" s="242" t="s">
        <v>2512</v>
      </c>
      <c r="G133" s="243" t="s">
        <v>279</v>
      </c>
      <c r="H133" s="244">
        <v>60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2671</v>
      </c>
    </row>
    <row r="134" s="2" customFormat="1" ht="16.5" customHeight="1">
      <c r="A134" s="35"/>
      <c r="B134" s="36"/>
      <c r="C134" s="222" t="s">
        <v>283</v>
      </c>
      <c r="D134" s="222" t="s">
        <v>269</v>
      </c>
      <c r="E134" s="223" t="s">
        <v>1974</v>
      </c>
      <c r="F134" s="224" t="s">
        <v>1975</v>
      </c>
      <c r="G134" s="225" t="s">
        <v>272</v>
      </c>
      <c r="H134" s="226">
        <v>20</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2672</v>
      </c>
    </row>
    <row r="135" s="2" customFormat="1" ht="16.5" customHeight="1">
      <c r="A135" s="35"/>
      <c r="B135" s="36"/>
      <c r="C135" s="222" t="s">
        <v>314</v>
      </c>
      <c r="D135" s="222" t="s">
        <v>269</v>
      </c>
      <c r="E135" s="223" t="s">
        <v>1977</v>
      </c>
      <c r="F135" s="224" t="s">
        <v>1978</v>
      </c>
      <c r="G135" s="225" t="s">
        <v>272</v>
      </c>
      <c r="H135" s="226">
        <v>12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2673</v>
      </c>
    </row>
    <row r="136" s="2" customFormat="1" ht="33" customHeight="1">
      <c r="A136" s="35"/>
      <c r="B136" s="36"/>
      <c r="C136" s="240" t="s">
        <v>8</v>
      </c>
      <c r="D136" s="240" t="s">
        <v>339</v>
      </c>
      <c r="E136" s="241" t="s">
        <v>1980</v>
      </c>
      <c r="F136" s="242" t="s">
        <v>1981</v>
      </c>
      <c r="G136" s="243" t="s">
        <v>272</v>
      </c>
      <c r="H136" s="244">
        <v>8</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2674</v>
      </c>
    </row>
    <row r="137" s="2" customFormat="1" ht="21.75" customHeight="1">
      <c r="A137" s="35"/>
      <c r="B137" s="36"/>
      <c r="C137" s="222" t="s">
        <v>361</v>
      </c>
      <c r="D137" s="222" t="s">
        <v>269</v>
      </c>
      <c r="E137" s="223" t="s">
        <v>1803</v>
      </c>
      <c r="F137" s="224" t="s">
        <v>1983</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2675</v>
      </c>
    </row>
    <row r="138" s="2" customFormat="1" ht="37.8" customHeight="1">
      <c r="A138" s="35"/>
      <c r="B138" s="36"/>
      <c r="C138" s="240" t="s">
        <v>319</v>
      </c>
      <c r="D138" s="240" t="s">
        <v>339</v>
      </c>
      <c r="E138" s="241" t="s">
        <v>1985</v>
      </c>
      <c r="F138" s="242" t="s">
        <v>1986</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2676</v>
      </c>
    </row>
    <row r="139" s="2" customFormat="1" ht="24.15" customHeight="1">
      <c r="A139" s="35"/>
      <c r="B139" s="36"/>
      <c r="C139" s="222" t="s">
        <v>294</v>
      </c>
      <c r="D139" s="222" t="s">
        <v>269</v>
      </c>
      <c r="E139" s="223" t="s">
        <v>1988</v>
      </c>
      <c r="F139" s="224" t="s">
        <v>1989</v>
      </c>
      <c r="G139" s="225" t="s">
        <v>272</v>
      </c>
      <c r="H139" s="226">
        <v>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2677</v>
      </c>
    </row>
    <row r="140" s="2" customFormat="1" ht="24.15" customHeight="1">
      <c r="A140" s="35"/>
      <c r="B140" s="36"/>
      <c r="C140" s="222" t="s">
        <v>286</v>
      </c>
      <c r="D140" s="222" t="s">
        <v>269</v>
      </c>
      <c r="E140" s="223" t="s">
        <v>1991</v>
      </c>
      <c r="F140" s="224" t="s">
        <v>1992</v>
      </c>
      <c r="G140" s="225" t="s">
        <v>272</v>
      </c>
      <c r="H140" s="226">
        <v>20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2678</v>
      </c>
    </row>
    <row r="141" s="2" customFormat="1" ht="21.75" customHeight="1">
      <c r="A141" s="35"/>
      <c r="B141" s="36"/>
      <c r="C141" s="222" t="s">
        <v>315</v>
      </c>
      <c r="D141" s="222" t="s">
        <v>269</v>
      </c>
      <c r="E141" s="223" t="s">
        <v>1994</v>
      </c>
      <c r="F141" s="224" t="s">
        <v>1995</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2679</v>
      </c>
    </row>
    <row r="142" s="2" customFormat="1" ht="16.5" customHeight="1">
      <c r="A142" s="35"/>
      <c r="B142" s="36"/>
      <c r="C142" s="222" t="s">
        <v>304</v>
      </c>
      <c r="D142" s="222" t="s">
        <v>269</v>
      </c>
      <c r="E142" s="223" t="s">
        <v>1997</v>
      </c>
      <c r="F142" s="224" t="s">
        <v>1998</v>
      </c>
      <c r="G142" s="225" t="s">
        <v>272</v>
      </c>
      <c r="H142" s="226">
        <v>20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2680</v>
      </c>
    </row>
    <row r="143" s="2" customFormat="1" ht="24.15" customHeight="1">
      <c r="A143" s="35"/>
      <c r="B143" s="36"/>
      <c r="C143" s="240" t="s">
        <v>290</v>
      </c>
      <c r="D143" s="240" t="s">
        <v>339</v>
      </c>
      <c r="E143" s="241" t="s">
        <v>2000</v>
      </c>
      <c r="F143" s="242" t="s">
        <v>2001</v>
      </c>
      <c r="G143" s="243" t="s">
        <v>272</v>
      </c>
      <c r="H143" s="244">
        <v>12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2681</v>
      </c>
    </row>
    <row r="144" s="2" customFormat="1" ht="33" customHeight="1">
      <c r="A144" s="35"/>
      <c r="B144" s="36"/>
      <c r="C144" s="222" t="s">
        <v>331</v>
      </c>
      <c r="D144" s="222" t="s">
        <v>269</v>
      </c>
      <c r="E144" s="223" t="s">
        <v>2003</v>
      </c>
      <c r="F144" s="224" t="s">
        <v>2004</v>
      </c>
      <c r="G144" s="225" t="s">
        <v>272</v>
      </c>
      <c r="H144" s="226">
        <v>12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2682</v>
      </c>
    </row>
    <row r="145" s="2" customFormat="1" ht="24.15" customHeight="1">
      <c r="A145" s="35"/>
      <c r="B145" s="36"/>
      <c r="C145" s="240" t="s">
        <v>302</v>
      </c>
      <c r="D145" s="240" t="s">
        <v>339</v>
      </c>
      <c r="E145" s="241" t="s">
        <v>2006</v>
      </c>
      <c r="F145" s="242" t="s">
        <v>2007</v>
      </c>
      <c r="G145" s="243" t="s">
        <v>272</v>
      </c>
      <c r="H145" s="244">
        <v>12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2683</v>
      </c>
    </row>
    <row r="146" s="2" customFormat="1" ht="24.15" customHeight="1">
      <c r="A146" s="35"/>
      <c r="B146" s="36"/>
      <c r="C146" s="240" t="s">
        <v>338</v>
      </c>
      <c r="D146" s="240" t="s">
        <v>339</v>
      </c>
      <c r="E146" s="241" t="s">
        <v>2009</v>
      </c>
      <c r="F146" s="242" t="s">
        <v>2010</v>
      </c>
      <c r="G146" s="243" t="s">
        <v>272</v>
      </c>
      <c r="H146" s="244">
        <v>12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2684</v>
      </c>
    </row>
    <row r="147" s="2" customFormat="1" ht="24.15" customHeight="1">
      <c r="A147" s="35"/>
      <c r="B147" s="36"/>
      <c r="C147" s="240" t="s">
        <v>308</v>
      </c>
      <c r="D147" s="240" t="s">
        <v>339</v>
      </c>
      <c r="E147" s="241" t="s">
        <v>2012</v>
      </c>
      <c r="F147" s="242" t="s">
        <v>2013</v>
      </c>
      <c r="G147" s="243" t="s">
        <v>272</v>
      </c>
      <c r="H147" s="244">
        <v>12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2685</v>
      </c>
    </row>
    <row r="148" s="2" customFormat="1" ht="33" customHeight="1">
      <c r="A148" s="35"/>
      <c r="B148" s="36"/>
      <c r="C148" s="240" t="s">
        <v>348</v>
      </c>
      <c r="D148" s="240" t="s">
        <v>339</v>
      </c>
      <c r="E148" s="241" t="s">
        <v>2015</v>
      </c>
      <c r="F148" s="242" t="s">
        <v>2016</v>
      </c>
      <c r="G148" s="243" t="s">
        <v>512</v>
      </c>
      <c r="H148" s="244">
        <v>12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2686</v>
      </c>
    </row>
    <row r="149" s="2" customFormat="1" ht="24.15" customHeight="1">
      <c r="A149" s="35"/>
      <c r="B149" s="36"/>
      <c r="C149" s="240" t="s">
        <v>312</v>
      </c>
      <c r="D149" s="240" t="s">
        <v>339</v>
      </c>
      <c r="E149" s="241" t="s">
        <v>2018</v>
      </c>
      <c r="F149" s="242" t="s">
        <v>2019</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2687</v>
      </c>
    </row>
    <row r="150" s="2" customFormat="1" ht="24.15" customHeight="1">
      <c r="A150" s="35"/>
      <c r="B150" s="36"/>
      <c r="C150" s="240" t="s">
        <v>7</v>
      </c>
      <c r="D150" s="240" t="s">
        <v>339</v>
      </c>
      <c r="E150" s="241" t="s">
        <v>2021</v>
      </c>
      <c r="F150" s="242" t="s">
        <v>2022</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2688</v>
      </c>
    </row>
    <row r="151" s="12" customFormat="1" ht="25.92" customHeight="1">
      <c r="A151" s="12"/>
      <c r="B151" s="208"/>
      <c r="C151" s="209"/>
      <c r="D151" s="210" t="s">
        <v>72</v>
      </c>
      <c r="E151" s="211" t="s">
        <v>1965</v>
      </c>
      <c r="F151" s="211" t="s">
        <v>1966</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370</v>
      </c>
      <c r="D152" s="222" t="s">
        <v>269</v>
      </c>
      <c r="E152" s="223" t="s">
        <v>2024</v>
      </c>
      <c r="F152" s="224" t="s">
        <v>2025</v>
      </c>
      <c r="G152" s="225" t="s">
        <v>272</v>
      </c>
      <c r="H152" s="226">
        <v>8</v>
      </c>
      <c r="I152" s="227"/>
      <c r="J152" s="228">
        <f>ROUND(I152*H152,2)</f>
        <v>0</v>
      </c>
      <c r="K152" s="224" t="s">
        <v>273</v>
      </c>
      <c r="L152" s="41"/>
      <c r="M152" s="258" t="s">
        <v>1</v>
      </c>
      <c r="N152" s="259" t="s">
        <v>38</v>
      </c>
      <c r="O152" s="256"/>
      <c r="P152" s="260">
        <f>O152*H152</f>
        <v>0</v>
      </c>
      <c r="Q152" s="260">
        <v>0</v>
      </c>
      <c r="R152" s="260">
        <f>Q152*H152</f>
        <v>0</v>
      </c>
      <c r="S152" s="260">
        <v>0</v>
      </c>
      <c r="T152" s="261">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2689</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KNIQd7mZTwmkt7iIAbqjXtpDNiutZUOYEtfVwxFkCMc1iGM/ahrwhtyRKvzBK5g51osPgCNCRGMyHO/CPsuLeg==" hashValue="ac0ZGtdJKG1PqUjzRzh5UtOrbBeoMSsGBGdoS8DrJqtrc2D9D64LNzT8mTADVvl5/9UV0XC0aqKe64G6bWRGbA=="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2661</v>
      </c>
      <c r="F9" s="1"/>
      <c r="G9" s="1"/>
      <c r="H9" s="1"/>
      <c r="L9" s="17"/>
    </row>
    <row r="10" s="1" customFormat="1" ht="12" customHeight="1">
      <c r="B10" s="17"/>
      <c r="D10" s="148" t="s">
        <v>1615</v>
      </c>
      <c r="L10" s="17"/>
    </row>
    <row r="11" s="2" customFormat="1" ht="16.5" customHeight="1">
      <c r="A11" s="35"/>
      <c r="B11" s="41"/>
      <c r="C11" s="35"/>
      <c r="D11" s="35"/>
      <c r="E11" s="160" t="s">
        <v>2662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2690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souboru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2662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souboru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2033</v>
      </c>
      <c r="F125" s="224" t="s">
        <v>2034</v>
      </c>
      <c r="G125" s="225" t="s">
        <v>279</v>
      </c>
      <c r="H125" s="226">
        <v>60</v>
      </c>
      <c r="I125" s="227"/>
      <c r="J125" s="228">
        <f>ROUND(I125*H125,2)</f>
        <v>0</v>
      </c>
      <c r="K125" s="224" t="s">
        <v>889</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400</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400</v>
      </c>
      <c r="BM125" s="233" t="s">
        <v>2691</v>
      </c>
    </row>
    <row r="126" s="2" customFormat="1">
      <c r="A126" s="35"/>
      <c r="B126" s="36"/>
      <c r="C126" s="37"/>
      <c r="D126" s="252" t="s">
        <v>891</v>
      </c>
      <c r="E126" s="37"/>
      <c r="F126" s="253" t="s">
        <v>2036</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891</v>
      </c>
      <c r="AU126" s="14" t="s">
        <v>73</v>
      </c>
    </row>
    <row r="127" s="2" customFormat="1" ht="24.15" customHeight="1">
      <c r="A127" s="35"/>
      <c r="B127" s="36"/>
      <c r="C127" s="222" t="s">
        <v>83</v>
      </c>
      <c r="D127" s="222" t="s">
        <v>269</v>
      </c>
      <c r="E127" s="223" t="s">
        <v>2037</v>
      </c>
      <c r="F127" s="224" t="s">
        <v>2038</v>
      </c>
      <c r="G127" s="225" t="s">
        <v>279</v>
      </c>
      <c r="H127" s="226">
        <v>60</v>
      </c>
      <c r="I127" s="227"/>
      <c r="J127" s="228">
        <f>ROUND(I127*H127,2)</f>
        <v>0</v>
      </c>
      <c r="K127" s="224" t="s">
        <v>889</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400</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400</v>
      </c>
      <c r="BM127" s="233" t="s">
        <v>2692</v>
      </c>
    </row>
    <row r="128" s="2" customFormat="1">
      <c r="A128" s="35"/>
      <c r="B128" s="36"/>
      <c r="C128" s="37"/>
      <c r="D128" s="252" t="s">
        <v>891</v>
      </c>
      <c r="E128" s="37"/>
      <c r="F128" s="253" t="s">
        <v>2040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891</v>
      </c>
      <c r="AU128" s="14" t="s">
        <v>73</v>
      </c>
    </row>
    <row r="129" s="2" customFormat="1" ht="37.8" customHeight="1">
      <c r="A129" s="35"/>
      <c r="B129" s="36"/>
      <c r="C129" s="222" t="s">
        <v>137</v>
      </c>
      <c r="D129" s="222" t="s">
        <v>269</v>
      </c>
      <c r="E129" s="223" t="s">
        <v>2041</v>
      </c>
      <c r="F129" s="224" t="s">
        <v>2042</v>
      </c>
      <c r="G129" s="225" t="s">
        <v>279</v>
      </c>
      <c r="H129" s="226">
        <v>16</v>
      </c>
      <c r="I129" s="227"/>
      <c r="J129" s="228">
        <f>ROUND(I129*H129,2)</f>
        <v>0</v>
      </c>
      <c r="K129" s="224" t="s">
        <v>889</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400</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400</v>
      </c>
      <c r="BM129" s="233" t="s">
        <v>2693</v>
      </c>
    </row>
    <row r="130" s="2" customFormat="1">
      <c r="A130" s="35"/>
      <c r="B130" s="36"/>
      <c r="C130" s="37"/>
      <c r="D130" s="252" t="s">
        <v>891</v>
      </c>
      <c r="E130" s="37"/>
      <c r="F130" s="253" t="s">
        <v>2044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891</v>
      </c>
      <c r="AU130" s="14" t="s">
        <v>73</v>
      </c>
    </row>
    <row r="131" s="2" customFormat="1" ht="24.15" customHeight="1">
      <c r="A131" s="35"/>
      <c r="B131" s="36"/>
      <c r="C131" s="222" t="s">
        <v>274</v>
      </c>
      <c r="D131" s="222" t="s">
        <v>269</v>
      </c>
      <c r="E131" s="223" t="s">
        <v>2045</v>
      </c>
      <c r="F131" s="224" t="s">
        <v>2046</v>
      </c>
      <c r="G131" s="225" t="s">
        <v>272</v>
      </c>
      <c r="H131" s="226">
        <v>7</v>
      </c>
      <c r="I131" s="227"/>
      <c r="J131" s="228">
        <f>ROUND(I131*H131,2)</f>
        <v>0</v>
      </c>
      <c r="K131" s="224" t="s">
        <v>889</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400</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400</v>
      </c>
      <c r="BM131" s="233" t="s">
        <v>2694</v>
      </c>
    </row>
    <row r="132" s="2" customFormat="1">
      <c r="A132" s="35"/>
      <c r="B132" s="36"/>
      <c r="C132" s="37"/>
      <c r="D132" s="252" t="s">
        <v>891</v>
      </c>
      <c r="E132" s="37"/>
      <c r="F132" s="253" t="s">
        <v>2048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891</v>
      </c>
      <c r="AU132" s="14" t="s">
        <v>73</v>
      </c>
    </row>
    <row r="133" s="2" customFormat="1" ht="24.15" customHeight="1">
      <c r="A133" s="35"/>
      <c r="B133" s="36"/>
      <c r="C133" s="222" t="s">
        <v>267</v>
      </c>
      <c r="D133" s="222" t="s">
        <v>269</v>
      </c>
      <c r="E133" s="223" t="s">
        <v>2049</v>
      </c>
      <c r="F133" s="224" t="s">
        <v>2050</v>
      </c>
      <c r="G133" s="225" t="s">
        <v>272</v>
      </c>
      <c r="H133" s="226">
        <v>7</v>
      </c>
      <c r="I133" s="227"/>
      <c r="J133" s="228">
        <f>ROUND(I133*H133,2)</f>
        <v>0</v>
      </c>
      <c r="K133" s="224" t="s">
        <v>889</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400</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400</v>
      </c>
      <c r="BM133" s="233" t="s">
        <v>2695</v>
      </c>
    </row>
    <row r="134" s="2" customFormat="1">
      <c r="A134" s="35"/>
      <c r="B134" s="36"/>
      <c r="C134" s="37"/>
      <c r="D134" s="252" t="s">
        <v>891</v>
      </c>
      <c r="E134" s="37"/>
      <c r="F134" s="253" t="s">
        <v>2052</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891</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XfbAaHeU13d/X4wHSLdhx93d2uVTe0dpC8qd0zp8b8k2e2/0KEZ2aS61R3ZjhVaMz7hhPaCs2ENjlVusmRZbgQ==" hashValue="vwi+NggnlLUXfG3VXWqwz10o7yMgL3eyQaamE5UWD4Xia8ddku3PJEGKAwrDd7PGXWFm2R5Rp/eqrkBmHdBk8w=="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2661</v>
      </c>
      <c r="F9" s="1"/>
      <c r="G9" s="1"/>
      <c r="H9" s="1"/>
      <c r="L9" s="17"/>
    </row>
    <row r="10" s="1" customFormat="1" ht="12" customHeight="1">
      <c r="B10" s="17"/>
      <c r="D10" s="148" t="s">
        <v>1615</v>
      </c>
      <c r="L10" s="17"/>
    </row>
    <row r="11" s="2" customFormat="1" ht="16.5" customHeight="1">
      <c r="A11" s="35"/>
      <c r="B11" s="41"/>
      <c r="C11" s="35"/>
      <c r="D11" s="35"/>
      <c r="E11" s="160" t="s">
        <v>2696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ROUND((SUM(BE124:BE153)),  2)</f>
        <v>0</v>
      </c>
      <c r="G37" s="35"/>
      <c r="H37" s="35"/>
      <c r="I37" s="162">
        <v>0.20999999999999999</v>
      </c>
      <c r="J37" s="161">
        <f>ROUND(((SUM(BE124:BE153))*I37),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ROUND((SUM(BF124:BF153)),  2)</f>
        <v>0</v>
      </c>
      <c r="G38" s="35"/>
      <c r="H38" s="35"/>
      <c r="I38" s="162">
        <v>0.12</v>
      </c>
      <c r="J38" s="161">
        <f>ROUND(((SUM(BF124:BF153))*I38),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2696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2696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SUM(P125:P153)</f>
        <v>0</v>
      </c>
      <c r="Q124" s="101"/>
      <c r="R124" s="205">
        <f>SUM(R125:R153)</f>
        <v>0</v>
      </c>
      <c r="S124" s="101"/>
      <c r="T124" s="206">
        <f>SUM(T125:T153)</f>
        <v>0</v>
      </c>
      <c r="U124" s="35"/>
      <c r="V124" s="35"/>
      <c r="W124" s="35"/>
      <c r="X124" s="35"/>
      <c r="Y124" s="35"/>
      <c r="Z124" s="35"/>
      <c r="AA124" s="35"/>
      <c r="AB124" s="35"/>
      <c r="AC124" s="35"/>
      <c r="AD124" s="35"/>
      <c r="AE124" s="35"/>
      <c r="AT124" s="14" t="s">
        <v>72</v>
      </c>
      <c r="AU124" s="14" t="s">
        <v>246</v>
      </c>
      <c r="BK124" s="207">
        <f>SUM(BK125:BK153)</f>
        <v>0</v>
      </c>
    </row>
    <row r="125" s="2" customFormat="1" ht="16.5" customHeight="1">
      <c r="A125" s="35"/>
      <c r="B125" s="36"/>
      <c r="C125" s="222" t="s">
        <v>267</v>
      </c>
      <c r="D125" s="222" t="s">
        <v>269</v>
      </c>
      <c r="E125" s="223" t="s">
        <v>2063</v>
      </c>
      <c r="F125" s="224" t="s">
        <v>2064</v>
      </c>
      <c r="G125" s="225" t="s">
        <v>272</v>
      </c>
      <c r="H125" s="226">
        <v>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2697</v>
      </c>
    </row>
    <row r="126" s="2" customFormat="1" ht="21.75" customHeight="1">
      <c r="A126" s="35"/>
      <c r="B126" s="36"/>
      <c r="C126" s="240" t="s">
        <v>283</v>
      </c>
      <c r="D126" s="240" t="s">
        <v>339</v>
      </c>
      <c r="E126" s="241" t="s">
        <v>2066</v>
      </c>
      <c r="F126" s="242" t="s">
        <v>2067</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2698</v>
      </c>
    </row>
    <row r="127" s="2" customFormat="1" ht="16.5" customHeight="1">
      <c r="A127" s="35"/>
      <c r="B127" s="36"/>
      <c r="C127" s="222" t="s">
        <v>274</v>
      </c>
      <c r="D127" s="222" t="s">
        <v>269</v>
      </c>
      <c r="E127" s="223" t="s">
        <v>2069</v>
      </c>
      <c r="F127" s="224" t="s">
        <v>2070</v>
      </c>
      <c r="G127" s="225" t="s">
        <v>272</v>
      </c>
      <c r="H127" s="226">
        <v>190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2699</v>
      </c>
    </row>
    <row r="128" s="2" customFormat="1" ht="16.5" customHeight="1">
      <c r="A128" s="35"/>
      <c r="B128" s="36"/>
      <c r="C128" s="222" t="s">
        <v>137</v>
      </c>
      <c r="D128" s="222" t="s">
        <v>269</v>
      </c>
      <c r="E128" s="223" t="s">
        <v>2072</v>
      </c>
      <c r="F128" s="224" t="s">
        <v>2073</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2700</v>
      </c>
    </row>
    <row r="129" s="2" customFormat="1" ht="16.5" customHeight="1">
      <c r="A129" s="35"/>
      <c r="B129" s="36"/>
      <c r="C129" s="222" t="s">
        <v>294</v>
      </c>
      <c r="D129" s="222" t="s">
        <v>269</v>
      </c>
      <c r="E129" s="223" t="s">
        <v>2075</v>
      </c>
      <c r="F129" s="224" t="s">
        <v>2076</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2701</v>
      </c>
    </row>
    <row r="130" s="2" customFormat="1" ht="16.5" customHeight="1">
      <c r="A130" s="35"/>
      <c r="B130" s="36"/>
      <c r="C130" s="222" t="s">
        <v>286</v>
      </c>
      <c r="D130" s="222" t="s">
        <v>269</v>
      </c>
      <c r="E130" s="223" t="s">
        <v>2078</v>
      </c>
      <c r="F130" s="224" t="s">
        <v>2079</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2702</v>
      </c>
    </row>
    <row r="131" s="2" customFormat="1" ht="24.15" customHeight="1">
      <c r="A131" s="35"/>
      <c r="B131" s="36"/>
      <c r="C131" s="240" t="s">
        <v>304</v>
      </c>
      <c r="D131" s="240" t="s">
        <v>339</v>
      </c>
      <c r="E131" s="241" t="s">
        <v>2081</v>
      </c>
      <c r="F131" s="242" t="s">
        <v>2082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2703</v>
      </c>
    </row>
    <row r="132" s="2" customFormat="1" ht="24.15" customHeight="1">
      <c r="A132" s="35"/>
      <c r="B132" s="36"/>
      <c r="C132" s="240" t="s">
        <v>342</v>
      </c>
      <c r="D132" s="240" t="s">
        <v>339</v>
      </c>
      <c r="E132" s="241" t="s">
        <v>2627</v>
      </c>
      <c r="F132" s="242" t="s">
        <v>2628</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2704</v>
      </c>
    </row>
    <row r="133" s="2" customFormat="1" ht="24.15" customHeight="1">
      <c r="A133" s="35"/>
      <c r="B133" s="36"/>
      <c r="C133" s="240" t="s">
        <v>424</v>
      </c>
      <c r="D133" s="240" t="s">
        <v>339</v>
      </c>
      <c r="E133" s="241" t="s">
        <v>2705</v>
      </c>
      <c r="F133" s="242" t="s">
        <v>2706</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2707</v>
      </c>
    </row>
    <row r="134" s="2" customFormat="1" ht="24.15" customHeight="1">
      <c r="A134" s="35"/>
      <c r="B134" s="36"/>
      <c r="C134" s="240" t="s">
        <v>346</v>
      </c>
      <c r="D134" s="240" t="s">
        <v>339</v>
      </c>
      <c r="E134" s="241" t="s">
        <v>2708</v>
      </c>
      <c r="F134" s="242" t="s">
        <v>2709</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2710</v>
      </c>
    </row>
    <row r="135" s="2" customFormat="1" ht="24.15" customHeight="1">
      <c r="A135" s="35"/>
      <c r="B135" s="36"/>
      <c r="C135" s="240" t="s">
        <v>321</v>
      </c>
      <c r="D135" s="240" t="s">
        <v>339</v>
      </c>
      <c r="E135" s="241" t="s">
        <v>2096</v>
      </c>
      <c r="F135" s="242" t="s">
        <v>2097</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2711</v>
      </c>
    </row>
    <row r="136" s="2" customFormat="1" ht="24.15" customHeight="1">
      <c r="A136" s="35"/>
      <c r="B136" s="36"/>
      <c r="C136" s="240" t="s">
        <v>415</v>
      </c>
      <c r="D136" s="240" t="s">
        <v>339</v>
      </c>
      <c r="E136" s="241" t="s">
        <v>2553</v>
      </c>
      <c r="F136" s="242" t="s">
        <v>2554</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2712</v>
      </c>
    </row>
    <row r="137" s="2" customFormat="1" ht="24.15" customHeight="1">
      <c r="A137" s="35"/>
      <c r="B137" s="36"/>
      <c r="C137" s="240" t="s">
        <v>298</v>
      </c>
      <c r="D137" s="240" t="s">
        <v>339</v>
      </c>
      <c r="E137" s="241" t="s">
        <v>2102</v>
      </c>
      <c r="F137" s="242" t="s">
        <v>2103</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2713</v>
      </c>
    </row>
    <row r="138" s="2" customFormat="1" ht="24.15" customHeight="1">
      <c r="A138" s="35"/>
      <c r="B138" s="36"/>
      <c r="C138" s="240" t="s">
        <v>331</v>
      </c>
      <c r="D138" s="240" t="s">
        <v>339</v>
      </c>
      <c r="E138" s="241" t="s">
        <v>2105</v>
      </c>
      <c r="F138" s="242" t="s">
        <v>2106</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2714</v>
      </c>
    </row>
    <row r="139" s="2" customFormat="1" ht="24.15" customHeight="1">
      <c r="A139" s="35"/>
      <c r="B139" s="36"/>
      <c r="C139" s="240" t="s">
        <v>302</v>
      </c>
      <c r="D139" s="240" t="s">
        <v>339</v>
      </c>
      <c r="E139" s="241" t="s">
        <v>2108</v>
      </c>
      <c r="F139" s="242" t="s">
        <v>2109</v>
      </c>
      <c r="G139" s="243" t="s">
        <v>272</v>
      </c>
      <c r="H139" s="244">
        <v>3</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2715</v>
      </c>
    </row>
    <row r="140" s="2" customFormat="1" ht="24.15" customHeight="1">
      <c r="A140" s="35"/>
      <c r="B140" s="36"/>
      <c r="C140" s="240" t="s">
        <v>338</v>
      </c>
      <c r="D140" s="240" t="s">
        <v>339</v>
      </c>
      <c r="E140" s="241" t="s">
        <v>2111</v>
      </c>
      <c r="F140" s="242" t="s">
        <v>2112</v>
      </c>
      <c r="G140" s="243" t="s">
        <v>272</v>
      </c>
      <c r="H140" s="244">
        <v>8</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2716</v>
      </c>
    </row>
    <row r="141" s="2" customFormat="1" ht="24.15" customHeight="1">
      <c r="A141" s="35"/>
      <c r="B141" s="36"/>
      <c r="C141" s="240" t="s">
        <v>348</v>
      </c>
      <c r="D141" s="240" t="s">
        <v>339</v>
      </c>
      <c r="E141" s="241" t="s">
        <v>2114</v>
      </c>
      <c r="F141" s="242" t="s">
        <v>2115</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2717</v>
      </c>
    </row>
    <row r="142" s="2" customFormat="1" ht="24.15" customHeight="1">
      <c r="A142" s="35"/>
      <c r="B142" s="36"/>
      <c r="C142" s="240" t="s">
        <v>312</v>
      </c>
      <c r="D142" s="240" t="s">
        <v>339</v>
      </c>
      <c r="E142" s="241" t="s">
        <v>2117</v>
      </c>
      <c r="F142" s="242" t="s">
        <v>2118</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2718</v>
      </c>
    </row>
    <row r="143" s="2" customFormat="1" ht="24.15" customHeight="1">
      <c r="A143" s="35"/>
      <c r="B143" s="36"/>
      <c r="C143" s="240" t="s">
        <v>7</v>
      </c>
      <c r="D143" s="240" t="s">
        <v>339</v>
      </c>
      <c r="E143" s="241" t="s">
        <v>2120</v>
      </c>
      <c r="F143" s="242" t="s">
        <v>2121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2719</v>
      </c>
    </row>
    <row r="144" s="2" customFormat="1" ht="33" customHeight="1">
      <c r="A144" s="35"/>
      <c r="B144" s="36"/>
      <c r="C144" s="240" t="s">
        <v>315</v>
      </c>
      <c r="D144" s="240" t="s">
        <v>339</v>
      </c>
      <c r="E144" s="241" t="s">
        <v>2123</v>
      </c>
      <c r="F144" s="242" t="s">
        <v>2124</v>
      </c>
      <c r="G144" s="243" t="s">
        <v>272</v>
      </c>
      <c r="H144" s="244">
        <v>8</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2720</v>
      </c>
    </row>
    <row r="145" s="2" customFormat="1" ht="16.5" customHeight="1">
      <c r="A145" s="35"/>
      <c r="B145" s="36"/>
      <c r="C145" s="222" t="s">
        <v>83</v>
      </c>
      <c r="D145" s="222" t="s">
        <v>269</v>
      </c>
      <c r="E145" s="223" t="s">
        <v>2126</v>
      </c>
      <c r="F145" s="224" t="s">
        <v>2127</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2721</v>
      </c>
    </row>
    <row r="146" s="2" customFormat="1" ht="16.5" customHeight="1">
      <c r="A146" s="35"/>
      <c r="B146" s="36"/>
      <c r="C146" s="222" t="s">
        <v>81</v>
      </c>
      <c r="D146" s="222" t="s">
        <v>269</v>
      </c>
      <c r="E146" s="223" t="s">
        <v>2129</v>
      </c>
      <c r="F146" s="224" t="s">
        <v>2130</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2722</v>
      </c>
    </row>
    <row r="147" s="2" customFormat="1" ht="24.15" customHeight="1">
      <c r="A147" s="35"/>
      <c r="B147" s="36"/>
      <c r="C147" s="222" t="s">
        <v>361</v>
      </c>
      <c r="D147" s="222" t="s">
        <v>269</v>
      </c>
      <c r="E147" s="223" t="s">
        <v>2132</v>
      </c>
      <c r="F147" s="224" t="s">
        <v>2133</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2723</v>
      </c>
    </row>
    <row r="148" s="2" customFormat="1" ht="24.15" customHeight="1">
      <c r="A148" s="35"/>
      <c r="B148" s="36"/>
      <c r="C148" s="240" t="s">
        <v>319</v>
      </c>
      <c r="D148" s="240" t="s">
        <v>339</v>
      </c>
      <c r="E148" s="241" t="s">
        <v>2135</v>
      </c>
      <c r="F148" s="242" t="s">
        <v>2136</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2724</v>
      </c>
    </row>
    <row r="149" s="2" customFormat="1" ht="24.15" customHeight="1">
      <c r="A149" s="35"/>
      <c r="B149" s="36"/>
      <c r="C149" s="240" t="s">
        <v>370</v>
      </c>
      <c r="D149" s="240" t="s">
        <v>339</v>
      </c>
      <c r="E149" s="241" t="s">
        <v>2138</v>
      </c>
      <c r="F149" s="242" t="s">
        <v>2139</v>
      </c>
      <c r="G149" s="243" t="s">
        <v>272</v>
      </c>
      <c r="H149" s="244">
        <v>16</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2725</v>
      </c>
    </row>
    <row r="150" s="2" customFormat="1" ht="21.75" customHeight="1">
      <c r="A150" s="35"/>
      <c r="B150" s="36"/>
      <c r="C150" s="222" t="s">
        <v>324</v>
      </c>
      <c r="D150" s="222" t="s">
        <v>269</v>
      </c>
      <c r="E150" s="223" t="s">
        <v>2141</v>
      </c>
      <c r="F150" s="224" t="s">
        <v>2142</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2726</v>
      </c>
    </row>
    <row r="151" s="2" customFormat="1" ht="37.8" customHeight="1">
      <c r="A151" s="35"/>
      <c r="B151" s="36"/>
      <c r="C151" s="222" t="s">
        <v>379</v>
      </c>
      <c r="D151" s="222" t="s">
        <v>269</v>
      </c>
      <c r="E151" s="223" t="s">
        <v>2144</v>
      </c>
      <c r="F151" s="224" t="s">
        <v>2145</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2727</v>
      </c>
    </row>
    <row r="152" s="2" customFormat="1" ht="24.15" customHeight="1">
      <c r="A152" s="35"/>
      <c r="B152" s="36"/>
      <c r="C152" s="222" t="s">
        <v>334</v>
      </c>
      <c r="D152" s="222" t="s">
        <v>269</v>
      </c>
      <c r="E152" s="223" t="s">
        <v>2153</v>
      </c>
      <c r="F152" s="224" t="s">
        <v>2154</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2728</v>
      </c>
    </row>
    <row r="153" s="2" customFormat="1" ht="16.5" customHeight="1">
      <c r="A153" s="35"/>
      <c r="B153" s="36"/>
      <c r="C153" s="222" t="s">
        <v>337</v>
      </c>
      <c r="D153" s="222" t="s">
        <v>269</v>
      </c>
      <c r="E153" s="223" t="s">
        <v>2159</v>
      </c>
      <c r="F153" s="224" t="s">
        <v>2160</v>
      </c>
      <c r="G153" s="225" t="s">
        <v>272</v>
      </c>
      <c r="H153" s="226">
        <v>2</v>
      </c>
      <c r="I153" s="227"/>
      <c r="J153" s="228">
        <f>ROUND(I153*H153,2)</f>
        <v>0</v>
      </c>
      <c r="K153" s="224" t="s">
        <v>273</v>
      </c>
      <c r="L153" s="41"/>
      <c r="M153" s="258" t="s">
        <v>1</v>
      </c>
      <c r="N153" s="259" t="s">
        <v>38</v>
      </c>
      <c r="O153" s="256"/>
      <c r="P153" s="260">
        <f>O153*H153</f>
        <v>0</v>
      </c>
      <c r="Q153" s="260">
        <v>0</v>
      </c>
      <c r="R153" s="260">
        <f>Q153*H153</f>
        <v>0</v>
      </c>
      <c r="S153" s="260">
        <v>0</v>
      </c>
      <c r="T153" s="261">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2729</v>
      </c>
    </row>
    <row r="154" s="2" customFormat="1" ht="6.96" customHeight="1">
      <c r="A154" s="35"/>
      <c r="B154" s="63"/>
      <c r="C154" s="64"/>
      <c r="D154" s="64"/>
      <c r="E154" s="64"/>
      <c r="F154" s="64"/>
      <c r="G154" s="64"/>
      <c r="H154" s="64"/>
      <c r="I154" s="64"/>
      <c r="J154" s="64"/>
      <c r="K154" s="64"/>
      <c r="L154" s="41"/>
      <c r="M154" s="35"/>
      <c r="O154" s="35"/>
      <c r="P154" s="35"/>
      <c r="Q154" s="35"/>
      <c r="R154" s="35"/>
      <c r="S154" s="35"/>
      <c r="T154" s="35"/>
      <c r="U154" s="35"/>
      <c r="V154" s="35"/>
      <c r="W154" s="35"/>
      <c r="X154" s="35"/>
      <c r="Y154" s="35"/>
      <c r="Z154" s="35"/>
      <c r="AA154" s="35"/>
      <c r="AB154" s="35"/>
      <c r="AC154" s="35"/>
      <c r="AD154" s="35"/>
      <c r="AE154" s="35"/>
    </row>
  </sheetData>
  <sheetProtection sheet="1" autoFilter="0" formatColumns="0" formatRows="0" objects="1" scenarios="1" spinCount="100000" saltValue="V0S+AhQX+GWygF+8tEd45HxMnIZ/E6UfMpo5dfx0r/XFYviBRyN2llIp1UHGxLGB7uWQjAVyH8UL/BNAhZThaA==" hashValue="SZ8Kxk8ue70ZigNNZDUkcFvXB1aGe0b2jh0xJay5yYMw/DiSrF6kh3KVed6UinoEW6QL38/8kPXYhaj3UkFXcQ==" algorithmName="SHA-512" password="CC35"/>
  <autoFilter ref="C123:K153"/>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1038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ROUND(J117,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ROUND((SUM(BE117:BE317)),  2)</f>
        <v>0</v>
      </c>
      <c r="G33" s="35"/>
      <c r="H33" s="35"/>
      <c r="I33" s="162">
        <v>0.20999999999999999</v>
      </c>
      <c r="J33" s="161">
        <f>ROUND(((SUM(BE117:BE317))*I33),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ROUND((SUM(BF117:BF317)),  2)</f>
        <v>0</v>
      </c>
      <c r="G34" s="35"/>
      <c r="H34" s="35"/>
      <c r="I34" s="162">
        <v>0.12</v>
      </c>
      <c r="J34" s="161">
        <f>ROUND(((SUM(BF117:BF317))*I34),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ROUND((SUM(BG117:BG317)),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ROUND((SUM(BH117:BH317)),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ROUND((SUM(BI117:BI317)),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03 - Obnova železničního svršku žst. Zámrsk km 278,836 - 280,289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J117</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1039</v>
      </c>
      <c r="E97" s="189"/>
      <c r="F97" s="189"/>
      <c r="G97" s="189"/>
      <c r="H97" s="189"/>
      <c r="I97" s="189"/>
      <c r="J97" s="190">
        <f>J285</f>
        <v>0</v>
      </c>
      <c r="K97" s="187"/>
      <c r="L97" s="191"/>
      <c r="S97" s="9"/>
      <c r="T97" s="9"/>
      <c r="U97" s="9"/>
      <c r="V97" s="9"/>
      <c r="W97" s="9"/>
      <c r="X97" s="9"/>
      <c r="Y97" s="9"/>
      <c r="Z97" s="9"/>
      <c r="AA97" s="9"/>
      <c r="AB97" s="9"/>
      <c r="AC97" s="9"/>
      <c r="AD97" s="9"/>
      <c r="AE97" s="9"/>
    </row>
    <row r="98" s="2" customFormat="1" ht="21.84" customHeight="1">
      <c r="A98" s="35"/>
      <c r="B98" s="36"/>
      <c r="C98" s="37"/>
      <c r="D98" s="37"/>
      <c r="E98" s="37"/>
      <c r="F98" s="37"/>
      <c r="G98" s="37"/>
      <c r="H98" s="37"/>
      <c r="I98" s="37"/>
      <c r="J98" s="37"/>
      <c r="K98" s="37"/>
      <c r="L98" s="60"/>
      <c r="S98" s="35"/>
      <c r="T98" s="35"/>
      <c r="U98" s="35"/>
      <c r="V98" s="35"/>
      <c r="W98" s="35"/>
      <c r="X98" s="35"/>
      <c r="Y98" s="35"/>
      <c r="Z98" s="35"/>
      <c r="AA98" s="35"/>
      <c r="AB98" s="35"/>
      <c r="AC98" s="35"/>
      <c r="AD98" s="35"/>
      <c r="AE98" s="35"/>
    </row>
    <row r="99" s="2" customFormat="1" ht="6.96" customHeight="1">
      <c r="A99" s="35"/>
      <c r="B99" s="63"/>
      <c r="C99" s="64"/>
      <c r="D99" s="64"/>
      <c r="E99" s="64"/>
      <c r="F99" s="64"/>
      <c r="G99" s="64"/>
      <c r="H99" s="64"/>
      <c r="I99" s="64"/>
      <c r="J99" s="64"/>
      <c r="K99" s="64"/>
      <c r="L99" s="60"/>
      <c r="S99" s="35"/>
      <c r="T99" s="35"/>
      <c r="U99" s="35"/>
      <c r="V99" s="35"/>
      <c r="W99" s="35"/>
      <c r="X99" s="35"/>
      <c r="Y99" s="35"/>
      <c r="Z99" s="35"/>
      <c r="AA99" s="35"/>
      <c r="AB99" s="35"/>
      <c r="AC99" s="35"/>
      <c r="AD99" s="35"/>
      <c r="AE99" s="35"/>
    </row>
    <row r="103" s="2" customFormat="1" ht="6.96" customHeight="1">
      <c r="A103" s="35"/>
      <c r="B103" s="65"/>
      <c r="C103" s="66"/>
      <c r="D103" s="66"/>
      <c r="E103" s="66"/>
      <c r="F103" s="66"/>
      <c r="G103" s="66"/>
      <c r="H103" s="66"/>
      <c r="I103" s="66"/>
      <c r="J103" s="66"/>
      <c r="K103" s="66"/>
      <c r="L103" s="60"/>
      <c r="S103" s="35"/>
      <c r="T103" s="35"/>
      <c r="U103" s="35"/>
      <c r="V103" s="35"/>
      <c r="W103" s="35"/>
      <c r="X103" s="35"/>
      <c r="Y103" s="35"/>
      <c r="Z103" s="35"/>
      <c r="AA103" s="35"/>
      <c r="AB103" s="35"/>
      <c r="AC103" s="35"/>
      <c r="AD103" s="35"/>
      <c r="AE103" s="35"/>
    </row>
    <row r="104" s="2" customFormat="1" ht="24.96" customHeight="1">
      <c r="A104" s="35"/>
      <c r="B104" s="36"/>
      <c r="C104" s="20" t="s">
        <v>251</v>
      </c>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2" customHeight="1">
      <c r="A106" s="35"/>
      <c r="B106" s="36"/>
      <c r="C106" s="29" t="s">
        <v>16</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6.5" customHeight="1">
      <c r="A107" s="35"/>
      <c r="B107" s="36"/>
      <c r="C107" s="37"/>
      <c r="D107" s="37"/>
      <c r="E107" s="181" t="str">
        <f>E7</f>
        <v>Cyklická obnova trati v úseku Choceň (včetně) – Pardubice (mimo)</v>
      </c>
      <c r="F107" s="29"/>
      <c r="G107" s="29"/>
      <c r="H107" s="29"/>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240</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30" customHeight="1">
      <c r="A109" s="35"/>
      <c r="B109" s="36"/>
      <c r="C109" s="37"/>
      <c r="D109" s="37"/>
      <c r="E109" s="73" t="str">
        <f>E9</f>
        <v>So 03 - Obnova železničního svršku žst. Zámrsk km 278,836 - 280,289</v>
      </c>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20</v>
      </c>
      <c r="D111" s="37"/>
      <c r="E111" s="37"/>
      <c r="F111" s="24" t="str">
        <f>F12</f>
        <v xml:space="preserve"> </v>
      </c>
      <c r="G111" s="37"/>
      <c r="H111" s="37"/>
      <c r="I111" s="29" t="s">
        <v>22</v>
      </c>
      <c r="J111" s="76" t="str">
        <f>IF(J12="","",J12)</f>
        <v>9. 1. 2025</v>
      </c>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5.15" customHeight="1">
      <c r="A113" s="35"/>
      <c r="B113" s="36"/>
      <c r="C113" s="29" t="s">
        <v>24</v>
      </c>
      <c r="D113" s="37"/>
      <c r="E113" s="37"/>
      <c r="F113" s="24" t="str">
        <f>E15</f>
        <v xml:space="preserve"> </v>
      </c>
      <c r="G113" s="37"/>
      <c r="H113" s="37"/>
      <c r="I113" s="29" t="s">
        <v>29</v>
      </c>
      <c r="J113" s="33" t="str">
        <f>E21</f>
        <v xml:space="preserve"> </v>
      </c>
      <c r="K113" s="37"/>
      <c r="L113" s="60"/>
      <c r="S113" s="35"/>
      <c r="T113" s="35"/>
      <c r="U113" s="35"/>
      <c r="V113" s="35"/>
      <c r="W113" s="35"/>
      <c r="X113" s="35"/>
      <c r="Y113" s="35"/>
      <c r="Z113" s="35"/>
      <c r="AA113" s="35"/>
      <c r="AB113" s="35"/>
      <c r="AC113" s="35"/>
      <c r="AD113" s="35"/>
      <c r="AE113" s="35"/>
    </row>
    <row r="114" s="2" customFormat="1" ht="15.15" customHeight="1">
      <c r="A114" s="35"/>
      <c r="B114" s="36"/>
      <c r="C114" s="29" t="s">
        <v>27</v>
      </c>
      <c r="D114" s="37"/>
      <c r="E114" s="37"/>
      <c r="F114" s="24" t="str">
        <f>IF(E18="","",E18)</f>
        <v>Vyplň údaj</v>
      </c>
      <c r="G114" s="37"/>
      <c r="H114" s="37"/>
      <c r="I114" s="29" t="s">
        <v>31</v>
      </c>
      <c r="J114" s="33" t="str">
        <f>E24</f>
        <v xml:space="preserve"> </v>
      </c>
      <c r="K114" s="37"/>
      <c r="L114" s="60"/>
      <c r="S114" s="35"/>
      <c r="T114" s="35"/>
      <c r="U114" s="35"/>
      <c r="V114" s="35"/>
      <c r="W114" s="35"/>
      <c r="X114" s="35"/>
      <c r="Y114" s="35"/>
      <c r="Z114" s="35"/>
      <c r="AA114" s="35"/>
      <c r="AB114" s="35"/>
      <c r="AC114" s="35"/>
      <c r="AD114" s="35"/>
      <c r="AE114" s="35"/>
    </row>
    <row r="115" s="2" customFormat="1" ht="10.32"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11" customFormat="1" ht="29.28" customHeight="1">
      <c r="A116" s="197"/>
      <c r="B116" s="198"/>
      <c r="C116" s="199" t="s">
        <v>252</v>
      </c>
      <c r="D116" s="200" t="s">
        <v>58</v>
      </c>
      <c r="E116" s="200" t="s">
        <v>54</v>
      </c>
      <c r="F116" s="200" t="s">
        <v>55</v>
      </c>
      <c r="G116" s="200" t="s">
        <v>253</v>
      </c>
      <c r="H116" s="200" t="s">
        <v>254</v>
      </c>
      <c r="I116" s="200" t="s">
        <v>255</v>
      </c>
      <c r="J116" s="200" t="s">
        <v>244</v>
      </c>
      <c r="K116" s="201" t="s">
        <v>256</v>
      </c>
      <c r="L116" s="202"/>
      <c r="M116" s="97" t="s">
        <v>1</v>
      </c>
      <c r="N116" s="98" t="s">
        <v>37</v>
      </c>
      <c r="O116" s="98" t="s">
        <v>257</v>
      </c>
      <c r="P116" s="98" t="s">
        <v>258</v>
      </c>
      <c r="Q116" s="98" t="s">
        <v>259</v>
      </c>
      <c r="R116" s="98" t="s">
        <v>260</v>
      </c>
      <c r="S116" s="98" t="s">
        <v>261</v>
      </c>
      <c r="T116" s="99" t="s">
        <v>262</v>
      </c>
      <c r="U116" s="197"/>
      <c r="V116" s="197"/>
      <c r="W116" s="197"/>
      <c r="X116" s="197"/>
      <c r="Y116" s="197"/>
      <c r="Z116" s="197"/>
      <c r="AA116" s="197"/>
      <c r="AB116" s="197"/>
      <c r="AC116" s="197"/>
      <c r="AD116" s="197"/>
      <c r="AE116" s="197"/>
    </row>
    <row r="117" s="2" customFormat="1" ht="22.8" customHeight="1">
      <c r="A117" s="35"/>
      <c r="B117" s="36"/>
      <c r="C117" s="104" t="s">
        <v>263</v>
      </c>
      <c r="D117" s="37"/>
      <c r="E117" s="37"/>
      <c r="F117" s="37"/>
      <c r="G117" s="37"/>
      <c r="H117" s="37"/>
      <c r="I117" s="37"/>
      <c r="J117" s="203">
        <f>BK117</f>
        <v>0</v>
      </c>
      <c r="K117" s="37"/>
      <c r="L117" s="41"/>
      <c r="M117" s="100"/>
      <c r="N117" s="204"/>
      <c r="O117" s="101"/>
      <c r="P117" s="205">
        <f>P118+SUM(P119:P285)</f>
        <v>0</v>
      </c>
      <c r="Q117" s="101"/>
      <c r="R117" s="205">
        <f>R118+SUM(R119:R285)</f>
        <v>1084.34744</v>
      </c>
      <c r="S117" s="101"/>
      <c r="T117" s="206">
        <f>T118+SUM(T119:T285)</f>
        <v>0</v>
      </c>
      <c r="U117" s="35"/>
      <c r="V117" s="35"/>
      <c r="W117" s="35"/>
      <c r="X117" s="35"/>
      <c r="Y117" s="35"/>
      <c r="Z117" s="35"/>
      <c r="AA117" s="35"/>
      <c r="AB117" s="35"/>
      <c r="AC117" s="35"/>
      <c r="AD117" s="35"/>
      <c r="AE117" s="35"/>
      <c r="AT117" s="14" t="s">
        <v>72</v>
      </c>
      <c r="AU117" s="14" t="s">
        <v>246</v>
      </c>
      <c r="BK117" s="207">
        <f>BK118+SUM(BK119:BK285)</f>
        <v>0</v>
      </c>
    </row>
    <row r="118" s="2" customFormat="1" ht="49.05" customHeight="1">
      <c r="A118" s="35"/>
      <c r="B118" s="36"/>
      <c r="C118" s="222" t="s">
        <v>81</v>
      </c>
      <c r="D118" s="222" t="s">
        <v>269</v>
      </c>
      <c r="E118" s="223" t="s">
        <v>270</v>
      </c>
      <c r="F118" s="224" t="s">
        <v>271</v>
      </c>
      <c r="G118" s="225" t="s">
        <v>272</v>
      </c>
      <c r="H118" s="226">
        <v>100</v>
      </c>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83</v>
      </c>
    </row>
    <row r="119" s="2" customFormat="1">
      <c r="A119" s="35"/>
      <c r="B119" s="36"/>
      <c r="C119" s="37"/>
      <c r="D119" s="235" t="s">
        <v>275</v>
      </c>
      <c r="E119" s="37"/>
      <c r="F119" s="236" t="s">
        <v>1040</v>
      </c>
      <c r="G119" s="37"/>
      <c r="H119" s="37"/>
      <c r="I119" s="237"/>
      <c r="J119" s="37"/>
      <c r="K119" s="37"/>
      <c r="L119" s="41"/>
      <c r="M119" s="238"/>
      <c r="N119" s="239"/>
      <c r="O119" s="88"/>
      <c r="P119" s="88"/>
      <c r="Q119" s="88"/>
      <c r="R119" s="88"/>
      <c r="S119" s="88"/>
      <c r="T119" s="89"/>
      <c r="U119" s="35"/>
      <c r="V119" s="35"/>
      <c r="W119" s="35"/>
      <c r="X119" s="35"/>
      <c r="Y119" s="35"/>
      <c r="Z119" s="35"/>
      <c r="AA119" s="35"/>
      <c r="AB119" s="35"/>
      <c r="AC119" s="35"/>
      <c r="AD119" s="35"/>
      <c r="AE119" s="35"/>
      <c r="AT119" s="14" t="s">
        <v>275</v>
      </c>
      <c r="AU119" s="14" t="s">
        <v>73</v>
      </c>
    </row>
    <row r="120" s="2" customFormat="1" ht="90" customHeight="1">
      <c r="A120" s="35"/>
      <c r="B120" s="36"/>
      <c r="C120" s="222" t="s">
        <v>83</v>
      </c>
      <c r="D120" s="222" t="s">
        <v>269</v>
      </c>
      <c r="E120" s="223" t="s">
        <v>287</v>
      </c>
      <c r="F120" s="224" t="s">
        <v>288</v>
      </c>
      <c r="G120" s="225" t="s">
        <v>289</v>
      </c>
      <c r="H120" s="226">
        <v>0.02</v>
      </c>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274</v>
      </c>
    </row>
    <row r="121" s="2" customFormat="1">
      <c r="A121" s="35"/>
      <c r="B121" s="36"/>
      <c r="C121" s="37"/>
      <c r="D121" s="235" t="s">
        <v>275</v>
      </c>
      <c r="E121" s="37"/>
      <c r="F121" s="236" t="s">
        <v>1041</v>
      </c>
      <c r="G121" s="37"/>
      <c r="H121" s="37"/>
      <c r="I121" s="237"/>
      <c r="J121" s="37"/>
      <c r="K121" s="37"/>
      <c r="L121" s="41"/>
      <c r="M121" s="238"/>
      <c r="N121" s="239"/>
      <c r="O121" s="88"/>
      <c r="P121" s="88"/>
      <c r="Q121" s="88"/>
      <c r="R121" s="88"/>
      <c r="S121" s="88"/>
      <c r="T121" s="89"/>
      <c r="U121" s="35"/>
      <c r="V121" s="35"/>
      <c r="W121" s="35"/>
      <c r="X121" s="35"/>
      <c r="Y121" s="35"/>
      <c r="Z121" s="35"/>
      <c r="AA121" s="35"/>
      <c r="AB121" s="35"/>
      <c r="AC121" s="35"/>
      <c r="AD121" s="35"/>
      <c r="AE121" s="35"/>
      <c r="AT121" s="14" t="s">
        <v>275</v>
      </c>
      <c r="AU121" s="14" t="s">
        <v>73</v>
      </c>
    </row>
    <row r="122" s="2" customFormat="1" ht="234.75" customHeight="1">
      <c r="A122" s="35"/>
      <c r="B122" s="36"/>
      <c r="C122" s="222" t="s">
        <v>137</v>
      </c>
      <c r="D122" s="222" t="s">
        <v>269</v>
      </c>
      <c r="E122" s="223" t="s">
        <v>292</v>
      </c>
      <c r="F122" s="224" t="s">
        <v>293</v>
      </c>
      <c r="G122" s="225" t="s">
        <v>289</v>
      </c>
      <c r="H122" s="226">
        <v>0.02</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283</v>
      </c>
    </row>
    <row r="123" s="2" customFormat="1">
      <c r="A123" s="35"/>
      <c r="B123" s="36"/>
      <c r="C123" s="37"/>
      <c r="D123" s="235" t="s">
        <v>275</v>
      </c>
      <c r="E123" s="37"/>
      <c r="F123" s="236" t="s">
        <v>1041</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101.25" customHeight="1">
      <c r="A124" s="35"/>
      <c r="B124" s="36"/>
      <c r="C124" s="222" t="s">
        <v>274</v>
      </c>
      <c r="D124" s="222" t="s">
        <v>269</v>
      </c>
      <c r="E124" s="223" t="s">
        <v>305</v>
      </c>
      <c r="F124" s="224" t="s">
        <v>306</v>
      </c>
      <c r="G124" s="225" t="s">
        <v>307</v>
      </c>
      <c r="H124" s="226">
        <v>67.319999999999993</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286</v>
      </c>
    </row>
    <row r="125" s="2" customFormat="1">
      <c r="A125" s="35"/>
      <c r="B125" s="36"/>
      <c r="C125" s="37"/>
      <c r="D125" s="235" t="s">
        <v>275</v>
      </c>
      <c r="E125" s="37"/>
      <c r="F125" s="236" t="s">
        <v>1042</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78" customHeight="1">
      <c r="A126" s="35"/>
      <c r="B126" s="36"/>
      <c r="C126" s="222" t="s">
        <v>267</v>
      </c>
      <c r="D126" s="222" t="s">
        <v>269</v>
      </c>
      <c r="E126" s="223" t="s">
        <v>310</v>
      </c>
      <c r="F126" s="224" t="s">
        <v>311</v>
      </c>
      <c r="G126" s="225" t="s">
        <v>307</v>
      </c>
      <c r="H126" s="226">
        <v>67.319999999999993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290</v>
      </c>
    </row>
    <row r="127" s="2" customFormat="1">
      <c r="A127" s="35"/>
      <c r="B127" s="36"/>
      <c r="C127" s="37"/>
      <c r="D127" s="235" t="s">
        <v>275</v>
      </c>
      <c r="E127" s="37"/>
      <c r="F127" s="236" t="s">
        <v>1043</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01.25" customHeight="1">
      <c r="A128" s="35"/>
      <c r="B128" s="36"/>
      <c r="C128" s="222" t="s">
        <v>283</v>
      </c>
      <c r="D128" s="222" t="s">
        <v>269</v>
      </c>
      <c r="E128" s="223" t="s">
        <v>305</v>
      </c>
      <c r="F128" s="224" t="s">
        <v>306</v>
      </c>
      <c r="G128" s="225" t="s">
        <v>307</v>
      </c>
      <c r="H128" s="226">
        <v>67.319999999999993</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8</v>
      </c>
    </row>
    <row r="129" s="2" customFormat="1">
      <c r="A129" s="35"/>
      <c r="B129" s="36"/>
      <c r="C129" s="37"/>
      <c r="D129" s="235" t="s">
        <v>275</v>
      </c>
      <c r="E129" s="37"/>
      <c r="F129" s="236" t="s">
        <v>1044</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111.75" customHeight="1">
      <c r="A130" s="35"/>
      <c r="B130" s="36"/>
      <c r="C130" s="222" t="s">
        <v>294</v>
      </c>
      <c r="D130" s="222" t="s">
        <v>269</v>
      </c>
      <c r="E130" s="223" t="s">
        <v>317</v>
      </c>
      <c r="F130" s="224" t="s">
        <v>318</v>
      </c>
      <c r="G130" s="225" t="s">
        <v>307</v>
      </c>
      <c r="H130" s="226">
        <v>134.63999999999999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298</v>
      </c>
    </row>
    <row r="131" s="2" customFormat="1">
      <c r="A131" s="35"/>
      <c r="B131" s="36"/>
      <c r="C131" s="37"/>
      <c r="D131" s="235" t="s">
        <v>275</v>
      </c>
      <c r="E131" s="37"/>
      <c r="F131" s="236" t="s">
        <v>1045</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100.5" customHeight="1">
      <c r="A132" s="35"/>
      <c r="B132" s="36"/>
      <c r="C132" s="222" t="s">
        <v>286</v>
      </c>
      <c r="D132" s="222" t="s">
        <v>269</v>
      </c>
      <c r="E132" s="223" t="s">
        <v>322</v>
      </c>
      <c r="F132" s="224" t="s">
        <v>323</v>
      </c>
      <c r="G132" s="225" t="s">
        <v>307</v>
      </c>
      <c r="H132" s="226">
        <v>67.319999999999993</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302</v>
      </c>
    </row>
    <row r="133" s="2" customFormat="1">
      <c r="A133" s="35"/>
      <c r="B133" s="36"/>
      <c r="C133" s="37"/>
      <c r="D133" s="235" t="s">
        <v>275</v>
      </c>
      <c r="E133" s="37"/>
      <c r="F133" s="236" t="s">
        <v>1046</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73</v>
      </c>
    </row>
    <row r="134" s="2" customFormat="1" ht="76.35" customHeight="1">
      <c r="A134" s="35"/>
      <c r="B134" s="36"/>
      <c r="C134" s="222" t="s">
        <v>304</v>
      </c>
      <c r="D134" s="222" t="s">
        <v>269</v>
      </c>
      <c r="E134" s="223" t="s">
        <v>335</v>
      </c>
      <c r="F134" s="224" t="s">
        <v>336</v>
      </c>
      <c r="G134" s="225" t="s">
        <v>289</v>
      </c>
      <c r="H134" s="226">
        <v>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308</v>
      </c>
    </row>
    <row r="135" s="2" customFormat="1">
      <c r="A135" s="35"/>
      <c r="B135" s="36"/>
      <c r="C135" s="37"/>
      <c r="D135" s="235" t="s">
        <v>275</v>
      </c>
      <c r="E135" s="37"/>
      <c r="F135" s="236" t="s">
        <v>1041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73</v>
      </c>
    </row>
    <row r="136" s="2" customFormat="1" ht="21.75" customHeight="1">
      <c r="A136" s="35"/>
      <c r="B136" s="36"/>
      <c r="C136" s="240" t="s">
        <v>290</v>
      </c>
      <c r="D136" s="240" t="s">
        <v>339</v>
      </c>
      <c r="E136" s="241" t="s">
        <v>340</v>
      </c>
      <c r="F136" s="242" t="s">
        <v>341</v>
      </c>
      <c r="G136" s="243" t="s">
        <v>307</v>
      </c>
      <c r="H136" s="244">
        <v>74.799999999999997</v>
      </c>
      <c r="I136" s="245"/>
      <c r="J136" s="246">
        <f>ROUND(I136*H136,2)</f>
        <v>0</v>
      </c>
      <c r="K136" s="242" t="s">
        <v>273</v>
      </c>
      <c r="L136" s="247"/>
      <c r="M136" s="248" t="s">
        <v>1</v>
      </c>
      <c r="N136" s="249" t="s">
        <v>38</v>
      </c>
      <c r="O136" s="88"/>
      <c r="P136" s="231">
        <f>O136*H136</f>
        <v>0</v>
      </c>
      <c r="Q136" s="231">
        <v>1</v>
      </c>
      <c r="R136" s="231">
        <f>Q136*H136</f>
        <v>74.799999999999997</v>
      </c>
      <c r="S136" s="231">
        <v>0</v>
      </c>
      <c r="T136" s="232">
        <f>S136*H136</f>
        <v>0</v>
      </c>
      <c r="U136" s="35"/>
      <c r="V136" s="35"/>
      <c r="W136" s="35"/>
      <c r="X136" s="35"/>
      <c r="Y136" s="35"/>
      <c r="Z136" s="35"/>
      <c r="AA136" s="35"/>
      <c r="AB136" s="35"/>
      <c r="AC136" s="35"/>
      <c r="AD136" s="35"/>
      <c r="AE136" s="35"/>
      <c r="AR136" s="233" t="s">
        <v>286</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312</v>
      </c>
    </row>
    <row r="137" s="2" customFormat="1">
      <c r="A137" s="35"/>
      <c r="B137" s="36"/>
      <c r="C137" s="37"/>
      <c r="D137" s="235" t="s">
        <v>275</v>
      </c>
      <c r="E137" s="37"/>
      <c r="F137" s="236" t="s">
        <v>1047</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73</v>
      </c>
    </row>
    <row r="138" s="2" customFormat="1" ht="101.25" customHeight="1">
      <c r="A138" s="35"/>
      <c r="B138" s="36"/>
      <c r="C138" s="222" t="s">
        <v>314</v>
      </c>
      <c r="D138" s="222" t="s">
        <v>269</v>
      </c>
      <c r="E138" s="223" t="s">
        <v>305</v>
      </c>
      <c r="F138" s="224" t="s">
        <v>306</v>
      </c>
      <c r="G138" s="225" t="s">
        <v>307</v>
      </c>
      <c r="H138" s="226">
        <v>74.799999999999997</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315</v>
      </c>
    </row>
    <row r="139" s="2" customFormat="1">
      <c r="A139" s="35"/>
      <c r="B139" s="36"/>
      <c r="C139" s="37"/>
      <c r="D139" s="235" t="s">
        <v>275</v>
      </c>
      <c r="E139" s="37"/>
      <c r="F139" s="236" t="s">
        <v>1048</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111.75" customHeight="1">
      <c r="A140" s="35"/>
      <c r="B140" s="36"/>
      <c r="C140" s="222" t="s">
        <v>8</v>
      </c>
      <c r="D140" s="222" t="s">
        <v>269</v>
      </c>
      <c r="E140" s="223" t="s">
        <v>317</v>
      </c>
      <c r="F140" s="224" t="s">
        <v>318</v>
      </c>
      <c r="G140" s="225" t="s">
        <v>307</v>
      </c>
      <c r="H140" s="226">
        <v>448.80000000000001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319</v>
      </c>
    </row>
    <row r="141" s="2" customFormat="1">
      <c r="A141" s="35"/>
      <c r="B141" s="36"/>
      <c r="C141" s="37"/>
      <c r="D141" s="235" t="s">
        <v>275</v>
      </c>
      <c r="E141" s="37"/>
      <c r="F141" s="236" t="s">
        <v>1049</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180.75" customHeight="1">
      <c r="A142" s="35"/>
      <c r="B142" s="36"/>
      <c r="C142" s="222" t="s">
        <v>321</v>
      </c>
      <c r="D142" s="222" t="s">
        <v>269</v>
      </c>
      <c r="E142" s="223" t="s">
        <v>353</v>
      </c>
      <c r="F142" s="224" t="s">
        <v>354</v>
      </c>
      <c r="G142" s="225" t="s">
        <v>272</v>
      </c>
      <c r="H142" s="226">
        <v>521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324</v>
      </c>
    </row>
    <row r="143" s="2" customFormat="1">
      <c r="A143" s="35"/>
      <c r="B143" s="36"/>
      <c r="C143" s="37"/>
      <c r="D143" s="235" t="s">
        <v>275</v>
      </c>
      <c r="E143" s="37"/>
      <c r="F143" s="236" t="s">
        <v>1050</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80.75" customHeight="1">
      <c r="A144" s="35"/>
      <c r="B144" s="36"/>
      <c r="C144" s="222" t="s">
        <v>298</v>
      </c>
      <c r="D144" s="222" t="s">
        <v>269</v>
      </c>
      <c r="E144" s="223" t="s">
        <v>357</v>
      </c>
      <c r="F144" s="224" t="s">
        <v>358</v>
      </c>
      <c r="G144" s="225" t="s">
        <v>272</v>
      </c>
      <c r="H144" s="226">
        <v>28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329</v>
      </c>
    </row>
    <row r="145" s="2" customFormat="1">
      <c r="A145" s="35"/>
      <c r="B145" s="36"/>
      <c r="C145" s="37"/>
      <c r="D145" s="235" t="s">
        <v>275</v>
      </c>
      <c r="E145" s="37"/>
      <c r="F145" s="236" t="s">
        <v>1051</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94.4" customHeight="1">
      <c r="A146" s="35"/>
      <c r="B146" s="36"/>
      <c r="C146" s="222" t="s">
        <v>331</v>
      </c>
      <c r="D146" s="222" t="s">
        <v>269</v>
      </c>
      <c r="E146" s="223" t="s">
        <v>362</v>
      </c>
      <c r="F146" s="224" t="s">
        <v>363</v>
      </c>
      <c r="G146" s="225" t="s">
        <v>272</v>
      </c>
      <c r="H146" s="226">
        <v>42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334</v>
      </c>
    </row>
    <row r="147" s="2" customFormat="1">
      <c r="A147" s="35"/>
      <c r="B147" s="36"/>
      <c r="C147" s="37"/>
      <c r="D147" s="235" t="s">
        <v>275</v>
      </c>
      <c r="E147" s="37"/>
      <c r="F147" s="236" t="s">
        <v>1052</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78" customHeight="1">
      <c r="A148" s="35"/>
      <c r="B148" s="36"/>
      <c r="C148" s="222" t="s">
        <v>302</v>
      </c>
      <c r="D148" s="222" t="s">
        <v>269</v>
      </c>
      <c r="E148" s="223" t="s">
        <v>371</v>
      </c>
      <c r="F148" s="224" t="s">
        <v>372</v>
      </c>
      <c r="G148" s="225" t="s">
        <v>272</v>
      </c>
      <c r="H148" s="226">
        <v>100</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337</v>
      </c>
    </row>
    <row r="149" s="2" customFormat="1">
      <c r="A149" s="35"/>
      <c r="B149" s="36"/>
      <c r="C149" s="37"/>
      <c r="D149" s="235" t="s">
        <v>275</v>
      </c>
      <c r="E149" s="37"/>
      <c r="F149" s="236" t="s">
        <v>753</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73</v>
      </c>
    </row>
    <row r="150" s="2" customFormat="1" ht="78" customHeight="1">
      <c r="A150" s="35"/>
      <c r="B150" s="36"/>
      <c r="C150" s="222" t="s">
        <v>338</v>
      </c>
      <c r="D150" s="222" t="s">
        <v>269</v>
      </c>
      <c r="E150" s="223" t="s">
        <v>375</v>
      </c>
      <c r="F150" s="224" t="s">
        <v>376</v>
      </c>
      <c r="G150" s="225" t="s">
        <v>272</v>
      </c>
      <c r="H150" s="226">
        <v>100</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342</v>
      </c>
    </row>
    <row r="151" s="2" customFormat="1">
      <c r="A151" s="35"/>
      <c r="B151" s="36"/>
      <c r="C151" s="37"/>
      <c r="D151" s="235" t="s">
        <v>275</v>
      </c>
      <c r="E151" s="37"/>
      <c r="F151" s="236" t="s">
        <v>1053</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73</v>
      </c>
    </row>
    <row r="152" s="2" customFormat="1" ht="66.75" customHeight="1">
      <c r="A152" s="35"/>
      <c r="B152" s="36"/>
      <c r="C152" s="222" t="s">
        <v>308</v>
      </c>
      <c r="D152" s="222" t="s">
        <v>269</v>
      </c>
      <c r="E152" s="223" t="s">
        <v>380</v>
      </c>
      <c r="F152" s="224" t="s">
        <v>381</v>
      </c>
      <c r="G152" s="225" t="s">
        <v>272</v>
      </c>
      <c r="H152" s="226">
        <v>6000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346</v>
      </c>
    </row>
    <row r="153" s="2" customFormat="1">
      <c r="A153" s="35"/>
      <c r="B153" s="36"/>
      <c r="C153" s="37"/>
      <c r="D153" s="235" t="s">
        <v>275</v>
      </c>
      <c r="E153" s="37"/>
      <c r="F153" s="236" t="s">
        <v>1054</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348</v>
      </c>
      <c r="D154" s="222" t="s">
        <v>269</v>
      </c>
      <c r="E154" s="223" t="s">
        <v>384</v>
      </c>
      <c r="F154" s="224" t="s">
        <v>385</v>
      </c>
      <c r="G154" s="225" t="s">
        <v>272</v>
      </c>
      <c r="H154" s="226">
        <v>100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349</v>
      </c>
    </row>
    <row r="155" s="2" customFormat="1">
      <c r="A155" s="35"/>
      <c r="B155" s="36"/>
      <c r="C155" s="37"/>
      <c r="D155" s="235" t="s">
        <v>275</v>
      </c>
      <c r="E155" s="37"/>
      <c r="F155" s="236" t="s">
        <v>387</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312</v>
      </c>
      <c r="D156" s="222" t="s">
        <v>269</v>
      </c>
      <c r="E156" s="223" t="s">
        <v>389</v>
      </c>
      <c r="F156" s="224" t="s">
        <v>390</v>
      </c>
      <c r="G156" s="225" t="s">
        <v>307</v>
      </c>
      <c r="H156" s="226">
        <v>211.45699999999999</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351</v>
      </c>
    </row>
    <row r="157" s="2" customFormat="1">
      <c r="A157" s="35"/>
      <c r="B157" s="36"/>
      <c r="C157" s="37"/>
      <c r="D157" s="235" t="s">
        <v>275</v>
      </c>
      <c r="E157" s="37"/>
      <c r="F157" s="236" t="s">
        <v>1055</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393</v>
      </c>
      <c r="F158" s="224" t="s">
        <v>394</v>
      </c>
      <c r="G158" s="225" t="s">
        <v>307</v>
      </c>
      <c r="H158" s="226">
        <v>211.45699999999999</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355</v>
      </c>
    </row>
    <row r="159" s="2" customFormat="1">
      <c r="A159" s="35"/>
      <c r="B159" s="36"/>
      <c r="C159" s="37"/>
      <c r="D159" s="235" t="s">
        <v>275</v>
      </c>
      <c r="E159" s="37"/>
      <c r="F159" s="236" t="s">
        <v>1056</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73</v>
      </c>
    </row>
    <row r="160" s="2" customFormat="1" ht="90" customHeight="1">
      <c r="A160" s="35"/>
      <c r="B160" s="36"/>
      <c r="C160" s="222" t="s">
        <v>315</v>
      </c>
      <c r="D160" s="222" t="s">
        <v>269</v>
      </c>
      <c r="E160" s="223" t="s">
        <v>389</v>
      </c>
      <c r="F160" s="224" t="s">
        <v>390</v>
      </c>
      <c r="G160" s="225" t="s">
        <v>307</v>
      </c>
      <c r="H160" s="226">
        <v>211.45699999999999</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359</v>
      </c>
    </row>
    <row r="161" s="2" customFormat="1">
      <c r="A161" s="35"/>
      <c r="B161" s="36"/>
      <c r="C161" s="37"/>
      <c r="D161" s="235" t="s">
        <v>275</v>
      </c>
      <c r="E161" s="37"/>
      <c r="F161" s="236" t="s">
        <v>1057</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73</v>
      </c>
    </row>
    <row r="162" s="2" customFormat="1" ht="114.9" customHeight="1">
      <c r="A162" s="35"/>
      <c r="B162" s="36"/>
      <c r="C162" s="222" t="s">
        <v>361</v>
      </c>
      <c r="D162" s="222" t="s">
        <v>269</v>
      </c>
      <c r="E162" s="223" t="s">
        <v>393</v>
      </c>
      <c r="F162" s="224" t="s">
        <v>394</v>
      </c>
      <c r="G162" s="225" t="s">
        <v>307</v>
      </c>
      <c r="H162" s="226">
        <v>211.45699999999999</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364</v>
      </c>
    </row>
    <row r="163" s="2" customFormat="1">
      <c r="A163" s="35"/>
      <c r="B163" s="36"/>
      <c r="C163" s="37"/>
      <c r="D163" s="235" t="s">
        <v>275</v>
      </c>
      <c r="E163" s="37"/>
      <c r="F163" s="236" t="s">
        <v>1058</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101.25" customHeight="1">
      <c r="A164" s="35"/>
      <c r="B164" s="36"/>
      <c r="C164" s="222" t="s">
        <v>319</v>
      </c>
      <c r="D164" s="222" t="s">
        <v>269</v>
      </c>
      <c r="E164" s="223" t="s">
        <v>402</v>
      </c>
      <c r="F164" s="224" t="s">
        <v>403</v>
      </c>
      <c r="G164" s="225" t="s">
        <v>279</v>
      </c>
      <c r="H164" s="226">
        <v>148</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368</v>
      </c>
    </row>
    <row r="165" s="2" customFormat="1">
      <c r="A165" s="35"/>
      <c r="B165" s="36"/>
      <c r="C165" s="37"/>
      <c r="D165" s="235" t="s">
        <v>275</v>
      </c>
      <c r="E165" s="37"/>
      <c r="F165" s="236" t="s">
        <v>1059</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73</v>
      </c>
    </row>
    <row r="166" s="2" customFormat="1" ht="101.25" customHeight="1">
      <c r="A166" s="35"/>
      <c r="B166" s="36"/>
      <c r="C166" s="222" t="s">
        <v>370</v>
      </c>
      <c r="D166" s="222" t="s">
        <v>269</v>
      </c>
      <c r="E166" s="223" t="s">
        <v>407</v>
      </c>
      <c r="F166" s="224" t="s">
        <v>408</v>
      </c>
      <c r="G166" s="225" t="s">
        <v>279</v>
      </c>
      <c r="H166" s="226">
        <v>40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373</v>
      </c>
    </row>
    <row r="167" s="2" customFormat="1">
      <c r="A167" s="35"/>
      <c r="B167" s="36"/>
      <c r="C167" s="37"/>
      <c r="D167" s="235" t="s">
        <v>275</v>
      </c>
      <c r="E167" s="37"/>
      <c r="F167" s="236" t="s">
        <v>1060</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73</v>
      </c>
    </row>
    <row r="168" s="2" customFormat="1" ht="114.9" customHeight="1">
      <c r="A168" s="35"/>
      <c r="B168" s="36"/>
      <c r="C168" s="222" t="s">
        <v>324</v>
      </c>
      <c r="D168" s="222" t="s">
        <v>269</v>
      </c>
      <c r="E168" s="223" t="s">
        <v>416</v>
      </c>
      <c r="F168" s="224" t="s">
        <v>417</v>
      </c>
      <c r="G168" s="225" t="s">
        <v>279</v>
      </c>
      <c r="H168" s="226">
        <v>30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377</v>
      </c>
    </row>
    <row r="169" s="2" customFormat="1">
      <c r="A169" s="35"/>
      <c r="B169" s="36"/>
      <c r="C169" s="37"/>
      <c r="D169" s="235" t="s">
        <v>275</v>
      </c>
      <c r="E169" s="37"/>
      <c r="F169" s="236" t="s">
        <v>1061</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73</v>
      </c>
    </row>
    <row r="170" s="2" customFormat="1" ht="100.5" customHeight="1">
      <c r="A170" s="35"/>
      <c r="B170" s="36"/>
      <c r="C170" s="222" t="s">
        <v>379</v>
      </c>
      <c r="D170" s="222" t="s">
        <v>269</v>
      </c>
      <c r="E170" s="223" t="s">
        <v>425</v>
      </c>
      <c r="F170" s="224" t="s">
        <v>426</v>
      </c>
      <c r="G170" s="225" t="s">
        <v>307</v>
      </c>
      <c r="H170" s="226">
        <v>7.1820000000000004</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73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382</v>
      </c>
    </row>
    <row r="171" s="2" customFormat="1">
      <c r="A171" s="35"/>
      <c r="B171" s="36"/>
      <c r="C171" s="37"/>
      <c r="D171" s="235" t="s">
        <v>275</v>
      </c>
      <c r="E171" s="37"/>
      <c r="F171" s="236" t="s">
        <v>1062</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66.75" customHeight="1">
      <c r="A172" s="35"/>
      <c r="B172" s="36"/>
      <c r="C172" s="222" t="s">
        <v>329</v>
      </c>
      <c r="D172" s="222" t="s">
        <v>269</v>
      </c>
      <c r="E172" s="223" t="s">
        <v>429</v>
      </c>
      <c r="F172" s="224" t="s">
        <v>430</v>
      </c>
      <c r="G172" s="225" t="s">
        <v>279</v>
      </c>
      <c r="H172" s="226">
        <v>53.280000000000001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386</v>
      </c>
    </row>
    <row r="173" s="2" customFormat="1">
      <c r="A173" s="35"/>
      <c r="B173" s="36"/>
      <c r="C173" s="37"/>
      <c r="D173" s="235" t="s">
        <v>275</v>
      </c>
      <c r="E173" s="37"/>
      <c r="F173" s="236" t="s">
        <v>1063</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73</v>
      </c>
    </row>
    <row r="174" s="2" customFormat="1" ht="90" customHeight="1">
      <c r="A174" s="35"/>
      <c r="B174" s="36"/>
      <c r="C174" s="222" t="s">
        <v>388</v>
      </c>
      <c r="D174" s="222" t="s">
        <v>269</v>
      </c>
      <c r="E174" s="223" t="s">
        <v>389</v>
      </c>
      <c r="F174" s="224" t="s">
        <v>390</v>
      </c>
      <c r="G174" s="225" t="s">
        <v>307</v>
      </c>
      <c r="H174" s="226">
        <v>23.420000000000002</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391</v>
      </c>
    </row>
    <row r="175" s="2" customFormat="1">
      <c r="A175" s="35"/>
      <c r="B175" s="36"/>
      <c r="C175" s="37"/>
      <c r="D175" s="235" t="s">
        <v>275</v>
      </c>
      <c r="E175" s="37"/>
      <c r="F175" s="236" t="s">
        <v>1064</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73</v>
      </c>
    </row>
    <row r="176" s="2" customFormat="1" ht="114.9" customHeight="1">
      <c r="A176" s="35"/>
      <c r="B176" s="36"/>
      <c r="C176" s="222" t="s">
        <v>334</v>
      </c>
      <c r="D176" s="222" t="s">
        <v>269</v>
      </c>
      <c r="E176" s="223" t="s">
        <v>393</v>
      </c>
      <c r="F176" s="224" t="s">
        <v>394</v>
      </c>
      <c r="G176" s="225" t="s">
        <v>307</v>
      </c>
      <c r="H176" s="226">
        <v>23.420000000000002</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395</v>
      </c>
    </row>
    <row r="177" s="2" customFormat="1">
      <c r="A177" s="35"/>
      <c r="B177" s="36"/>
      <c r="C177" s="37"/>
      <c r="D177" s="235" t="s">
        <v>275</v>
      </c>
      <c r="E177" s="37"/>
      <c r="F177" s="236" t="s">
        <v>1064</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73</v>
      </c>
    </row>
    <row r="178" s="2" customFormat="1" ht="90" customHeight="1">
      <c r="A178" s="35"/>
      <c r="B178" s="36"/>
      <c r="C178" s="222" t="s">
        <v>397</v>
      </c>
      <c r="D178" s="222" t="s">
        <v>269</v>
      </c>
      <c r="E178" s="223" t="s">
        <v>389</v>
      </c>
      <c r="F178" s="224" t="s">
        <v>390</v>
      </c>
      <c r="G178" s="225" t="s">
        <v>307</v>
      </c>
      <c r="H178" s="226">
        <v>23.420000000000002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398</v>
      </c>
    </row>
    <row r="179" s="2" customFormat="1">
      <c r="A179" s="35"/>
      <c r="B179" s="36"/>
      <c r="C179" s="37"/>
      <c r="D179" s="235" t="s">
        <v>275</v>
      </c>
      <c r="E179" s="37"/>
      <c r="F179" s="236" t="s">
        <v>1065</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73</v>
      </c>
    </row>
    <row r="180" s="2" customFormat="1" ht="114.9" customHeight="1">
      <c r="A180" s="35"/>
      <c r="B180" s="36"/>
      <c r="C180" s="222" t="s">
        <v>337</v>
      </c>
      <c r="D180" s="222" t="s">
        <v>269</v>
      </c>
      <c r="E180" s="223" t="s">
        <v>393</v>
      </c>
      <c r="F180" s="224" t="s">
        <v>394</v>
      </c>
      <c r="G180" s="225" t="s">
        <v>307</v>
      </c>
      <c r="H180" s="226">
        <v>23.420000000000002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400</v>
      </c>
    </row>
    <row r="181" s="2" customFormat="1">
      <c r="A181" s="35"/>
      <c r="B181" s="36"/>
      <c r="C181" s="37"/>
      <c r="D181" s="235" t="s">
        <v>275</v>
      </c>
      <c r="E181" s="37"/>
      <c r="F181" s="236" t="s">
        <v>1065</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37.8" customHeight="1">
      <c r="A182" s="35"/>
      <c r="B182" s="36"/>
      <c r="C182" s="222" t="s">
        <v>406</v>
      </c>
      <c r="D182" s="222" t="s">
        <v>269</v>
      </c>
      <c r="E182" s="223" t="s">
        <v>448</v>
      </c>
      <c r="F182" s="224" t="s">
        <v>1066</v>
      </c>
      <c r="G182" s="225" t="s">
        <v>279</v>
      </c>
      <c r="H182" s="226">
        <v>1402</v>
      </c>
      <c r="I182" s="227"/>
      <c r="J182" s="228">
        <f>ROUND(I182*H182,2)</f>
        <v>0</v>
      </c>
      <c r="K182" s="224" t="s">
        <v>1</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404</v>
      </c>
    </row>
    <row r="183" s="2" customFormat="1">
      <c r="A183" s="35"/>
      <c r="B183" s="36"/>
      <c r="C183" s="37"/>
      <c r="D183" s="235" t="s">
        <v>275</v>
      </c>
      <c r="E183" s="37"/>
      <c r="F183" s="236" t="s">
        <v>1067</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73</v>
      </c>
    </row>
    <row r="184" s="2" customFormat="1" ht="128.55" customHeight="1">
      <c r="A184" s="35"/>
      <c r="B184" s="36"/>
      <c r="C184" s="222" t="s">
        <v>342</v>
      </c>
      <c r="D184" s="222" t="s">
        <v>269</v>
      </c>
      <c r="E184" s="223" t="s">
        <v>453</v>
      </c>
      <c r="F184" s="224" t="s">
        <v>454</v>
      </c>
      <c r="G184" s="225" t="s">
        <v>279</v>
      </c>
      <c r="H184" s="226">
        <v>447.74000000000001</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409</v>
      </c>
    </row>
    <row r="185" s="2" customFormat="1">
      <c r="A185" s="35"/>
      <c r="B185" s="36"/>
      <c r="C185" s="37"/>
      <c r="D185" s="235" t="s">
        <v>275</v>
      </c>
      <c r="E185" s="37"/>
      <c r="F185" s="236" t="s">
        <v>1068</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73</v>
      </c>
    </row>
    <row r="186" s="2" customFormat="1" ht="128.55" customHeight="1">
      <c r="A186" s="35"/>
      <c r="B186" s="36"/>
      <c r="C186" s="222" t="s">
        <v>415</v>
      </c>
      <c r="D186" s="222" t="s">
        <v>269</v>
      </c>
      <c r="E186" s="223" t="s">
        <v>457</v>
      </c>
      <c r="F186" s="224" t="s">
        <v>458</v>
      </c>
      <c r="G186" s="225" t="s">
        <v>279</v>
      </c>
      <c r="H186" s="226">
        <v>428.58999999999998</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413</v>
      </c>
    </row>
    <row r="187" s="2" customFormat="1">
      <c r="A187" s="35"/>
      <c r="B187" s="36"/>
      <c r="C187" s="37"/>
      <c r="D187" s="235" t="s">
        <v>275</v>
      </c>
      <c r="E187" s="37"/>
      <c r="F187" s="236" t="s">
        <v>1069</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73</v>
      </c>
    </row>
    <row r="188" s="2" customFormat="1" ht="128.55" customHeight="1">
      <c r="A188" s="35"/>
      <c r="B188" s="36"/>
      <c r="C188" s="222" t="s">
        <v>346</v>
      </c>
      <c r="D188" s="222" t="s">
        <v>269</v>
      </c>
      <c r="E188" s="223" t="s">
        <v>462</v>
      </c>
      <c r="F188" s="224" t="s">
        <v>463</v>
      </c>
      <c r="G188" s="225" t="s">
        <v>279</v>
      </c>
      <c r="H188" s="226">
        <v>1417.5699999999999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418</v>
      </c>
    </row>
    <row r="189" s="2" customFormat="1">
      <c r="A189" s="35"/>
      <c r="B189" s="36"/>
      <c r="C189" s="37"/>
      <c r="D189" s="235" t="s">
        <v>275</v>
      </c>
      <c r="E189" s="37"/>
      <c r="F189" s="236" t="s">
        <v>1070</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114.9" customHeight="1">
      <c r="A190" s="35"/>
      <c r="B190" s="36"/>
      <c r="C190" s="222" t="s">
        <v>424</v>
      </c>
      <c r="D190" s="222" t="s">
        <v>269</v>
      </c>
      <c r="E190" s="223" t="s">
        <v>475</v>
      </c>
      <c r="F190" s="224" t="s">
        <v>476</v>
      </c>
      <c r="G190" s="225" t="s">
        <v>272</v>
      </c>
      <c r="H190" s="226">
        <v>12</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422</v>
      </c>
    </row>
    <row r="191" s="2" customFormat="1">
      <c r="A191" s="35"/>
      <c r="B191" s="36"/>
      <c r="C191" s="37"/>
      <c r="D191" s="235" t="s">
        <v>275</v>
      </c>
      <c r="E191" s="37"/>
      <c r="F191" s="236" t="s">
        <v>1071</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73</v>
      </c>
    </row>
    <row r="192" s="2" customFormat="1" ht="128.55" customHeight="1">
      <c r="A192" s="35"/>
      <c r="B192" s="36"/>
      <c r="C192" s="222" t="s">
        <v>349</v>
      </c>
      <c r="D192" s="222" t="s">
        <v>269</v>
      </c>
      <c r="E192" s="223" t="s">
        <v>480</v>
      </c>
      <c r="F192" s="224" t="s">
        <v>481</v>
      </c>
      <c r="G192" s="225" t="s">
        <v>272</v>
      </c>
      <c r="H192" s="226">
        <v>7</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427</v>
      </c>
    </row>
    <row r="193" s="2" customFormat="1">
      <c r="A193" s="35"/>
      <c r="B193" s="36"/>
      <c r="C193" s="37"/>
      <c r="D193" s="235" t="s">
        <v>275</v>
      </c>
      <c r="E193" s="37"/>
      <c r="F193" s="236" t="s">
        <v>1072</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114.9" customHeight="1">
      <c r="A194" s="35"/>
      <c r="B194" s="36"/>
      <c r="C194" s="222" t="s">
        <v>433</v>
      </c>
      <c r="D194" s="222" t="s">
        <v>269</v>
      </c>
      <c r="E194" s="223" t="s">
        <v>484</v>
      </c>
      <c r="F194" s="224" t="s">
        <v>485</v>
      </c>
      <c r="G194" s="225" t="s">
        <v>486</v>
      </c>
      <c r="H194" s="226">
        <v>100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431</v>
      </c>
    </row>
    <row r="195" s="2" customFormat="1">
      <c r="A195" s="35"/>
      <c r="B195" s="36"/>
      <c r="C195" s="37"/>
      <c r="D195" s="235" t="s">
        <v>275</v>
      </c>
      <c r="E195" s="37"/>
      <c r="F195" s="236" t="s">
        <v>1040</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90" customHeight="1">
      <c r="A196" s="35"/>
      <c r="B196" s="36"/>
      <c r="C196" s="222" t="s">
        <v>351</v>
      </c>
      <c r="D196" s="222" t="s">
        <v>269</v>
      </c>
      <c r="E196" s="223" t="s">
        <v>490</v>
      </c>
      <c r="F196" s="224" t="s">
        <v>491</v>
      </c>
      <c r="G196" s="225" t="s">
        <v>486</v>
      </c>
      <c r="H196" s="226">
        <v>25</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436</v>
      </c>
    </row>
    <row r="197" s="2" customFormat="1">
      <c r="A197" s="35"/>
      <c r="B197" s="36"/>
      <c r="C197" s="37"/>
      <c r="D197" s="235" t="s">
        <v>275</v>
      </c>
      <c r="E197" s="37"/>
      <c r="F197" s="236" t="s">
        <v>1073</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73</v>
      </c>
    </row>
    <row r="198" s="2" customFormat="1" ht="90" customHeight="1">
      <c r="A198" s="35"/>
      <c r="B198" s="36"/>
      <c r="C198" s="222" t="s">
        <v>440</v>
      </c>
      <c r="D198" s="222" t="s">
        <v>269</v>
      </c>
      <c r="E198" s="223" t="s">
        <v>494</v>
      </c>
      <c r="F198" s="224" t="s">
        <v>495</v>
      </c>
      <c r="G198" s="225" t="s">
        <v>279</v>
      </c>
      <c r="H198" s="226">
        <v>4000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438</v>
      </c>
    </row>
    <row r="199" s="2" customFormat="1">
      <c r="A199" s="35"/>
      <c r="B199" s="36"/>
      <c r="C199" s="37"/>
      <c r="D199" s="235" t="s">
        <v>275</v>
      </c>
      <c r="E199" s="37"/>
      <c r="F199" s="236" t="s">
        <v>1074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73</v>
      </c>
    </row>
    <row r="200" s="2" customFormat="1" ht="90" customHeight="1">
      <c r="A200" s="35"/>
      <c r="B200" s="36"/>
      <c r="C200" s="222" t="s">
        <v>355</v>
      </c>
      <c r="D200" s="222" t="s">
        <v>269</v>
      </c>
      <c r="E200" s="223" t="s">
        <v>499</v>
      </c>
      <c r="F200" s="224" t="s">
        <v>500</v>
      </c>
      <c r="G200" s="225" t="s">
        <v>279</v>
      </c>
      <c r="H200" s="226">
        <v>4000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441</v>
      </c>
    </row>
    <row r="201" s="2" customFormat="1">
      <c r="A201" s="35"/>
      <c r="B201" s="36"/>
      <c r="C201" s="37"/>
      <c r="D201" s="235" t="s">
        <v>275</v>
      </c>
      <c r="E201" s="37"/>
      <c r="F201" s="236" t="s">
        <v>1074</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73</v>
      </c>
    </row>
    <row r="202" s="2" customFormat="1" ht="76.35" customHeight="1">
      <c r="A202" s="35"/>
      <c r="B202" s="36"/>
      <c r="C202" s="222" t="s">
        <v>445</v>
      </c>
      <c r="D202" s="222" t="s">
        <v>269</v>
      </c>
      <c r="E202" s="223" t="s">
        <v>502</v>
      </c>
      <c r="F202" s="224" t="s">
        <v>503</v>
      </c>
      <c r="G202" s="225" t="s">
        <v>279</v>
      </c>
      <c r="H202" s="226">
        <v>248.95500000000001</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443</v>
      </c>
    </row>
    <row r="203" s="2" customFormat="1">
      <c r="A203" s="35"/>
      <c r="B203" s="36"/>
      <c r="C203" s="37"/>
      <c r="D203" s="235" t="s">
        <v>275</v>
      </c>
      <c r="E203" s="37"/>
      <c r="F203" s="236" t="s">
        <v>1075</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73</v>
      </c>
    </row>
    <row r="204" s="2" customFormat="1" ht="76.35" customHeight="1">
      <c r="A204" s="35"/>
      <c r="B204" s="36"/>
      <c r="C204" s="222" t="s">
        <v>359</v>
      </c>
      <c r="D204" s="222" t="s">
        <v>269</v>
      </c>
      <c r="E204" s="223" t="s">
        <v>507</v>
      </c>
      <c r="F204" s="224" t="s">
        <v>508</v>
      </c>
      <c r="G204" s="225" t="s">
        <v>279</v>
      </c>
      <c r="H204" s="226">
        <v>248.95500000000001</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73</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446</v>
      </c>
    </row>
    <row r="205" s="2" customFormat="1">
      <c r="A205" s="35"/>
      <c r="B205" s="36"/>
      <c r="C205" s="37"/>
      <c r="D205" s="235" t="s">
        <v>275</v>
      </c>
      <c r="E205" s="37"/>
      <c r="F205" s="236" t="s">
        <v>1075</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73</v>
      </c>
    </row>
    <row r="206" s="2" customFormat="1" ht="24.15" customHeight="1">
      <c r="A206" s="35"/>
      <c r="B206" s="36"/>
      <c r="C206" s="222" t="s">
        <v>452</v>
      </c>
      <c r="D206" s="222" t="s">
        <v>269</v>
      </c>
      <c r="E206" s="223" t="s">
        <v>535</v>
      </c>
      <c r="F206" s="224" t="s">
        <v>536</v>
      </c>
      <c r="G206" s="225" t="s">
        <v>272</v>
      </c>
      <c r="H206" s="226">
        <v>23</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73</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450</v>
      </c>
    </row>
    <row r="207" s="2" customFormat="1">
      <c r="A207" s="35"/>
      <c r="B207" s="36"/>
      <c r="C207" s="37"/>
      <c r="D207" s="235" t="s">
        <v>275</v>
      </c>
      <c r="E207" s="37"/>
      <c r="F207" s="236" t="s">
        <v>514</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76.35" customHeight="1">
      <c r="A208" s="35"/>
      <c r="B208" s="36"/>
      <c r="C208" s="222" t="s">
        <v>364</v>
      </c>
      <c r="D208" s="222" t="s">
        <v>269</v>
      </c>
      <c r="E208" s="223" t="s">
        <v>539</v>
      </c>
      <c r="F208" s="224" t="s">
        <v>540</v>
      </c>
      <c r="G208" s="225" t="s">
        <v>272</v>
      </c>
      <c r="H208" s="226">
        <v>23</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455</v>
      </c>
    </row>
    <row r="209" s="2" customFormat="1">
      <c r="A209" s="35"/>
      <c r="B209" s="36"/>
      <c r="C209" s="37"/>
      <c r="D209" s="235" t="s">
        <v>275</v>
      </c>
      <c r="E209" s="37"/>
      <c r="F209" s="236" t="s">
        <v>514</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73</v>
      </c>
    </row>
    <row r="210" s="2" customFormat="1" ht="49.05" customHeight="1">
      <c r="A210" s="35"/>
      <c r="B210" s="36"/>
      <c r="C210" s="222" t="s">
        <v>461</v>
      </c>
      <c r="D210" s="222" t="s">
        <v>269</v>
      </c>
      <c r="E210" s="223" t="s">
        <v>542</v>
      </c>
      <c r="F210" s="224" t="s">
        <v>543</v>
      </c>
      <c r="G210" s="225" t="s">
        <v>272</v>
      </c>
      <c r="H210" s="226">
        <v>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459</v>
      </c>
    </row>
    <row r="211" s="2" customFormat="1">
      <c r="A211" s="35"/>
      <c r="B211" s="36"/>
      <c r="C211" s="37"/>
      <c r="D211" s="235" t="s">
        <v>275</v>
      </c>
      <c r="E211" s="37"/>
      <c r="F211" s="236" t="s">
        <v>1076</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73</v>
      </c>
    </row>
    <row r="212" s="2" customFormat="1" ht="49.05" customHeight="1">
      <c r="A212" s="35"/>
      <c r="B212" s="36"/>
      <c r="C212" s="222" t="s">
        <v>368</v>
      </c>
      <c r="D212" s="222" t="s">
        <v>269</v>
      </c>
      <c r="E212" s="223" t="s">
        <v>547</v>
      </c>
      <c r="F212" s="224" t="s">
        <v>548</v>
      </c>
      <c r="G212" s="225" t="s">
        <v>272</v>
      </c>
      <c r="H212" s="226">
        <v>12</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73</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464</v>
      </c>
    </row>
    <row r="213" s="2" customFormat="1">
      <c r="A213" s="35"/>
      <c r="B213" s="36"/>
      <c r="C213" s="37"/>
      <c r="D213" s="235" t="s">
        <v>275</v>
      </c>
      <c r="E213" s="37"/>
      <c r="F213" s="236" t="s">
        <v>1077</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73</v>
      </c>
    </row>
    <row r="214" s="2" customFormat="1" ht="55.5" customHeight="1">
      <c r="A214" s="35"/>
      <c r="B214" s="36"/>
      <c r="C214" s="222" t="s">
        <v>470</v>
      </c>
      <c r="D214" s="222" t="s">
        <v>269</v>
      </c>
      <c r="E214" s="223" t="s">
        <v>551</v>
      </c>
      <c r="F214" s="224" t="s">
        <v>552</v>
      </c>
      <c r="G214" s="225" t="s">
        <v>272</v>
      </c>
      <c r="H214" s="226">
        <v>15</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73</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468</v>
      </c>
    </row>
    <row r="215" s="2" customFormat="1">
      <c r="A215" s="35"/>
      <c r="B215" s="36"/>
      <c r="C215" s="37"/>
      <c r="D215" s="235" t="s">
        <v>275</v>
      </c>
      <c r="E215" s="37"/>
      <c r="F215" s="236" t="s">
        <v>554</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76.35" customHeight="1">
      <c r="A216" s="35"/>
      <c r="B216" s="36"/>
      <c r="C216" s="222" t="s">
        <v>373</v>
      </c>
      <c r="D216" s="222" t="s">
        <v>269</v>
      </c>
      <c r="E216" s="223" t="s">
        <v>519</v>
      </c>
      <c r="F216" s="224" t="s">
        <v>520</v>
      </c>
      <c r="G216" s="225" t="s">
        <v>272</v>
      </c>
      <c r="H216" s="226">
        <v>96</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473</v>
      </c>
    </row>
    <row r="217" s="2" customFormat="1">
      <c r="A217" s="35"/>
      <c r="B217" s="36"/>
      <c r="C217" s="37"/>
      <c r="D217" s="235" t="s">
        <v>275</v>
      </c>
      <c r="E217" s="37"/>
      <c r="F217" s="236" t="s">
        <v>1078</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73</v>
      </c>
    </row>
    <row r="218" s="2" customFormat="1" ht="76.35" customHeight="1">
      <c r="A218" s="35"/>
      <c r="B218" s="36"/>
      <c r="C218" s="222" t="s">
        <v>479</v>
      </c>
      <c r="D218" s="222" t="s">
        <v>269</v>
      </c>
      <c r="E218" s="223" t="s">
        <v>524</v>
      </c>
      <c r="F218" s="224" t="s">
        <v>525</v>
      </c>
      <c r="G218" s="225" t="s">
        <v>272</v>
      </c>
      <c r="H218" s="226">
        <v>96</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477</v>
      </c>
    </row>
    <row r="219" s="2" customFormat="1">
      <c r="A219" s="35"/>
      <c r="B219" s="36"/>
      <c r="C219" s="37"/>
      <c r="D219" s="235" t="s">
        <v>275</v>
      </c>
      <c r="E219" s="37"/>
      <c r="F219" s="236" t="s">
        <v>1078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73</v>
      </c>
    </row>
    <row r="220" s="2" customFormat="1" ht="24.15" customHeight="1">
      <c r="A220" s="35"/>
      <c r="B220" s="36"/>
      <c r="C220" s="222" t="s">
        <v>377</v>
      </c>
      <c r="D220" s="222" t="s">
        <v>269</v>
      </c>
      <c r="E220" s="223" t="s">
        <v>556</v>
      </c>
      <c r="F220" s="224" t="s">
        <v>557</v>
      </c>
      <c r="G220" s="225" t="s">
        <v>272</v>
      </c>
      <c r="H220" s="226">
        <v>15</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482</v>
      </c>
    </row>
    <row r="221" s="2" customFormat="1">
      <c r="A221" s="35"/>
      <c r="B221" s="36"/>
      <c r="C221" s="37"/>
      <c r="D221" s="235" t="s">
        <v>275</v>
      </c>
      <c r="E221" s="37"/>
      <c r="F221" s="236" t="s">
        <v>554</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73</v>
      </c>
    </row>
    <row r="222" s="2" customFormat="1" ht="37.8" customHeight="1">
      <c r="A222" s="35"/>
      <c r="B222" s="36"/>
      <c r="C222" s="222" t="s">
        <v>489</v>
      </c>
      <c r="D222" s="222" t="s">
        <v>269</v>
      </c>
      <c r="E222" s="223" t="s">
        <v>559</v>
      </c>
      <c r="F222" s="224" t="s">
        <v>560</v>
      </c>
      <c r="G222" s="225" t="s">
        <v>272</v>
      </c>
      <c r="H222" s="226">
        <v>120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487</v>
      </c>
    </row>
    <row r="223" s="2" customFormat="1">
      <c r="A223" s="35"/>
      <c r="B223" s="36"/>
      <c r="C223" s="37"/>
      <c r="D223" s="235" t="s">
        <v>275</v>
      </c>
      <c r="E223" s="37"/>
      <c r="F223" s="236" t="s">
        <v>1079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73</v>
      </c>
    </row>
    <row r="224" s="2" customFormat="1" ht="180.75" customHeight="1">
      <c r="A224" s="35"/>
      <c r="B224" s="36"/>
      <c r="C224" s="222" t="s">
        <v>382</v>
      </c>
      <c r="D224" s="222" t="s">
        <v>269</v>
      </c>
      <c r="E224" s="223" t="s">
        <v>564</v>
      </c>
      <c r="F224" s="224" t="s">
        <v>565</v>
      </c>
      <c r="G224" s="225" t="s">
        <v>289</v>
      </c>
      <c r="H224" s="226">
        <v>1.4019999999999999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73</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492</v>
      </c>
    </row>
    <row r="225" s="2" customFormat="1">
      <c r="A225" s="35"/>
      <c r="B225" s="36"/>
      <c r="C225" s="37"/>
      <c r="D225" s="235" t="s">
        <v>275</v>
      </c>
      <c r="E225" s="37"/>
      <c r="F225" s="236" t="s">
        <v>1080</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73</v>
      </c>
    </row>
    <row r="226" s="2" customFormat="1" ht="180.75" customHeight="1">
      <c r="A226" s="35"/>
      <c r="B226" s="36"/>
      <c r="C226" s="222" t="s">
        <v>498</v>
      </c>
      <c r="D226" s="222" t="s">
        <v>269</v>
      </c>
      <c r="E226" s="223" t="s">
        <v>568</v>
      </c>
      <c r="F226" s="224" t="s">
        <v>569</v>
      </c>
      <c r="G226" s="225" t="s">
        <v>279</v>
      </c>
      <c r="H226" s="226">
        <v>1933.8</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73</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496</v>
      </c>
    </row>
    <row r="227" s="2" customFormat="1">
      <c r="A227" s="35"/>
      <c r="B227" s="36"/>
      <c r="C227" s="37"/>
      <c r="D227" s="235" t="s">
        <v>275</v>
      </c>
      <c r="E227" s="37"/>
      <c r="F227" s="236" t="s">
        <v>1081</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55.5" customHeight="1">
      <c r="A228" s="35"/>
      <c r="B228" s="36"/>
      <c r="C228" s="222" t="s">
        <v>386</v>
      </c>
      <c r="D228" s="222" t="s">
        <v>269</v>
      </c>
      <c r="E228" s="223" t="s">
        <v>573</v>
      </c>
      <c r="F228" s="224" t="s">
        <v>574</v>
      </c>
      <c r="G228" s="225" t="s">
        <v>289</v>
      </c>
      <c r="H228" s="226">
        <v>1.4019999999999999</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501</v>
      </c>
    </row>
    <row r="229" s="2" customFormat="1">
      <c r="A229" s="35"/>
      <c r="B229" s="36"/>
      <c r="C229" s="37"/>
      <c r="D229" s="235" t="s">
        <v>275</v>
      </c>
      <c r="E229" s="37"/>
      <c r="F229" s="236" t="s">
        <v>1080</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73</v>
      </c>
    </row>
    <row r="230" s="2" customFormat="1" ht="55.5" customHeight="1">
      <c r="A230" s="35"/>
      <c r="B230" s="36"/>
      <c r="C230" s="222" t="s">
        <v>506</v>
      </c>
      <c r="D230" s="222" t="s">
        <v>269</v>
      </c>
      <c r="E230" s="223" t="s">
        <v>576</v>
      </c>
      <c r="F230" s="224" t="s">
        <v>577</v>
      </c>
      <c r="G230" s="225" t="s">
        <v>279</v>
      </c>
      <c r="H230" s="226">
        <v>1933.8</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73</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504</v>
      </c>
    </row>
    <row r="231" s="2" customFormat="1">
      <c r="A231" s="35"/>
      <c r="B231" s="36"/>
      <c r="C231" s="37"/>
      <c r="D231" s="235" t="s">
        <v>275</v>
      </c>
      <c r="E231" s="37"/>
      <c r="F231" s="236" t="s">
        <v>1081</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73</v>
      </c>
    </row>
    <row r="232" s="2" customFormat="1" ht="128.55" customHeight="1">
      <c r="A232" s="35"/>
      <c r="B232" s="36"/>
      <c r="C232" s="222" t="s">
        <v>391</v>
      </c>
      <c r="D232" s="222" t="s">
        <v>269</v>
      </c>
      <c r="E232" s="223" t="s">
        <v>580</v>
      </c>
      <c r="F232" s="224" t="s">
        <v>581</v>
      </c>
      <c r="G232" s="225" t="s">
        <v>289</v>
      </c>
      <c r="H232" s="226">
        <v>2</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73</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509</v>
      </c>
    </row>
    <row r="233" s="2" customFormat="1">
      <c r="A233" s="35"/>
      <c r="B233" s="36"/>
      <c r="C233" s="37"/>
      <c r="D233" s="235" t="s">
        <v>275</v>
      </c>
      <c r="E233" s="37"/>
      <c r="F233" s="236" t="s">
        <v>1082</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73</v>
      </c>
    </row>
    <row r="234" s="2" customFormat="1" ht="142.2" customHeight="1">
      <c r="A234" s="35"/>
      <c r="B234" s="36"/>
      <c r="C234" s="222" t="s">
        <v>515</v>
      </c>
      <c r="D234" s="222" t="s">
        <v>269</v>
      </c>
      <c r="E234" s="223" t="s">
        <v>584</v>
      </c>
      <c r="F234" s="224" t="s">
        <v>585</v>
      </c>
      <c r="G234" s="225" t="s">
        <v>279</v>
      </c>
      <c r="H234" s="226">
        <v>1000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73</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513</v>
      </c>
    </row>
    <row r="235" s="2" customFormat="1">
      <c r="A235" s="35"/>
      <c r="B235" s="36"/>
      <c r="C235" s="37"/>
      <c r="D235" s="235" t="s">
        <v>275</v>
      </c>
      <c r="E235" s="37"/>
      <c r="F235" s="236" t="s">
        <v>1083</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73</v>
      </c>
    </row>
    <row r="236" s="2" customFormat="1" ht="55.5" customHeight="1">
      <c r="A236" s="35"/>
      <c r="B236" s="36"/>
      <c r="C236" s="222" t="s">
        <v>395</v>
      </c>
      <c r="D236" s="222" t="s">
        <v>269</v>
      </c>
      <c r="E236" s="223" t="s">
        <v>573</v>
      </c>
      <c r="F236" s="224" t="s">
        <v>574</v>
      </c>
      <c r="G236" s="225" t="s">
        <v>289</v>
      </c>
      <c r="H236" s="226">
        <v>2</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73</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518</v>
      </c>
    </row>
    <row r="237" s="2" customFormat="1">
      <c r="A237" s="35"/>
      <c r="B237" s="36"/>
      <c r="C237" s="37"/>
      <c r="D237" s="235" t="s">
        <v>275</v>
      </c>
      <c r="E237" s="37"/>
      <c r="F237" s="236" t="s">
        <v>1084</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73</v>
      </c>
    </row>
    <row r="238" s="2" customFormat="1" ht="55.5" customHeight="1">
      <c r="A238" s="35"/>
      <c r="B238" s="36"/>
      <c r="C238" s="222" t="s">
        <v>523</v>
      </c>
      <c r="D238" s="222" t="s">
        <v>269</v>
      </c>
      <c r="E238" s="223" t="s">
        <v>576</v>
      </c>
      <c r="F238" s="224" t="s">
        <v>577</v>
      </c>
      <c r="G238" s="225" t="s">
        <v>279</v>
      </c>
      <c r="H238" s="226">
        <v>1000</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73</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521</v>
      </c>
    </row>
    <row r="239" s="2" customFormat="1">
      <c r="A239" s="35"/>
      <c r="B239" s="36"/>
      <c r="C239" s="37"/>
      <c r="D239" s="235" t="s">
        <v>275</v>
      </c>
      <c r="E239" s="37"/>
      <c r="F239" s="236" t="s">
        <v>1085</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73</v>
      </c>
    </row>
    <row r="240" s="2" customFormat="1" ht="76.35" customHeight="1">
      <c r="A240" s="35"/>
      <c r="B240" s="36"/>
      <c r="C240" s="222" t="s">
        <v>398</v>
      </c>
      <c r="D240" s="222" t="s">
        <v>269</v>
      </c>
      <c r="E240" s="223" t="s">
        <v>594</v>
      </c>
      <c r="F240" s="224" t="s">
        <v>595</v>
      </c>
      <c r="G240" s="225" t="s">
        <v>297</v>
      </c>
      <c r="H240" s="226">
        <v>226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73</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526</v>
      </c>
    </row>
    <row r="241" s="2" customFormat="1">
      <c r="A241" s="35"/>
      <c r="B241" s="36"/>
      <c r="C241" s="37"/>
      <c r="D241" s="235" t="s">
        <v>275</v>
      </c>
      <c r="E241" s="37"/>
      <c r="F241" s="236" t="s">
        <v>1086</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73</v>
      </c>
    </row>
    <row r="242" s="2" customFormat="1" ht="76.35" customHeight="1">
      <c r="A242" s="35"/>
      <c r="B242" s="36"/>
      <c r="C242" s="222" t="s">
        <v>531</v>
      </c>
      <c r="D242" s="222" t="s">
        <v>269</v>
      </c>
      <c r="E242" s="223" t="s">
        <v>598</v>
      </c>
      <c r="F242" s="224" t="s">
        <v>599</v>
      </c>
      <c r="G242" s="225" t="s">
        <v>297</v>
      </c>
      <c r="H242" s="226">
        <v>272</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73</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529</v>
      </c>
    </row>
    <row r="243" s="2" customFormat="1">
      <c r="A243" s="35"/>
      <c r="B243" s="36"/>
      <c r="C243" s="37"/>
      <c r="D243" s="235" t="s">
        <v>275</v>
      </c>
      <c r="E243" s="37"/>
      <c r="F243" s="236" t="s">
        <v>1087</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73</v>
      </c>
    </row>
    <row r="244" s="2" customFormat="1" ht="21.75" customHeight="1">
      <c r="A244" s="35"/>
      <c r="B244" s="36"/>
      <c r="C244" s="240" t="s">
        <v>400</v>
      </c>
      <c r="D244" s="240" t="s">
        <v>339</v>
      </c>
      <c r="E244" s="241" t="s">
        <v>340</v>
      </c>
      <c r="F244" s="242" t="s">
        <v>341</v>
      </c>
      <c r="G244" s="243" t="s">
        <v>307</v>
      </c>
      <c r="H244" s="244">
        <v>996</v>
      </c>
      <c r="I244" s="245"/>
      <c r="J244" s="246">
        <f>ROUND(I244*H244,2)</f>
        <v>0</v>
      </c>
      <c r="K244" s="242" t="s">
        <v>273</v>
      </c>
      <c r="L244" s="247"/>
      <c r="M244" s="248" t="s">
        <v>1</v>
      </c>
      <c r="N244" s="249" t="s">
        <v>38</v>
      </c>
      <c r="O244" s="88"/>
      <c r="P244" s="231">
        <f>O244*H244</f>
        <v>0</v>
      </c>
      <c r="Q244" s="231">
        <v>1</v>
      </c>
      <c r="R244" s="231">
        <f>Q244*H244</f>
        <v>996</v>
      </c>
      <c r="S244" s="231">
        <v>0</v>
      </c>
      <c r="T244" s="232">
        <f>S244*H244</f>
        <v>0</v>
      </c>
      <c r="U244" s="35"/>
      <c r="V244" s="35"/>
      <c r="W244" s="35"/>
      <c r="X244" s="35"/>
      <c r="Y244" s="35"/>
      <c r="Z244" s="35"/>
      <c r="AA244" s="35"/>
      <c r="AB244" s="35"/>
      <c r="AC244" s="35"/>
      <c r="AD244" s="35"/>
      <c r="AE244" s="35"/>
      <c r="AR244" s="233" t="s">
        <v>286</v>
      </c>
      <c r="AT244" s="233" t="s">
        <v>339</v>
      </c>
      <c r="AU244" s="233" t="s">
        <v>73</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534</v>
      </c>
    </row>
    <row r="245" s="2" customFormat="1">
      <c r="A245" s="35"/>
      <c r="B245" s="36"/>
      <c r="C245" s="37"/>
      <c r="D245" s="235" t="s">
        <v>275</v>
      </c>
      <c r="E245" s="37"/>
      <c r="F245" s="236" t="s">
        <v>1088</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73</v>
      </c>
    </row>
    <row r="246" s="2" customFormat="1" ht="101.25" customHeight="1">
      <c r="A246" s="35"/>
      <c r="B246" s="36"/>
      <c r="C246" s="222" t="s">
        <v>538</v>
      </c>
      <c r="D246" s="222" t="s">
        <v>269</v>
      </c>
      <c r="E246" s="223" t="s">
        <v>305</v>
      </c>
      <c r="F246" s="224" t="s">
        <v>306</v>
      </c>
      <c r="G246" s="225" t="s">
        <v>307</v>
      </c>
      <c r="H246" s="226">
        <v>996</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73</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537</v>
      </c>
    </row>
    <row r="247" s="2" customFormat="1">
      <c r="A247" s="35"/>
      <c r="B247" s="36"/>
      <c r="C247" s="37"/>
      <c r="D247" s="235" t="s">
        <v>275</v>
      </c>
      <c r="E247" s="37"/>
      <c r="F247" s="236" t="s">
        <v>1089</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73</v>
      </c>
    </row>
    <row r="248" s="2" customFormat="1" ht="111.75" customHeight="1">
      <c r="A248" s="35"/>
      <c r="B248" s="36"/>
      <c r="C248" s="222" t="s">
        <v>404</v>
      </c>
      <c r="D248" s="222" t="s">
        <v>269</v>
      </c>
      <c r="E248" s="223" t="s">
        <v>317</v>
      </c>
      <c r="F248" s="224" t="s">
        <v>318</v>
      </c>
      <c r="G248" s="225" t="s">
        <v>307</v>
      </c>
      <c r="H248" s="226">
        <v>5976</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73</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541</v>
      </c>
    </row>
    <row r="249" s="2" customFormat="1">
      <c r="A249" s="35"/>
      <c r="B249" s="36"/>
      <c r="C249" s="37"/>
      <c r="D249" s="235" t="s">
        <v>275</v>
      </c>
      <c r="E249" s="37"/>
      <c r="F249" s="236" t="s">
        <v>1090</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73</v>
      </c>
    </row>
    <row r="250" s="2" customFormat="1" ht="44.25" customHeight="1">
      <c r="A250" s="35"/>
      <c r="B250" s="36"/>
      <c r="C250" s="222" t="s">
        <v>546</v>
      </c>
      <c r="D250" s="222" t="s">
        <v>269</v>
      </c>
      <c r="E250" s="223" t="s">
        <v>1091</v>
      </c>
      <c r="F250" s="224" t="s">
        <v>1092</v>
      </c>
      <c r="G250" s="225" t="s">
        <v>328</v>
      </c>
      <c r="H250" s="226">
        <v>5.2000000000000002</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73</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544</v>
      </c>
    </row>
    <row r="251" s="2" customFormat="1">
      <c r="A251" s="35"/>
      <c r="B251" s="36"/>
      <c r="C251" s="37"/>
      <c r="D251" s="235" t="s">
        <v>275</v>
      </c>
      <c r="E251" s="37"/>
      <c r="F251" s="236" t="s">
        <v>1093</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73</v>
      </c>
    </row>
    <row r="252" s="2" customFormat="1" ht="49.05" customHeight="1">
      <c r="A252" s="35"/>
      <c r="B252" s="36"/>
      <c r="C252" s="222" t="s">
        <v>409</v>
      </c>
      <c r="D252" s="222" t="s">
        <v>269</v>
      </c>
      <c r="E252" s="223" t="s">
        <v>1094</v>
      </c>
      <c r="F252" s="224" t="s">
        <v>1095</v>
      </c>
      <c r="G252" s="225" t="s">
        <v>328</v>
      </c>
      <c r="H252" s="226">
        <v>5.2000000000000002</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73</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549</v>
      </c>
    </row>
    <row r="253" s="2" customFormat="1">
      <c r="A253" s="35"/>
      <c r="B253" s="36"/>
      <c r="C253" s="37"/>
      <c r="D253" s="235" t="s">
        <v>275</v>
      </c>
      <c r="E253" s="37"/>
      <c r="F253" s="236" t="s">
        <v>1093</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73</v>
      </c>
    </row>
    <row r="254" s="2" customFormat="1" ht="55.5" customHeight="1">
      <c r="A254" s="35"/>
      <c r="B254" s="36"/>
      <c r="C254" s="222" t="s">
        <v>555</v>
      </c>
      <c r="D254" s="222" t="s">
        <v>269</v>
      </c>
      <c r="E254" s="223" t="s">
        <v>1096</v>
      </c>
      <c r="F254" s="224" t="s">
        <v>1097</v>
      </c>
      <c r="G254" s="225" t="s">
        <v>279</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73</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553</v>
      </c>
    </row>
    <row r="255" s="2" customFormat="1">
      <c r="A255" s="35"/>
      <c r="B255" s="36"/>
      <c r="C255" s="37"/>
      <c r="D255" s="235" t="s">
        <v>275</v>
      </c>
      <c r="E255" s="37"/>
      <c r="F255" s="236" t="s">
        <v>1098</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73</v>
      </c>
    </row>
    <row r="256" s="2" customFormat="1" ht="62.7" customHeight="1">
      <c r="A256" s="35"/>
      <c r="B256" s="36"/>
      <c r="C256" s="222" t="s">
        <v>413</v>
      </c>
      <c r="D256" s="222" t="s">
        <v>269</v>
      </c>
      <c r="E256" s="223" t="s">
        <v>1099</v>
      </c>
      <c r="F256" s="224" t="s">
        <v>1100</v>
      </c>
      <c r="G256" s="225" t="s">
        <v>279</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73</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558</v>
      </c>
    </row>
    <row r="257" s="2" customFormat="1">
      <c r="A257" s="35"/>
      <c r="B257" s="36"/>
      <c r="C257" s="37"/>
      <c r="D257" s="235" t="s">
        <v>275</v>
      </c>
      <c r="E257" s="37"/>
      <c r="F257" s="236" t="s">
        <v>1098</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73</v>
      </c>
    </row>
    <row r="258" s="2" customFormat="1" ht="49.05" customHeight="1">
      <c r="A258" s="35"/>
      <c r="B258" s="36"/>
      <c r="C258" s="222" t="s">
        <v>563</v>
      </c>
      <c r="D258" s="222" t="s">
        <v>269</v>
      </c>
      <c r="E258" s="223" t="s">
        <v>633</v>
      </c>
      <c r="F258" s="224" t="s">
        <v>634</v>
      </c>
      <c r="G258" s="225" t="s">
        <v>272</v>
      </c>
      <c r="H258" s="226">
        <v>36</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73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561</v>
      </c>
    </row>
    <row r="259" s="2" customFormat="1" ht="90" customHeight="1">
      <c r="A259" s="35"/>
      <c r="B259" s="36"/>
      <c r="C259" s="222" t="s">
        <v>418</v>
      </c>
      <c r="D259" s="222" t="s">
        <v>269</v>
      </c>
      <c r="E259" s="223" t="s">
        <v>637</v>
      </c>
      <c r="F259" s="224" t="s">
        <v>638</v>
      </c>
      <c r="G259" s="225" t="s">
        <v>272</v>
      </c>
      <c r="H259" s="226">
        <v>36</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566</v>
      </c>
    </row>
    <row r="260" s="2" customFormat="1" ht="76.35" customHeight="1">
      <c r="A260" s="35"/>
      <c r="B260" s="36"/>
      <c r="C260" s="222" t="s">
        <v>572</v>
      </c>
      <c r="D260" s="222" t="s">
        <v>269</v>
      </c>
      <c r="E260" s="223" t="s">
        <v>651</v>
      </c>
      <c r="F260" s="224" t="s">
        <v>652</v>
      </c>
      <c r="G260" s="225" t="s">
        <v>653</v>
      </c>
      <c r="H260" s="226">
        <v>12</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73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570</v>
      </c>
    </row>
    <row r="261" s="2" customFormat="1" ht="24.15" customHeight="1">
      <c r="A261" s="35"/>
      <c r="B261" s="36"/>
      <c r="C261" s="222" t="s">
        <v>422</v>
      </c>
      <c r="D261" s="222" t="s">
        <v>269</v>
      </c>
      <c r="E261" s="223" t="s">
        <v>655</v>
      </c>
      <c r="F261" s="224" t="s">
        <v>656</v>
      </c>
      <c r="G261" s="225" t="s">
        <v>653</v>
      </c>
      <c r="H261" s="226">
        <v>12</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575</v>
      </c>
    </row>
    <row r="262" s="2" customFormat="1" ht="16.5" customHeight="1">
      <c r="A262" s="35"/>
      <c r="B262" s="36"/>
      <c r="C262" s="222" t="s">
        <v>579</v>
      </c>
      <c r="D262" s="222" t="s">
        <v>269</v>
      </c>
      <c r="E262" s="223" t="s">
        <v>659</v>
      </c>
      <c r="F262" s="224" t="s">
        <v>660</v>
      </c>
      <c r="G262" s="225" t="s">
        <v>653</v>
      </c>
      <c r="H262" s="226">
        <v>12</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73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578</v>
      </c>
    </row>
    <row r="263" s="2" customFormat="1" ht="16.5" customHeight="1">
      <c r="A263" s="35"/>
      <c r="B263" s="36"/>
      <c r="C263" s="222" t="s">
        <v>427</v>
      </c>
      <c r="D263" s="222" t="s">
        <v>269</v>
      </c>
      <c r="E263" s="223" t="s">
        <v>662</v>
      </c>
      <c r="F263" s="224" t="s">
        <v>663</v>
      </c>
      <c r="G263" s="225" t="s">
        <v>653</v>
      </c>
      <c r="H263" s="226">
        <v>12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582</v>
      </c>
    </row>
    <row r="264" s="2" customFormat="1" ht="16.5" customHeight="1">
      <c r="A264" s="35"/>
      <c r="B264" s="36"/>
      <c r="C264" s="222" t="s">
        <v>588</v>
      </c>
      <c r="D264" s="222" t="s">
        <v>269</v>
      </c>
      <c r="E264" s="223" t="s">
        <v>666</v>
      </c>
      <c r="F264" s="224" t="s">
        <v>667</v>
      </c>
      <c r="G264" s="225" t="s">
        <v>653</v>
      </c>
      <c r="H264" s="226">
        <v>12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586</v>
      </c>
    </row>
    <row r="265" s="2" customFormat="1" ht="16.5" customHeight="1">
      <c r="A265" s="35"/>
      <c r="B265" s="36"/>
      <c r="C265" s="222" t="s">
        <v>431</v>
      </c>
      <c r="D265" s="222" t="s">
        <v>269</v>
      </c>
      <c r="E265" s="223" t="s">
        <v>669</v>
      </c>
      <c r="F265" s="224" t="s">
        <v>670</v>
      </c>
      <c r="G265" s="225" t="s">
        <v>653</v>
      </c>
      <c r="H265" s="226">
        <v>12</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589</v>
      </c>
    </row>
    <row r="266" s="2" customFormat="1" ht="21.75" customHeight="1">
      <c r="A266" s="35"/>
      <c r="B266" s="36"/>
      <c r="C266" s="222" t="s">
        <v>593</v>
      </c>
      <c r="D266" s="222" t="s">
        <v>269</v>
      </c>
      <c r="E266" s="223" t="s">
        <v>673</v>
      </c>
      <c r="F266" s="224" t="s">
        <v>674</v>
      </c>
      <c r="G266" s="225" t="s">
        <v>653</v>
      </c>
      <c r="H266" s="226">
        <v>12</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591</v>
      </c>
    </row>
    <row r="267" s="2" customFormat="1" ht="21.75" customHeight="1">
      <c r="A267" s="35"/>
      <c r="B267" s="36"/>
      <c r="C267" s="222" t="s">
        <v>436</v>
      </c>
      <c r="D267" s="222" t="s">
        <v>269</v>
      </c>
      <c r="E267" s="223" t="s">
        <v>676</v>
      </c>
      <c r="F267" s="224" t="s">
        <v>677</v>
      </c>
      <c r="G267" s="225" t="s">
        <v>653</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596</v>
      </c>
    </row>
    <row r="268" s="2" customFormat="1" ht="16.5" customHeight="1">
      <c r="A268" s="35"/>
      <c r="B268" s="36"/>
      <c r="C268" s="222" t="s">
        <v>602</v>
      </c>
      <c r="D268" s="222" t="s">
        <v>269</v>
      </c>
      <c r="E268" s="223" t="s">
        <v>680</v>
      </c>
      <c r="F268" s="224" t="s">
        <v>681</v>
      </c>
      <c r="G268" s="225" t="s">
        <v>272</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600</v>
      </c>
    </row>
    <row r="269" s="2" customFormat="1" ht="16.5" customHeight="1">
      <c r="A269" s="35"/>
      <c r="B269" s="36"/>
      <c r="C269" s="222" t="s">
        <v>438</v>
      </c>
      <c r="D269" s="222" t="s">
        <v>269</v>
      </c>
      <c r="E269" s="223" t="s">
        <v>683</v>
      </c>
      <c r="F269" s="224" t="s">
        <v>684</v>
      </c>
      <c r="G269" s="225" t="s">
        <v>272</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603</v>
      </c>
    </row>
    <row r="270" s="2" customFormat="1" ht="90" customHeight="1">
      <c r="A270" s="35"/>
      <c r="B270" s="36"/>
      <c r="C270" s="222" t="s">
        <v>607</v>
      </c>
      <c r="D270" s="222" t="s">
        <v>269</v>
      </c>
      <c r="E270" s="223" t="s">
        <v>687</v>
      </c>
      <c r="F270" s="224" t="s">
        <v>688</v>
      </c>
      <c r="G270" s="225" t="s">
        <v>272</v>
      </c>
      <c r="H270" s="226">
        <v>36</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605</v>
      </c>
    </row>
    <row r="271" s="2" customFormat="1" ht="134.25" customHeight="1">
      <c r="A271" s="35"/>
      <c r="B271" s="36"/>
      <c r="C271" s="222" t="s">
        <v>441</v>
      </c>
      <c r="D271" s="222" t="s">
        <v>269</v>
      </c>
      <c r="E271" s="223" t="s">
        <v>697</v>
      </c>
      <c r="F271" s="224" t="s">
        <v>698</v>
      </c>
      <c r="G271" s="225" t="s">
        <v>272</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608</v>
      </c>
    </row>
    <row r="272" s="2" customFormat="1" ht="62.7" customHeight="1">
      <c r="A272" s="35"/>
      <c r="B272" s="36"/>
      <c r="C272" s="222" t="s">
        <v>614</v>
      </c>
      <c r="D272" s="222" t="s">
        <v>269</v>
      </c>
      <c r="E272" s="223" t="s">
        <v>708</v>
      </c>
      <c r="F272" s="224" t="s">
        <v>709</v>
      </c>
      <c r="G272" s="225" t="s">
        <v>272</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612</v>
      </c>
    </row>
    <row r="273" s="2" customFormat="1" ht="16.5" customHeight="1">
      <c r="A273" s="35"/>
      <c r="B273" s="36"/>
      <c r="C273" s="222" t="s">
        <v>443</v>
      </c>
      <c r="D273" s="222" t="s">
        <v>269</v>
      </c>
      <c r="E273" s="223" t="s">
        <v>711</v>
      </c>
      <c r="F273" s="224" t="s">
        <v>712</v>
      </c>
      <c r="G273" s="225" t="s">
        <v>272</v>
      </c>
      <c r="H273" s="226">
        <v>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617</v>
      </c>
    </row>
    <row r="274" s="2" customFormat="1">
      <c r="A274" s="35"/>
      <c r="B274" s="36"/>
      <c r="C274" s="37"/>
      <c r="D274" s="235" t="s">
        <v>275</v>
      </c>
      <c r="E274" s="37"/>
      <c r="F274" s="236" t="s">
        <v>714</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62.7" customHeight="1">
      <c r="A275" s="35"/>
      <c r="B275" s="36"/>
      <c r="C275" s="222" t="s">
        <v>622</v>
      </c>
      <c r="D275" s="222" t="s">
        <v>269</v>
      </c>
      <c r="E275" s="223" t="s">
        <v>716</v>
      </c>
      <c r="F275" s="224" t="s">
        <v>717</v>
      </c>
      <c r="G275" s="225" t="s">
        <v>272</v>
      </c>
      <c r="H275" s="226">
        <v>4</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620</v>
      </c>
    </row>
    <row r="276" s="2" customFormat="1">
      <c r="A276" s="35"/>
      <c r="B276" s="36"/>
      <c r="C276" s="37"/>
      <c r="D276" s="235" t="s">
        <v>275</v>
      </c>
      <c r="E276" s="37"/>
      <c r="F276" s="236" t="s">
        <v>714</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16.5" customHeight="1">
      <c r="A277" s="35"/>
      <c r="B277" s="36"/>
      <c r="C277" s="222" t="s">
        <v>446</v>
      </c>
      <c r="D277" s="222" t="s">
        <v>269</v>
      </c>
      <c r="E277" s="223" t="s">
        <v>719</v>
      </c>
      <c r="F277" s="224" t="s">
        <v>720</v>
      </c>
      <c r="G277" s="225" t="s">
        <v>272</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625</v>
      </c>
    </row>
    <row r="278" s="2" customFormat="1">
      <c r="A278" s="35"/>
      <c r="B278" s="36"/>
      <c r="C278" s="37"/>
      <c r="D278" s="235" t="s">
        <v>275</v>
      </c>
      <c r="E278" s="37"/>
      <c r="F278" s="236" t="s">
        <v>1101</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73</v>
      </c>
    </row>
    <row r="279" s="2" customFormat="1" ht="66.75" customHeight="1">
      <c r="A279" s="35"/>
      <c r="B279" s="36"/>
      <c r="C279" s="222" t="s">
        <v>630</v>
      </c>
      <c r="D279" s="222" t="s">
        <v>269</v>
      </c>
      <c r="E279" s="223" t="s">
        <v>724</v>
      </c>
      <c r="F279" s="224" t="s">
        <v>725</v>
      </c>
      <c r="G279" s="225" t="s">
        <v>272</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628</v>
      </c>
    </row>
    <row r="280" s="2" customFormat="1">
      <c r="A280" s="35"/>
      <c r="B280" s="36"/>
      <c r="C280" s="37"/>
      <c r="D280" s="235" t="s">
        <v>275</v>
      </c>
      <c r="E280" s="37"/>
      <c r="F280" s="236" t="s">
        <v>1101</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73</v>
      </c>
    </row>
    <row r="281" s="2" customFormat="1" ht="49.05" customHeight="1">
      <c r="A281" s="35"/>
      <c r="B281" s="36"/>
      <c r="C281" s="222" t="s">
        <v>450</v>
      </c>
      <c r="D281" s="222" t="s">
        <v>269</v>
      </c>
      <c r="E281" s="223" t="s">
        <v>728</v>
      </c>
      <c r="F281" s="224" t="s">
        <v>729</v>
      </c>
      <c r="G281" s="225" t="s">
        <v>272</v>
      </c>
      <c r="H281" s="226">
        <v>4</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631</v>
      </c>
    </row>
    <row r="282" s="2" customFormat="1">
      <c r="A282" s="35"/>
      <c r="B282" s="36"/>
      <c r="C282" s="37"/>
      <c r="D282" s="235" t="s">
        <v>275</v>
      </c>
      <c r="E282" s="37"/>
      <c r="F282" s="236" t="s">
        <v>714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73</v>
      </c>
    </row>
    <row r="283" s="2" customFormat="1" ht="62.7" customHeight="1">
      <c r="A283" s="35"/>
      <c r="B283" s="36"/>
      <c r="C283" s="222" t="s">
        <v>636</v>
      </c>
      <c r="D283" s="222" t="s">
        <v>269</v>
      </c>
      <c r="E283" s="223" t="s">
        <v>732</v>
      </c>
      <c r="F283" s="224" t="s">
        <v>733</v>
      </c>
      <c r="G283" s="225" t="s">
        <v>272</v>
      </c>
      <c r="H283" s="226">
        <v>4</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635</v>
      </c>
    </row>
    <row r="284" s="2" customFormat="1">
      <c r="A284" s="35"/>
      <c r="B284" s="36"/>
      <c r="C284" s="37"/>
      <c r="D284" s="235" t="s">
        <v>275</v>
      </c>
      <c r="E284" s="37"/>
      <c r="F284" s="236" t="s">
        <v>714</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73</v>
      </c>
    </row>
    <row r="285" s="12" customFormat="1" ht="25.92" customHeight="1">
      <c r="A285" s="12"/>
      <c r="B285" s="208"/>
      <c r="C285" s="209"/>
      <c r="D285" s="210" t="s">
        <v>72</v>
      </c>
      <c r="E285" s="211" t="s">
        <v>735</v>
      </c>
      <c r="F285" s="211" t="s">
        <v>1102</v>
      </c>
      <c r="G285" s="209"/>
      <c r="H285" s="209"/>
      <c r="I285" s="212"/>
      <c r="J285" s="213">
        <f>BK285</f>
        <v>0</v>
      </c>
      <c r="K285" s="209"/>
      <c r="L285" s="214"/>
      <c r="M285" s="215"/>
      <c r="N285" s="216"/>
      <c r="O285" s="216"/>
      <c r="P285" s="217">
        <f>SUM(P286:P317)</f>
        <v>0</v>
      </c>
      <c r="Q285" s="216"/>
      <c r="R285" s="217">
        <f>SUM(R286:R317)</f>
        <v>13.547440000000002</v>
      </c>
      <c r="S285" s="216"/>
      <c r="T285" s="218">
        <f>SUM(T286:T317)</f>
        <v>0</v>
      </c>
      <c r="U285" s="12"/>
      <c r="V285" s="12"/>
      <c r="W285" s="12"/>
      <c r="X285" s="12"/>
      <c r="Y285" s="12"/>
      <c r="Z285" s="12"/>
      <c r="AA285" s="12"/>
      <c r="AB285" s="12"/>
      <c r="AC285" s="12"/>
      <c r="AD285" s="12"/>
      <c r="AE285" s="12"/>
      <c r="AR285" s="219" t="s">
        <v>81</v>
      </c>
      <c r="AT285" s="220" t="s">
        <v>72</v>
      </c>
      <c r="AU285" s="220" t="s">
        <v>73</v>
      </c>
      <c r="AY285" s="219" t="s">
        <v>266</v>
      </c>
      <c r="BK285" s="221">
        <f>SUM(BK286:BK317)</f>
        <v>0</v>
      </c>
    </row>
    <row r="286" s="2" customFormat="1" ht="168" customHeight="1">
      <c r="A286" s="35"/>
      <c r="B286" s="36"/>
      <c r="C286" s="222" t="s">
        <v>455</v>
      </c>
      <c r="D286" s="222" t="s">
        <v>269</v>
      </c>
      <c r="E286" s="223" t="s">
        <v>1103</v>
      </c>
      <c r="F286" s="224" t="s">
        <v>1104</v>
      </c>
      <c r="G286" s="225" t="s">
        <v>272</v>
      </c>
      <c r="H286" s="226">
        <v>48</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81</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639</v>
      </c>
    </row>
    <row r="287" s="2" customFormat="1" ht="168" customHeight="1">
      <c r="A287" s="35"/>
      <c r="B287" s="36"/>
      <c r="C287" s="222" t="s">
        <v>643</v>
      </c>
      <c r="D287" s="222" t="s">
        <v>269</v>
      </c>
      <c r="E287" s="223" t="s">
        <v>1105</v>
      </c>
      <c r="F287" s="224" t="s">
        <v>1106</v>
      </c>
      <c r="G287" s="225" t="s">
        <v>272</v>
      </c>
      <c r="H287" s="226">
        <v>35</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642</v>
      </c>
    </row>
    <row r="288" s="2" customFormat="1" ht="168" customHeight="1">
      <c r="A288" s="35"/>
      <c r="B288" s="36"/>
      <c r="C288" s="222" t="s">
        <v>459</v>
      </c>
      <c r="D288" s="222" t="s">
        <v>269</v>
      </c>
      <c r="E288" s="223" t="s">
        <v>1107</v>
      </c>
      <c r="F288" s="224" t="s">
        <v>1108</v>
      </c>
      <c r="G288" s="225" t="s">
        <v>272</v>
      </c>
      <c r="H288" s="226">
        <v>13</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81</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646</v>
      </c>
    </row>
    <row r="289" s="2" customFormat="1" ht="21.75" customHeight="1">
      <c r="A289" s="35"/>
      <c r="B289" s="36"/>
      <c r="C289" s="240" t="s">
        <v>650</v>
      </c>
      <c r="D289" s="240" t="s">
        <v>339</v>
      </c>
      <c r="E289" s="241" t="s">
        <v>1109</v>
      </c>
      <c r="F289" s="242" t="s">
        <v>1110</v>
      </c>
      <c r="G289" s="243" t="s">
        <v>297</v>
      </c>
      <c r="H289" s="244">
        <v>12.9</v>
      </c>
      <c r="I289" s="245"/>
      <c r="J289" s="246">
        <f>ROUND(I289*H289,2)</f>
        <v>0</v>
      </c>
      <c r="K289" s="242" t="s">
        <v>273</v>
      </c>
      <c r="L289" s="247"/>
      <c r="M289" s="248" t="s">
        <v>1</v>
      </c>
      <c r="N289" s="249" t="s">
        <v>38</v>
      </c>
      <c r="O289" s="88"/>
      <c r="P289" s="231">
        <f>O289*H289</f>
        <v>0</v>
      </c>
      <c r="Q289" s="231">
        <v>0.95499999999999996</v>
      </c>
      <c r="R289" s="231">
        <f>Q289*H289</f>
        <v>12.3195</v>
      </c>
      <c r="S289" s="231">
        <v>0</v>
      </c>
      <c r="T289" s="232">
        <f>S289*H289</f>
        <v>0</v>
      </c>
      <c r="U289" s="35"/>
      <c r="V289" s="35"/>
      <c r="W289" s="35"/>
      <c r="X289" s="35"/>
      <c r="Y289" s="35"/>
      <c r="Z289" s="35"/>
      <c r="AA289" s="35"/>
      <c r="AB289" s="35"/>
      <c r="AC289" s="35"/>
      <c r="AD289" s="35"/>
      <c r="AE289" s="35"/>
      <c r="AR289" s="233" t="s">
        <v>286</v>
      </c>
      <c r="AT289" s="233" t="s">
        <v>339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649</v>
      </c>
    </row>
    <row r="290" s="2" customFormat="1" ht="114.9" customHeight="1">
      <c r="A290" s="35"/>
      <c r="B290" s="36"/>
      <c r="C290" s="222" t="s">
        <v>464</v>
      </c>
      <c r="D290" s="222" t="s">
        <v>269</v>
      </c>
      <c r="E290" s="223" t="s">
        <v>393</v>
      </c>
      <c r="F290" s="224" t="s">
        <v>394</v>
      </c>
      <c r="G290" s="225" t="s">
        <v>307</v>
      </c>
      <c r="H290" s="226">
        <v>12.32</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81</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654</v>
      </c>
    </row>
    <row r="291" s="2" customFormat="1" ht="123" customHeight="1">
      <c r="A291" s="35"/>
      <c r="B291" s="36"/>
      <c r="C291" s="222" t="s">
        <v>658</v>
      </c>
      <c r="D291" s="222" t="s">
        <v>269</v>
      </c>
      <c r="E291" s="223" t="s">
        <v>1022</v>
      </c>
      <c r="F291" s="224" t="s">
        <v>1023</v>
      </c>
      <c r="G291" s="225" t="s">
        <v>307</v>
      </c>
      <c r="H291" s="226">
        <v>258.70999999999998</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657</v>
      </c>
    </row>
    <row r="292" s="2" customFormat="1">
      <c r="A292" s="35"/>
      <c r="B292" s="36"/>
      <c r="C292" s="37"/>
      <c r="D292" s="235" t="s">
        <v>275</v>
      </c>
      <c r="E292" s="37"/>
      <c r="F292" s="236" t="s">
        <v>1111</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6.5" customHeight="1">
      <c r="A293" s="35"/>
      <c r="B293" s="36"/>
      <c r="C293" s="240" t="s">
        <v>468</v>
      </c>
      <c r="D293" s="240" t="s">
        <v>339</v>
      </c>
      <c r="E293" s="241" t="s">
        <v>1112</v>
      </c>
      <c r="F293" s="242" t="s">
        <v>1113</v>
      </c>
      <c r="G293" s="243" t="s">
        <v>272</v>
      </c>
      <c r="H293" s="244">
        <v>664</v>
      </c>
      <c r="I293" s="245"/>
      <c r="J293" s="246">
        <f>ROUND(I293*H293,2)</f>
        <v>0</v>
      </c>
      <c r="K293" s="242" t="s">
        <v>273</v>
      </c>
      <c r="L293" s="247"/>
      <c r="M293" s="248" t="s">
        <v>1</v>
      </c>
      <c r="N293" s="249" t="s">
        <v>38</v>
      </c>
      <c r="O293" s="88"/>
      <c r="P293" s="231">
        <f>O293*H293</f>
        <v>0</v>
      </c>
      <c r="Q293" s="231">
        <v>0.00051999999999999995</v>
      </c>
      <c r="R293" s="231">
        <f>Q293*H293</f>
        <v>0.34527999999999998</v>
      </c>
      <c r="S293" s="231">
        <v>0</v>
      </c>
      <c r="T293" s="232">
        <f>S293*H293</f>
        <v>0</v>
      </c>
      <c r="U293" s="35"/>
      <c r="V293" s="35"/>
      <c r="W293" s="35"/>
      <c r="X293" s="35"/>
      <c r="Y293" s="35"/>
      <c r="Z293" s="35"/>
      <c r="AA293" s="35"/>
      <c r="AB293" s="35"/>
      <c r="AC293" s="35"/>
      <c r="AD293" s="35"/>
      <c r="AE293" s="35"/>
      <c r="AR293" s="233" t="s">
        <v>286</v>
      </c>
      <c r="AT293" s="233" t="s">
        <v>339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661</v>
      </c>
    </row>
    <row r="294" s="2" customFormat="1" ht="16.5" customHeight="1">
      <c r="A294" s="35"/>
      <c r="B294" s="36"/>
      <c r="C294" s="240" t="s">
        <v>665</v>
      </c>
      <c r="D294" s="240" t="s">
        <v>339</v>
      </c>
      <c r="E294" s="241" t="s">
        <v>1114</v>
      </c>
      <c r="F294" s="242" t="s">
        <v>1115</v>
      </c>
      <c r="G294" s="243" t="s">
        <v>272</v>
      </c>
      <c r="H294" s="244">
        <v>484</v>
      </c>
      <c r="I294" s="245"/>
      <c r="J294" s="246">
        <f>ROUND(I294*H294,2)</f>
        <v>0</v>
      </c>
      <c r="K294" s="242" t="s">
        <v>273</v>
      </c>
      <c r="L294" s="247"/>
      <c r="M294" s="248" t="s">
        <v>1</v>
      </c>
      <c r="N294" s="249" t="s">
        <v>38</v>
      </c>
      <c r="O294" s="88"/>
      <c r="P294" s="231">
        <f>O294*H294</f>
        <v>0</v>
      </c>
      <c r="Q294" s="231">
        <v>0.00056999999999999998</v>
      </c>
      <c r="R294" s="231">
        <f>Q294*H294</f>
        <v>0.27588000000000001</v>
      </c>
      <c r="S294" s="231">
        <v>0</v>
      </c>
      <c r="T294" s="232">
        <f>S294*H294</f>
        <v>0</v>
      </c>
      <c r="U294" s="35"/>
      <c r="V294" s="35"/>
      <c r="W294" s="35"/>
      <c r="X294" s="35"/>
      <c r="Y294" s="35"/>
      <c r="Z294" s="35"/>
      <c r="AA294" s="35"/>
      <c r="AB294" s="35"/>
      <c r="AC294" s="35"/>
      <c r="AD294" s="35"/>
      <c r="AE294" s="35"/>
      <c r="AR294" s="233" t="s">
        <v>286</v>
      </c>
      <c r="AT294" s="233" t="s">
        <v>339</v>
      </c>
      <c r="AU294" s="233" t="s">
        <v>81</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664</v>
      </c>
    </row>
    <row r="295" s="2" customFormat="1" ht="16.5" customHeight="1">
      <c r="A295" s="35"/>
      <c r="B295" s="36"/>
      <c r="C295" s="240" t="s">
        <v>473</v>
      </c>
      <c r="D295" s="240" t="s">
        <v>339</v>
      </c>
      <c r="E295" s="241" t="s">
        <v>1116</v>
      </c>
      <c r="F295" s="242" t="s">
        <v>1117</v>
      </c>
      <c r="G295" s="243" t="s">
        <v>272</v>
      </c>
      <c r="H295" s="244">
        <v>1148</v>
      </c>
      <c r="I295" s="245"/>
      <c r="J295" s="246">
        <f>ROUND(I295*H295,2)</f>
        <v>0</v>
      </c>
      <c r="K295" s="242" t="s">
        <v>273</v>
      </c>
      <c r="L295" s="247"/>
      <c r="M295" s="248" t="s">
        <v>1</v>
      </c>
      <c r="N295" s="249" t="s">
        <v>38</v>
      </c>
      <c r="O295" s="88"/>
      <c r="P295" s="231">
        <f>O295*H295</f>
        <v>0</v>
      </c>
      <c r="Q295" s="231">
        <v>9.0000000000000006E-05</v>
      </c>
      <c r="R295" s="231">
        <f>Q295*H295</f>
        <v>0.10332000000000001</v>
      </c>
      <c r="S295" s="231">
        <v>0</v>
      </c>
      <c r="T295" s="232">
        <f>S295*H295</f>
        <v>0</v>
      </c>
      <c r="U295" s="35"/>
      <c r="V295" s="35"/>
      <c r="W295" s="35"/>
      <c r="X295" s="35"/>
      <c r="Y295" s="35"/>
      <c r="Z295" s="35"/>
      <c r="AA295" s="35"/>
      <c r="AB295" s="35"/>
      <c r="AC295" s="35"/>
      <c r="AD295" s="35"/>
      <c r="AE295" s="35"/>
      <c r="AR295" s="233" t="s">
        <v>286</v>
      </c>
      <c r="AT295" s="233" t="s">
        <v>339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668</v>
      </c>
    </row>
    <row r="296" s="2" customFormat="1" ht="24.15" customHeight="1">
      <c r="A296" s="35"/>
      <c r="B296" s="36"/>
      <c r="C296" s="240" t="s">
        <v>672</v>
      </c>
      <c r="D296" s="240" t="s">
        <v>339</v>
      </c>
      <c r="E296" s="241" t="s">
        <v>1118</v>
      </c>
      <c r="F296" s="242" t="s">
        <v>1119</v>
      </c>
      <c r="G296" s="243" t="s">
        <v>272</v>
      </c>
      <c r="H296" s="244">
        <v>342</v>
      </c>
      <c r="I296" s="245"/>
      <c r="J296" s="246">
        <f>ROUND(I296*H296,2)</f>
        <v>0</v>
      </c>
      <c r="K296" s="242" t="s">
        <v>273</v>
      </c>
      <c r="L296" s="247"/>
      <c r="M296" s="248" t="s">
        <v>1</v>
      </c>
      <c r="N296" s="249" t="s">
        <v>38</v>
      </c>
      <c r="O296" s="88"/>
      <c r="P296" s="231">
        <f>O296*H296</f>
        <v>0</v>
      </c>
      <c r="Q296" s="231">
        <v>0.00123</v>
      </c>
      <c r="R296" s="231">
        <f>Q296*H296</f>
        <v>0.42065999999999998</v>
      </c>
      <c r="S296" s="231">
        <v>0</v>
      </c>
      <c r="T296" s="232">
        <f>S296*H296</f>
        <v>0</v>
      </c>
      <c r="U296" s="35"/>
      <c r="V296" s="35"/>
      <c r="W296" s="35"/>
      <c r="X296" s="35"/>
      <c r="Y296" s="35"/>
      <c r="Z296" s="35"/>
      <c r="AA296" s="35"/>
      <c r="AB296" s="35"/>
      <c r="AC296" s="35"/>
      <c r="AD296" s="35"/>
      <c r="AE296" s="35"/>
      <c r="AR296" s="233" t="s">
        <v>286</v>
      </c>
      <c r="AT296" s="233" t="s">
        <v>339</v>
      </c>
      <c r="AU296" s="233" t="s">
        <v>81</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671</v>
      </c>
    </row>
    <row r="297" s="2" customFormat="1" ht="21.75" customHeight="1">
      <c r="A297" s="35"/>
      <c r="B297" s="36"/>
      <c r="C297" s="240" t="s">
        <v>477</v>
      </c>
      <c r="D297" s="240" t="s">
        <v>339</v>
      </c>
      <c r="E297" s="241" t="s">
        <v>1120</v>
      </c>
      <c r="F297" s="242" t="s">
        <v>1121</v>
      </c>
      <c r="G297" s="243" t="s">
        <v>272</v>
      </c>
      <c r="H297" s="244">
        <v>176</v>
      </c>
      <c r="I297" s="245"/>
      <c r="J297" s="246">
        <f>ROUND(I297*H297,2)</f>
        <v>0</v>
      </c>
      <c r="K297" s="242" t="s">
        <v>273</v>
      </c>
      <c r="L297" s="247"/>
      <c r="M297" s="248" t="s">
        <v>1</v>
      </c>
      <c r="N297" s="249" t="s">
        <v>38</v>
      </c>
      <c r="O297" s="88"/>
      <c r="P297" s="231">
        <f>O297*H297</f>
        <v>0</v>
      </c>
      <c r="Q297" s="231">
        <v>0.00021000000000000001</v>
      </c>
      <c r="R297" s="231">
        <f>Q297*H297</f>
        <v>0.03696</v>
      </c>
      <c r="S297" s="231">
        <v>0</v>
      </c>
      <c r="T297" s="232">
        <f>S297*H297</f>
        <v>0</v>
      </c>
      <c r="U297" s="35"/>
      <c r="V297" s="35"/>
      <c r="W297" s="35"/>
      <c r="X297" s="35"/>
      <c r="Y297" s="35"/>
      <c r="Z297" s="35"/>
      <c r="AA297" s="35"/>
      <c r="AB297" s="35"/>
      <c r="AC297" s="35"/>
      <c r="AD297" s="35"/>
      <c r="AE297" s="35"/>
      <c r="AR297" s="233" t="s">
        <v>286</v>
      </c>
      <c r="AT297" s="233" t="s">
        <v>339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675</v>
      </c>
    </row>
    <row r="298" s="2" customFormat="1" ht="24.15" customHeight="1">
      <c r="A298" s="35"/>
      <c r="B298" s="36"/>
      <c r="C298" s="240" t="s">
        <v>679</v>
      </c>
      <c r="D298" s="240" t="s">
        <v>339</v>
      </c>
      <c r="E298" s="241" t="s">
        <v>1122</v>
      </c>
      <c r="F298" s="242" t="s">
        <v>1123</v>
      </c>
      <c r="G298" s="243" t="s">
        <v>272</v>
      </c>
      <c r="H298" s="244">
        <v>176</v>
      </c>
      <c r="I298" s="245"/>
      <c r="J298" s="246">
        <f>ROUND(I298*H298,2)</f>
        <v>0</v>
      </c>
      <c r="K298" s="242" t="s">
        <v>273</v>
      </c>
      <c r="L298" s="247"/>
      <c r="M298" s="248" t="s">
        <v>1</v>
      </c>
      <c r="N298" s="249" t="s">
        <v>38</v>
      </c>
      <c r="O298" s="88"/>
      <c r="P298" s="231">
        <f>O298*H298</f>
        <v>0</v>
      </c>
      <c r="Q298" s="231">
        <v>9.0000000000000006E-05</v>
      </c>
      <c r="R298" s="231">
        <f>Q298*H298</f>
        <v>0.01584</v>
      </c>
      <c r="S298" s="231">
        <v>0</v>
      </c>
      <c r="T298" s="232">
        <f>S298*H298</f>
        <v>0</v>
      </c>
      <c r="U298" s="35"/>
      <c r="V298" s="35"/>
      <c r="W298" s="35"/>
      <c r="X298" s="35"/>
      <c r="Y298" s="35"/>
      <c r="Z298" s="35"/>
      <c r="AA298" s="35"/>
      <c r="AB298" s="35"/>
      <c r="AC298" s="35"/>
      <c r="AD298" s="35"/>
      <c r="AE298" s="35"/>
      <c r="AR298" s="233" t="s">
        <v>286</v>
      </c>
      <c r="AT298" s="233" t="s">
        <v>339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678</v>
      </c>
    </row>
    <row r="299" s="2" customFormat="1" ht="16.5" customHeight="1">
      <c r="A299" s="35"/>
      <c r="B299" s="36"/>
      <c r="C299" s="240" t="s">
        <v>482</v>
      </c>
      <c r="D299" s="240" t="s">
        <v>339</v>
      </c>
      <c r="E299" s="241" t="s">
        <v>1124</v>
      </c>
      <c r="F299" s="242" t="s">
        <v>1125</v>
      </c>
      <c r="G299" s="243" t="s">
        <v>328</v>
      </c>
      <c r="H299" s="244">
        <v>30</v>
      </c>
      <c r="I299" s="245"/>
      <c r="J299" s="246">
        <f>ROUND(I299*H299,2)</f>
        <v>0</v>
      </c>
      <c r="K299" s="242" t="s">
        <v>273</v>
      </c>
      <c r="L299" s="247"/>
      <c r="M299" s="248" t="s">
        <v>1</v>
      </c>
      <c r="N299" s="249" t="s">
        <v>38</v>
      </c>
      <c r="O299" s="88"/>
      <c r="P299" s="231">
        <f>O299*H299</f>
        <v>0</v>
      </c>
      <c r="Q299" s="231">
        <v>0.001</v>
      </c>
      <c r="R299" s="231">
        <f>Q299*H299</f>
        <v>0.029999999999999999</v>
      </c>
      <c r="S299" s="231">
        <v>0</v>
      </c>
      <c r="T299" s="232">
        <f>S299*H299</f>
        <v>0</v>
      </c>
      <c r="U299" s="35"/>
      <c r="V299" s="35"/>
      <c r="W299" s="35"/>
      <c r="X299" s="35"/>
      <c r="Y299" s="35"/>
      <c r="Z299" s="35"/>
      <c r="AA299" s="35"/>
      <c r="AB299" s="35"/>
      <c r="AC299" s="35"/>
      <c r="AD299" s="35"/>
      <c r="AE299" s="35"/>
      <c r="AR299" s="233" t="s">
        <v>286</v>
      </c>
      <c r="AT299" s="233" t="s">
        <v>339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682</v>
      </c>
    </row>
    <row r="300" s="2" customFormat="1" ht="101.25" customHeight="1">
      <c r="A300" s="35"/>
      <c r="B300" s="36"/>
      <c r="C300" s="222" t="s">
        <v>686</v>
      </c>
      <c r="D300" s="222" t="s">
        <v>269</v>
      </c>
      <c r="E300" s="223" t="s">
        <v>1126</v>
      </c>
      <c r="F300" s="224" t="s">
        <v>1127</v>
      </c>
      <c r="G300" s="225" t="s">
        <v>272</v>
      </c>
      <c r="H300" s="226">
        <v>1</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81</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685</v>
      </c>
    </row>
    <row r="301" s="2" customFormat="1" ht="114.9" customHeight="1">
      <c r="A301" s="35"/>
      <c r="B301" s="36"/>
      <c r="C301" s="222" t="s">
        <v>487</v>
      </c>
      <c r="D301" s="222" t="s">
        <v>269</v>
      </c>
      <c r="E301" s="223" t="s">
        <v>1128</v>
      </c>
      <c r="F301" s="224" t="s">
        <v>1129</v>
      </c>
      <c r="G301" s="225" t="s">
        <v>272</v>
      </c>
      <c r="H301" s="226">
        <v>9</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689</v>
      </c>
    </row>
    <row r="302" s="2" customFormat="1">
      <c r="A302" s="35"/>
      <c r="B302" s="36"/>
      <c r="C302" s="37"/>
      <c r="D302" s="235" t="s">
        <v>275</v>
      </c>
      <c r="E302" s="37"/>
      <c r="F302" s="236" t="s">
        <v>1130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90" customHeight="1">
      <c r="A303" s="35"/>
      <c r="B303" s="36"/>
      <c r="C303" s="222" t="s">
        <v>693</v>
      </c>
      <c r="D303" s="222" t="s">
        <v>269</v>
      </c>
      <c r="E303" s="223" t="s">
        <v>389</v>
      </c>
      <c r="F303" s="224" t="s">
        <v>390</v>
      </c>
      <c r="G303" s="225" t="s">
        <v>307</v>
      </c>
      <c r="H303" s="226">
        <v>11.67</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692</v>
      </c>
    </row>
    <row r="304" s="2" customFormat="1">
      <c r="A304" s="35"/>
      <c r="B304" s="36"/>
      <c r="C304" s="37"/>
      <c r="D304" s="235" t="s">
        <v>275</v>
      </c>
      <c r="E304" s="37"/>
      <c r="F304" s="236" t="s">
        <v>1131</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49.05" customHeight="1">
      <c r="A305" s="35"/>
      <c r="B305" s="36"/>
      <c r="C305" s="222" t="s">
        <v>492</v>
      </c>
      <c r="D305" s="222" t="s">
        <v>269</v>
      </c>
      <c r="E305" s="223" t="s">
        <v>1132</v>
      </c>
      <c r="F305" s="224" t="s">
        <v>1133</v>
      </c>
      <c r="G305" s="225" t="s">
        <v>307</v>
      </c>
      <c r="H305" s="226">
        <v>11.67</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696</v>
      </c>
    </row>
    <row r="306" s="2" customFormat="1">
      <c r="A306" s="35"/>
      <c r="B306" s="36"/>
      <c r="C306" s="37"/>
      <c r="D306" s="235" t="s">
        <v>275</v>
      </c>
      <c r="E306" s="37"/>
      <c r="F306" s="236" t="s">
        <v>1134</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700</v>
      </c>
      <c r="D307" s="222" t="s">
        <v>269</v>
      </c>
      <c r="E307" s="223" t="s">
        <v>1022</v>
      </c>
      <c r="F307" s="224" t="s">
        <v>1023</v>
      </c>
      <c r="G307" s="225" t="s">
        <v>307</v>
      </c>
      <c r="H307" s="226">
        <v>35.009999999999998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699</v>
      </c>
    </row>
    <row r="308" s="2" customFormat="1">
      <c r="A308" s="35"/>
      <c r="B308" s="36"/>
      <c r="C308" s="37"/>
      <c r="D308" s="235" t="s">
        <v>275</v>
      </c>
      <c r="E308" s="37"/>
      <c r="F308" s="236" t="s">
        <v>1135</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00.5" customHeight="1">
      <c r="A309" s="35"/>
      <c r="B309" s="36"/>
      <c r="C309" s="222" t="s">
        <v>496</v>
      </c>
      <c r="D309" s="222" t="s">
        <v>269</v>
      </c>
      <c r="E309" s="223" t="s">
        <v>1136</v>
      </c>
      <c r="F309" s="224" t="s">
        <v>1137</v>
      </c>
      <c r="G309" s="225" t="s">
        <v>307</v>
      </c>
      <c r="H309" s="226">
        <v>11.609999999999999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703</v>
      </c>
    </row>
    <row r="310" s="2" customFormat="1">
      <c r="A310" s="35"/>
      <c r="B310" s="36"/>
      <c r="C310" s="37"/>
      <c r="D310" s="235" t="s">
        <v>275</v>
      </c>
      <c r="E310" s="37"/>
      <c r="F310" s="236" t="s">
        <v>1138</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90" customHeight="1">
      <c r="A311" s="35"/>
      <c r="B311" s="36"/>
      <c r="C311" s="222" t="s">
        <v>707</v>
      </c>
      <c r="D311" s="222" t="s">
        <v>269</v>
      </c>
      <c r="E311" s="223" t="s">
        <v>1139</v>
      </c>
      <c r="F311" s="224" t="s">
        <v>1140</v>
      </c>
      <c r="G311" s="225" t="s">
        <v>307</v>
      </c>
      <c r="H311" s="226">
        <v>0.059999999999999998</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706</v>
      </c>
    </row>
    <row r="312" s="2" customFormat="1">
      <c r="A312" s="35"/>
      <c r="B312" s="36"/>
      <c r="C312" s="37"/>
      <c r="D312" s="235" t="s">
        <v>275</v>
      </c>
      <c r="E312" s="37"/>
      <c r="F312" s="236" t="s">
        <v>1141</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16.5" customHeight="1">
      <c r="A313" s="35"/>
      <c r="B313" s="36"/>
      <c r="C313" s="222" t="s">
        <v>501</v>
      </c>
      <c r="D313" s="222" t="s">
        <v>269</v>
      </c>
      <c r="E313" s="223" t="s">
        <v>772</v>
      </c>
      <c r="F313" s="224" t="s">
        <v>908</v>
      </c>
      <c r="G313" s="225" t="s">
        <v>905</v>
      </c>
      <c r="H313" s="226">
        <v>1</v>
      </c>
      <c r="I313" s="227"/>
      <c r="J313" s="228">
        <f>ROUND(I313*H313,2)</f>
        <v>0</v>
      </c>
      <c r="K313" s="224" t="s">
        <v>1</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710</v>
      </c>
    </row>
    <row r="314" s="2" customFormat="1" ht="90" customHeight="1">
      <c r="A314" s="35"/>
      <c r="B314" s="36"/>
      <c r="C314" s="222" t="s">
        <v>715</v>
      </c>
      <c r="D314" s="222" t="s">
        <v>269</v>
      </c>
      <c r="E314" s="223" t="s">
        <v>911</v>
      </c>
      <c r="F314" s="224" t="s">
        <v>912</v>
      </c>
      <c r="G314" s="225" t="s">
        <v>272</v>
      </c>
      <c r="H314" s="226">
        <v>8</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81</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713</v>
      </c>
    </row>
    <row r="315" s="2" customFormat="1">
      <c r="A315" s="35"/>
      <c r="B315" s="36"/>
      <c r="C315" s="37"/>
      <c r="D315" s="235" t="s">
        <v>275</v>
      </c>
      <c r="E315" s="37"/>
      <c r="F315" s="236" t="s">
        <v>914</v>
      </c>
      <c r="G315" s="37"/>
      <c r="H315" s="37"/>
      <c r="I315" s="237"/>
      <c r="J315" s="37"/>
      <c r="K315" s="37"/>
      <c r="L315" s="41"/>
      <c r="M315" s="238"/>
      <c r="N315" s="239"/>
      <c r="O315" s="88"/>
      <c r="P315" s="88"/>
      <c r="Q315" s="88"/>
      <c r="R315" s="88"/>
      <c r="S315" s="88"/>
      <c r="T315" s="89"/>
      <c r="U315" s="35"/>
      <c r="V315" s="35"/>
      <c r="W315" s="35"/>
      <c r="X315" s="35"/>
      <c r="Y315" s="35"/>
      <c r="Z315" s="35"/>
      <c r="AA315" s="35"/>
      <c r="AB315" s="35"/>
      <c r="AC315" s="35"/>
      <c r="AD315" s="35"/>
      <c r="AE315" s="35"/>
      <c r="AT315" s="14" t="s">
        <v>275</v>
      </c>
      <c r="AU315" s="14" t="s">
        <v>81</v>
      </c>
    </row>
    <row r="316" s="2" customFormat="1" ht="90" customHeight="1">
      <c r="A316" s="35"/>
      <c r="B316" s="36"/>
      <c r="C316" s="222" t="s">
        <v>504</v>
      </c>
      <c r="D316" s="222" t="s">
        <v>269</v>
      </c>
      <c r="E316" s="223" t="s">
        <v>915</v>
      </c>
      <c r="F316" s="224" t="s">
        <v>916</v>
      </c>
      <c r="G316" s="225" t="s">
        <v>272</v>
      </c>
      <c r="H316" s="226">
        <v>6</v>
      </c>
      <c r="I316" s="227"/>
      <c r="J316" s="228">
        <f>ROUND(I316*H316,2)</f>
        <v>0</v>
      </c>
      <c r="K316" s="224" t="s">
        <v>273</v>
      </c>
      <c r="L316" s="41"/>
      <c r="M316" s="229" t="s">
        <v>1</v>
      </c>
      <c r="N316" s="230"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274</v>
      </c>
      <c r="AT316" s="233" t="s">
        <v>269</v>
      </c>
      <c r="AU316" s="233" t="s">
        <v>81</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718</v>
      </c>
    </row>
    <row r="317" s="2" customFormat="1">
      <c r="A317" s="35"/>
      <c r="B317" s="36"/>
      <c r="C317" s="37"/>
      <c r="D317" s="235" t="s">
        <v>275</v>
      </c>
      <c r="E317" s="37"/>
      <c r="F317" s="236" t="s">
        <v>918</v>
      </c>
      <c r="G317" s="37"/>
      <c r="H317" s="37"/>
      <c r="I317" s="237"/>
      <c r="J317" s="37"/>
      <c r="K317" s="37"/>
      <c r="L317" s="41"/>
      <c r="M317" s="254"/>
      <c r="N317" s="255"/>
      <c r="O317" s="256"/>
      <c r="P317" s="256"/>
      <c r="Q317" s="256"/>
      <c r="R317" s="256"/>
      <c r="S317" s="256"/>
      <c r="T317" s="257"/>
      <c r="U317" s="35"/>
      <c r="V317" s="35"/>
      <c r="W317" s="35"/>
      <c r="X317" s="35"/>
      <c r="Y317" s="35"/>
      <c r="Z317" s="35"/>
      <c r="AA317" s="35"/>
      <c r="AB317" s="35"/>
      <c r="AC317" s="35"/>
      <c r="AD317" s="35"/>
      <c r="AE317" s="35"/>
      <c r="AT317" s="14" t="s">
        <v>275</v>
      </c>
      <c r="AU317" s="14" t="s">
        <v>81</v>
      </c>
    </row>
    <row r="318" s="2" customFormat="1" ht="6.96" customHeight="1">
      <c r="A318" s="35"/>
      <c r="B318" s="63"/>
      <c r="C318" s="64"/>
      <c r="D318" s="64"/>
      <c r="E318" s="64"/>
      <c r="F318" s="64"/>
      <c r="G318" s="64"/>
      <c r="H318" s="64"/>
      <c r="I318" s="64"/>
      <c r="J318" s="64"/>
      <c r="K318" s="64"/>
      <c r="L318" s="41"/>
      <c r="M318" s="35"/>
      <c r="O318" s="35"/>
      <c r="P318" s="35"/>
      <c r="Q318" s="35"/>
      <c r="R318" s="35"/>
      <c r="S318" s="35"/>
      <c r="T318" s="35"/>
      <c r="U318" s="35"/>
      <c r="V318" s="35"/>
      <c r="W318" s="35"/>
      <c r="X318" s="35"/>
      <c r="Y318" s="35"/>
      <c r="Z318" s="35"/>
      <c r="AA318" s="35"/>
      <c r="AB318" s="35"/>
      <c r="AC318" s="35"/>
      <c r="AD318" s="35"/>
      <c r="AE318" s="35"/>
    </row>
  </sheetData>
  <sheetProtection sheet="1" autoFilter="0" formatColumns="0" formatRows="0" objects="1" scenarios="1" spinCount="100000" saltValue="8GKAae3Y8XQMXZi1AtYusVBOgH2ySU0kampwhy9MR12osFCCny7wUJampX4uJdn3dA7qMIbmtXfQqhZ95npHSg==" hashValue="tlaZY7yLJWbBdJKq2mrdgcYoqXQyRKG5mhSOPotLbdCuUqXBSmTlUA0MjozQzmyl6B4zys+hAlhL9y/LiGq7gA==" algorithmName="SHA-512" password="CC35"/>
  <autoFilter ref="C116:K317"/>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2661</v>
      </c>
      <c r="F9" s="1"/>
      <c r="G9" s="1"/>
      <c r="H9" s="1"/>
      <c r="L9" s="17"/>
    </row>
    <row r="10" s="1" customFormat="1" ht="12" customHeight="1">
      <c r="B10" s="17"/>
      <c r="D10" s="148" t="s">
        <v>1615</v>
      </c>
      <c r="L10" s="17"/>
    </row>
    <row r="11" s="2" customFormat="1" ht="16.5" customHeight="1">
      <c r="A11" s="35"/>
      <c r="B11" s="41"/>
      <c r="C11" s="35"/>
      <c r="D11" s="35"/>
      <c r="E11" s="160" t="s">
        <v>2730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2664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2661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2661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2730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406</v>
      </c>
      <c r="D125" s="222" t="s">
        <v>269</v>
      </c>
      <c r="E125" s="223" t="s">
        <v>2054</v>
      </c>
      <c r="F125" s="224" t="s">
        <v>2055</v>
      </c>
      <c r="G125" s="225" t="s">
        <v>2056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2731</v>
      </c>
    </row>
    <row r="126" s="2" customFormat="1" ht="16.5" customHeight="1">
      <c r="A126" s="35"/>
      <c r="B126" s="36"/>
      <c r="C126" s="222" t="s">
        <v>342</v>
      </c>
      <c r="D126" s="222" t="s">
        <v>269</v>
      </c>
      <c r="E126" s="223" t="s">
        <v>2059</v>
      </c>
      <c r="F126" s="224" t="s">
        <v>2060</v>
      </c>
      <c r="G126" s="225" t="s">
        <v>2056</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2732</v>
      </c>
    </row>
    <row r="127" s="2" customFormat="1">
      <c r="A127" s="35"/>
      <c r="B127" s="36"/>
      <c r="C127" s="37"/>
      <c r="D127" s="235" t="s">
        <v>275</v>
      </c>
      <c r="E127" s="37"/>
      <c r="F127" s="236" t="s">
        <v>2733</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2063</v>
      </c>
      <c r="F128" s="224" t="s">
        <v>2064</v>
      </c>
      <c r="G128" s="225" t="s">
        <v>272</v>
      </c>
      <c r="H128" s="226">
        <v>85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2734</v>
      </c>
    </row>
    <row r="129" s="2" customFormat="1" ht="21.75" customHeight="1">
      <c r="A129" s="35"/>
      <c r="B129" s="36"/>
      <c r="C129" s="240" t="s">
        <v>283</v>
      </c>
      <c r="D129" s="240" t="s">
        <v>339</v>
      </c>
      <c r="E129" s="241" t="s">
        <v>2066</v>
      </c>
      <c r="F129" s="242" t="s">
        <v>2067</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2735</v>
      </c>
    </row>
    <row r="130" s="2" customFormat="1" ht="16.5" customHeight="1">
      <c r="A130" s="35"/>
      <c r="B130" s="36"/>
      <c r="C130" s="222" t="s">
        <v>274</v>
      </c>
      <c r="D130" s="222" t="s">
        <v>269</v>
      </c>
      <c r="E130" s="223" t="s">
        <v>2069</v>
      </c>
      <c r="F130" s="224" t="s">
        <v>2070</v>
      </c>
      <c r="G130" s="225" t="s">
        <v>272</v>
      </c>
      <c r="H130" s="226">
        <v>190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2736</v>
      </c>
    </row>
    <row r="131" s="2" customFormat="1" ht="16.5" customHeight="1">
      <c r="A131" s="35"/>
      <c r="B131" s="36"/>
      <c r="C131" s="222" t="s">
        <v>137</v>
      </c>
      <c r="D131" s="222" t="s">
        <v>269</v>
      </c>
      <c r="E131" s="223" t="s">
        <v>2072</v>
      </c>
      <c r="F131" s="224" t="s">
        <v>2073</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2737</v>
      </c>
    </row>
    <row r="132" s="2" customFormat="1" ht="16.5" customHeight="1">
      <c r="A132" s="35"/>
      <c r="B132" s="36"/>
      <c r="C132" s="222" t="s">
        <v>294</v>
      </c>
      <c r="D132" s="222" t="s">
        <v>269</v>
      </c>
      <c r="E132" s="223" t="s">
        <v>2075</v>
      </c>
      <c r="F132" s="224" t="s">
        <v>2076</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2738</v>
      </c>
    </row>
    <row r="133" s="2" customFormat="1" ht="16.5" customHeight="1">
      <c r="A133" s="35"/>
      <c r="B133" s="36"/>
      <c r="C133" s="222" t="s">
        <v>286</v>
      </c>
      <c r="D133" s="222" t="s">
        <v>269</v>
      </c>
      <c r="E133" s="223" t="s">
        <v>2078</v>
      </c>
      <c r="F133" s="224" t="s">
        <v>2079</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2739</v>
      </c>
    </row>
    <row r="134" s="2" customFormat="1" ht="24.15" customHeight="1">
      <c r="A134" s="35"/>
      <c r="B134" s="36"/>
      <c r="C134" s="240" t="s">
        <v>304</v>
      </c>
      <c r="D134" s="240" t="s">
        <v>339</v>
      </c>
      <c r="E134" s="241" t="s">
        <v>2081</v>
      </c>
      <c r="F134" s="242" t="s">
        <v>2082</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2740</v>
      </c>
    </row>
    <row r="135" s="2" customFormat="1" ht="24.15" customHeight="1">
      <c r="A135" s="35"/>
      <c r="B135" s="36"/>
      <c r="C135" s="240" t="s">
        <v>290</v>
      </c>
      <c r="D135" s="240" t="s">
        <v>339</v>
      </c>
      <c r="E135" s="241" t="s">
        <v>2084</v>
      </c>
      <c r="F135" s="242" t="s">
        <v>2085</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2741</v>
      </c>
    </row>
    <row r="136" s="2" customFormat="1" ht="24.15" customHeight="1">
      <c r="A136" s="35"/>
      <c r="B136" s="36"/>
      <c r="C136" s="240" t="s">
        <v>314</v>
      </c>
      <c r="D136" s="240" t="s">
        <v>339</v>
      </c>
      <c r="E136" s="241" t="s">
        <v>2087</v>
      </c>
      <c r="F136" s="242" t="s">
        <v>2088</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2742</v>
      </c>
    </row>
    <row r="137" s="2" customFormat="1" ht="24.15" customHeight="1">
      <c r="A137" s="35"/>
      <c r="B137" s="36"/>
      <c r="C137" s="240" t="s">
        <v>415</v>
      </c>
      <c r="D137" s="240" t="s">
        <v>339</v>
      </c>
      <c r="E137" s="241" t="s">
        <v>2093</v>
      </c>
      <c r="F137" s="242" t="s">
        <v>2094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2743</v>
      </c>
    </row>
    <row r="138" s="2" customFormat="1" ht="24.15" customHeight="1">
      <c r="A138" s="35"/>
      <c r="B138" s="36"/>
      <c r="C138" s="240" t="s">
        <v>8</v>
      </c>
      <c r="D138" s="240" t="s">
        <v>339</v>
      </c>
      <c r="E138" s="241" t="s">
        <v>2090</v>
      </c>
      <c r="F138" s="242" t="s">
        <v>2091</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2744</v>
      </c>
    </row>
    <row r="139" s="2" customFormat="1" ht="24.15" customHeight="1">
      <c r="A139" s="35"/>
      <c r="B139" s="36"/>
      <c r="C139" s="240" t="s">
        <v>321</v>
      </c>
      <c r="D139" s="240" t="s">
        <v>339</v>
      </c>
      <c r="E139" s="241" t="s">
        <v>2096</v>
      </c>
      <c r="F139" s="242" t="s">
        <v>2097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2745</v>
      </c>
    </row>
    <row r="140" s="2" customFormat="1" ht="24.15" customHeight="1">
      <c r="A140" s="35"/>
      <c r="B140" s="36"/>
      <c r="C140" s="240" t="s">
        <v>346</v>
      </c>
      <c r="D140" s="240" t="s">
        <v>339</v>
      </c>
      <c r="E140" s="241" t="s">
        <v>2553</v>
      </c>
      <c r="F140" s="242" t="s">
        <v>2554</v>
      </c>
      <c r="G140" s="243" t="s">
        <v>272</v>
      </c>
      <c r="H140" s="244">
        <v>1</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2746</v>
      </c>
    </row>
    <row r="141" s="2" customFormat="1" ht="24.15" customHeight="1">
      <c r="A141" s="35"/>
      <c r="B141" s="36"/>
      <c r="C141" s="240" t="s">
        <v>298</v>
      </c>
      <c r="D141" s="240" t="s">
        <v>339</v>
      </c>
      <c r="E141" s="241" t="s">
        <v>2102</v>
      </c>
      <c r="F141" s="242" t="s">
        <v>2103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2747</v>
      </c>
    </row>
    <row r="142" s="2" customFormat="1" ht="24.15" customHeight="1">
      <c r="A142" s="35"/>
      <c r="B142" s="36"/>
      <c r="C142" s="240" t="s">
        <v>331</v>
      </c>
      <c r="D142" s="240" t="s">
        <v>339</v>
      </c>
      <c r="E142" s="241" t="s">
        <v>2105</v>
      </c>
      <c r="F142" s="242" t="s">
        <v>2106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2748</v>
      </c>
    </row>
    <row r="143" s="2" customFormat="1" ht="24.15" customHeight="1">
      <c r="A143" s="35"/>
      <c r="B143" s="36"/>
      <c r="C143" s="240" t="s">
        <v>302</v>
      </c>
      <c r="D143" s="240" t="s">
        <v>339</v>
      </c>
      <c r="E143" s="241" t="s">
        <v>2108</v>
      </c>
      <c r="F143" s="242" t="s">
        <v>2109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2749</v>
      </c>
    </row>
    <row r="144" s="2" customFormat="1" ht="24.15" customHeight="1">
      <c r="A144" s="35"/>
      <c r="B144" s="36"/>
      <c r="C144" s="240" t="s">
        <v>338</v>
      </c>
      <c r="D144" s="240" t="s">
        <v>339</v>
      </c>
      <c r="E144" s="241" t="s">
        <v>2111</v>
      </c>
      <c r="F144" s="242" t="s">
        <v>2112</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2750</v>
      </c>
    </row>
    <row r="145" s="2" customFormat="1" ht="24.15" customHeight="1">
      <c r="A145" s="35"/>
      <c r="B145" s="36"/>
      <c r="C145" s="240" t="s">
        <v>308</v>
      </c>
      <c r="D145" s="240" t="s">
        <v>339</v>
      </c>
      <c r="E145" s="241" t="s">
        <v>2246</v>
      </c>
      <c r="F145" s="242" t="s">
        <v>2247</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2751</v>
      </c>
    </row>
    <row r="146" s="2" customFormat="1" ht="24.15" customHeight="1">
      <c r="A146" s="35"/>
      <c r="B146" s="36"/>
      <c r="C146" s="240" t="s">
        <v>348</v>
      </c>
      <c r="D146" s="240" t="s">
        <v>339</v>
      </c>
      <c r="E146" s="241" t="s">
        <v>2117</v>
      </c>
      <c r="F146" s="242" t="s">
        <v>2118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2752</v>
      </c>
    </row>
    <row r="147" s="2" customFormat="1" ht="24.15" customHeight="1">
      <c r="A147" s="35"/>
      <c r="B147" s="36"/>
      <c r="C147" s="240" t="s">
        <v>312</v>
      </c>
      <c r="D147" s="240" t="s">
        <v>339</v>
      </c>
      <c r="E147" s="241" t="s">
        <v>2120</v>
      </c>
      <c r="F147" s="242" t="s">
        <v>2121</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2753</v>
      </c>
    </row>
    <row r="148" s="2" customFormat="1" ht="33" customHeight="1">
      <c r="A148" s="35"/>
      <c r="B148" s="36"/>
      <c r="C148" s="240" t="s">
        <v>7</v>
      </c>
      <c r="D148" s="240" t="s">
        <v>339</v>
      </c>
      <c r="E148" s="241" t="s">
        <v>2123</v>
      </c>
      <c r="F148" s="242" t="s">
        <v>2124</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2754</v>
      </c>
    </row>
    <row r="149" s="2" customFormat="1" ht="16.5" customHeight="1">
      <c r="A149" s="35"/>
      <c r="B149" s="36"/>
      <c r="C149" s="222" t="s">
        <v>83</v>
      </c>
      <c r="D149" s="222" t="s">
        <v>269</v>
      </c>
      <c r="E149" s="223" t="s">
        <v>2126</v>
      </c>
      <c r="F149" s="224" t="s">
        <v>2127</v>
      </c>
      <c r="G149" s="225" t="s">
        <v>272</v>
      </c>
      <c r="H149" s="226">
        <v>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2755</v>
      </c>
    </row>
    <row r="150" s="2" customFormat="1" ht="16.5" customHeight="1">
      <c r="A150" s="35"/>
      <c r="B150" s="36"/>
      <c r="C150" s="222" t="s">
        <v>81</v>
      </c>
      <c r="D150" s="222" t="s">
        <v>269</v>
      </c>
      <c r="E150" s="223" t="s">
        <v>2129</v>
      </c>
      <c r="F150" s="224" t="s">
        <v>2130</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2756</v>
      </c>
    </row>
    <row r="151" s="2" customFormat="1" ht="24.15" customHeight="1">
      <c r="A151" s="35"/>
      <c r="B151" s="36"/>
      <c r="C151" s="222" t="s">
        <v>315</v>
      </c>
      <c r="D151" s="222" t="s">
        <v>269</v>
      </c>
      <c r="E151" s="223" t="s">
        <v>2132</v>
      </c>
      <c r="F151" s="224" t="s">
        <v>2133</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2757</v>
      </c>
    </row>
    <row r="152" s="2" customFormat="1" ht="24.15" customHeight="1">
      <c r="A152" s="35"/>
      <c r="B152" s="36"/>
      <c r="C152" s="240" t="s">
        <v>361</v>
      </c>
      <c r="D152" s="240" t="s">
        <v>339</v>
      </c>
      <c r="E152" s="241" t="s">
        <v>2135</v>
      </c>
      <c r="F152" s="242" t="s">
        <v>2136</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2758</v>
      </c>
    </row>
    <row r="153" s="2" customFormat="1" ht="24.15" customHeight="1">
      <c r="A153" s="35"/>
      <c r="B153" s="36"/>
      <c r="C153" s="240" t="s">
        <v>319</v>
      </c>
      <c r="D153" s="240" t="s">
        <v>339</v>
      </c>
      <c r="E153" s="241" t="s">
        <v>2138</v>
      </c>
      <c r="F153" s="242" t="s">
        <v>2139</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339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2759</v>
      </c>
    </row>
    <row r="154" s="2" customFormat="1" ht="21.75" customHeight="1">
      <c r="A154" s="35"/>
      <c r="B154" s="36"/>
      <c r="C154" s="222" t="s">
        <v>370</v>
      </c>
      <c r="D154" s="222" t="s">
        <v>269</v>
      </c>
      <c r="E154" s="223" t="s">
        <v>2141</v>
      </c>
      <c r="F154" s="224" t="s">
        <v>2142</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2760</v>
      </c>
    </row>
    <row r="155" s="2" customFormat="1" ht="37.8" customHeight="1">
      <c r="A155" s="35"/>
      <c r="B155" s="36"/>
      <c r="C155" s="222" t="s">
        <v>324</v>
      </c>
      <c r="D155" s="222" t="s">
        <v>269</v>
      </c>
      <c r="E155" s="223" t="s">
        <v>2144</v>
      </c>
      <c r="F155" s="224" t="s">
        <v>2145</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2761</v>
      </c>
    </row>
    <row r="156" s="2" customFormat="1" ht="24.15" customHeight="1">
      <c r="A156" s="35"/>
      <c r="B156" s="36"/>
      <c r="C156" s="222" t="s">
        <v>379</v>
      </c>
      <c r="D156" s="222" t="s">
        <v>269</v>
      </c>
      <c r="E156" s="223" t="s">
        <v>2147</v>
      </c>
      <c r="F156" s="224" t="s">
        <v>2148</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2762</v>
      </c>
    </row>
    <row r="157" s="2" customFormat="1" ht="37.8" customHeight="1">
      <c r="A157" s="35"/>
      <c r="B157" s="36"/>
      <c r="C157" s="222" t="s">
        <v>329</v>
      </c>
      <c r="D157" s="222" t="s">
        <v>269</v>
      </c>
      <c r="E157" s="223" t="s">
        <v>2150</v>
      </c>
      <c r="F157" s="224" t="s">
        <v>2151</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2763</v>
      </c>
    </row>
    <row r="158" s="2" customFormat="1" ht="24.15" customHeight="1">
      <c r="A158" s="35"/>
      <c r="B158" s="36"/>
      <c r="C158" s="222" t="s">
        <v>388</v>
      </c>
      <c r="D158" s="222" t="s">
        <v>269</v>
      </c>
      <c r="E158" s="223" t="s">
        <v>2153</v>
      </c>
      <c r="F158" s="224" t="s">
        <v>2154</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2764</v>
      </c>
    </row>
    <row r="159" s="2" customFormat="1" ht="24.15" customHeight="1">
      <c r="A159" s="35"/>
      <c r="B159" s="36"/>
      <c r="C159" s="222" t="s">
        <v>334</v>
      </c>
      <c r="D159" s="222" t="s">
        <v>269</v>
      </c>
      <c r="E159" s="223" t="s">
        <v>2156</v>
      </c>
      <c r="F159" s="224" t="s">
        <v>2157</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2765</v>
      </c>
    </row>
    <row r="160" s="2" customFormat="1" ht="16.5" customHeight="1">
      <c r="A160" s="35"/>
      <c r="B160" s="36"/>
      <c r="C160" s="222" t="s">
        <v>397</v>
      </c>
      <c r="D160" s="222" t="s">
        <v>269</v>
      </c>
      <c r="E160" s="223" t="s">
        <v>2159</v>
      </c>
      <c r="F160" s="224" t="s">
        <v>2160</v>
      </c>
      <c r="G160" s="225" t="s">
        <v>272</v>
      </c>
      <c r="H160" s="226">
        <v>2</v>
      </c>
      <c r="I160" s="227"/>
      <c r="J160" s="228">
        <f>ROUND(I160*H160,2)</f>
        <v>0</v>
      </c>
      <c r="K160" s="224" t="s">
        <v>273</v>
      </c>
      <c r="L160" s="41"/>
      <c r="M160" s="258" t="s">
        <v>1</v>
      </c>
      <c r="N160" s="259" t="s">
        <v>38</v>
      </c>
      <c r="O160" s="256"/>
      <c r="P160" s="260">
        <f>O160*H160</f>
        <v>0</v>
      </c>
      <c r="Q160" s="260">
        <v>0</v>
      </c>
      <c r="R160" s="260">
        <f>Q160*H160</f>
        <v>0</v>
      </c>
      <c r="S160" s="260">
        <v>0</v>
      </c>
      <c r="T160" s="261">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2766</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S3Lhhfnyxf9hD2HoQGX0MkqePLxvyxR5UOJjflAubpMaJhjz7YcWOQKzmSciav3zM1YnRisaXkAVxUeWi70XUQ==" hashValue="Em3N7fCQj2r7gW70zBo0yEySJmik44bc5rjp/GGKAVCWbQRp/RA8h/RlqkLBuTF1Ij4AK34iZfUCVY8+mBM5yg=="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2767</v>
      </c>
      <c r="F9" s="1"/>
      <c r="G9" s="1"/>
      <c r="H9" s="1"/>
      <c r="L9" s="17"/>
    </row>
    <row r="10" s="1" customFormat="1" ht="12" customHeight="1">
      <c r="B10" s="17"/>
      <c r="D10" s="148" t="s">
        <v>1615</v>
      </c>
      <c r="L10" s="17"/>
    </row>
    <row r="11" s="2" customFormat="1" ht="16.5" customHeight="1">
      <c r="A11" s="35"/>
      <c r="B11" s="41"/>
      <c r="C11" s="35"/>
      <c r="D11" s="35"/>
      <c r="E11" s="160" t="s">
        <v>2768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2769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2767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2768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1944</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2767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2768</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1938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321</v>
      </c>
      <c r="D126" s="222" t="s">
        <v>269</v>
      </c>
      <c r="E126" s="223" t="s">
        <v>1967</v>
      </c>
      <c r="F126" s="224" t="s">
        <v>1968</v>
      </c>
      <c r="G126" s="225" t="s">
        <v>272</v>
      </c>
      <c r="H126" s="226">
        <v>20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2770</v>
      </c>
    </row>
    <row r="127" s="2" customFormat="1">
      <c r="A127" s="35"/>
      <c r="B127" s="36"/>
      <c r="C127" s="37"/>
      <c r="D127" s="235" t="s">
        <v>275</v>
      </c>
      <c r="E127" s="37"/>
      <c r="F127" s="236" t="s">
        <v>1970</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298</v>
      </c>
      <c r="D128" s="240" t="s">
        <v>339</v>
      </c>
      <c r="E128" s="241" t="s">
        <v>1971</v>
      </c>
      <c r="F128" s="242" t="s">
        <v>1972</v>
      </c>
      <c r="G128" s="243" t="s">
        <v>272</v>
      </c>
      <c r="H128" s="244">
        <v>24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2771</v>
      </c>
    </row>
    <row r="129" s="2" customFormat="1" ht="37.8" customHeight="1">
      <c r="A129" s="35"/>
      <c r="B129" s="36"/>
      <c r="C129" s="222" t="s">
        <v>137</v>
      </c>
      <c r="D129" s="222" t="s">
        <v>269</v>
      </c>
      <c r="E129" s="223" t="s">
        <v>1947</v>
      </c>
      <c r="F129" s="224" t="s">
        <v>1948</v>
      </c>
      <c r="G129" s="225" t="s">
        <v>279</v>
      </c>
      <c r="H129" s="226">
        <v>76</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1949</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1949</v>
      </c>
      <c r="BM129" s="233" t="s">
        <v>2772</v>
      </c>
    </row>
    <row r="130" s="2" customFormat="1" ht="33" customHeight="1">
      <c r="A130" s="35"/>
      <c r="B130" s="36"/>
      <c r="C130" s="240" t="s">
        <v>274</v>
      </c>
      <c r="D130" s="240" t="s">
        <v>339</v>
      </c>
      <c r="E130" s="241" t="s">
        <v>1959</v>
      </c>
      <c r="F130" s="242" t="s">
        <v>1960</v>
      </c>
      <c r="G130" s="243" t="s">
        <v>279</v>
      </c>
      <c r="H130" s="244">
        <v>76</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534</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534</v>
      </c>
      <c r="BM130" s="233" t="s">
        <v>2773</v>
      </c>
    </row>
    <row r="131" s="2" customFormat="1" ht="33" customHeight="1">
      <c r="A131" s="35"/>
      <c r="B131" s="36"/>
      <c r="C131" s="240" t="s">
        <v>267</v>
      </c>
      <c r="D131" s="240" t="s">
        <v>339</v>
      </c>
      <c r="E131" s="241" t="s">
        <v>1962</v>
      </c>
      <c r="F131" s="242" t="s">
        <v>1963</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2774</v>
      </c>
    </row>
    <row r="132" s="2" customFormat="1" ht="24.15" customHeight="1">
      <c r="A132" s="35"/>
      <c r="B132" s="36"/>
      <c r="C132" s="222" t="s">
        <v>81</v>
      </c>
      <c r="D132" s="222" t="s">
        <v>269</v>
      </c>
      <c r="E132" s="223" t="s">
        <v>1951</v>
      </c>
      <c r="F132" s="224" t="s">
        <v>1952</v>
      </c>
      <c r="G132" s="225" t="s">
        <v>272</v>
      </c>
      <c r="H132" s="226">
        <v>44</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2775</v>
      </c>
    </row>
    <row r="133" s="2" customFormat="1" ht="33" customHeight="1">
      <c r="A133" s="35"/>
      <c r="B133" s="36"/>
      <c r="C133" s="240" t="s">
        <v>83</v>
      </c>
      <c r="D133" s="240" t="s">
        <v>339</v>
      </c>
      <c r="E133" s="241" t="s">
        <v>2511</v>
      </c>
      <c r="F133" s="242" t="s">
        <v>2512</v>
      </c>
      <c r="G133" s="243" t="s">
        <v>279</v>
      </c>
      <c r="H133" s="244">
        <v>76</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2776</v>
      </c>
    </row>
    <row r="134" s="2" customFormat="1" ht="16.5" customHeight="1">
      <c r="A134" s="35"/>
      <c r="B134" s="36"/>
      <c r="C134" s="222" t="s">
        <v>283</v>
      </c>
      <c r="D134" s="222" t="s">
        <v>269</v>
      </c>
      <c r="E134" s="223" t="s">
        <v>1974</v>
      </c>
      <c r="F134" s="224" t="s">
        <v>1975</v>
      </c>
      <c r="G134" s="225" t="s">
        <v>272</v>
      </c>
      <c r="H134" s="226">
        <v>44</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2777</v>
      </c>
    </row>
    <row r="135" s="2" customFormat="1" ht="16.5" customHeight="1">
      <c r="A135" s="35"/>
      <c r="B135" s="36"/>
      <c r="C135" s="222" t="s">
        <v>314</v>
      </c>
      <c r="D135" s="222" t="s">
        <v>269</v>
      </c>
      <c r="E135" s="223" t="s">
        <v>1977</v>
      </c>
      <c r="F135" s="224" t="s">
        <v>1978</v>
      </c>
      <c r="G135" s="225" t="s">
        <v>272</v>
      </c>
      <c r="H135" s="226">
        <v>24</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2778</v>
      </c>
    </row>
    <row r="136" s="2" customFormat="1" ht="33" customHeight="1">
      <c r="A136" s="35"/>
      <c r="B136" s="36"/>
      <c r="C136" s="240" t="s">
        <v>8</v>
      </c>
      <c r="D136" s="240" t="s">
        <v>339</v>
      </c>
      <c r="E136" s="241" t="s">
        <v>1980</v>
      </c>
      <c r="F136" s="242" t="s">
        <v>1981</v>
      </c>
      <c r="G136" s="243" t="s">
        <v>272</v>
      </c>
      <c r="H136" s="244">
        <v>20</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2779</v>
      </c>
    </row>
    <row r="137" s="2" customFormat="1" ht="21.75" customHeight="1">
      <c r="A137" s="35"/>
      <c r="B137" s="36"/>
      <c r="C137" s="222" t="s">
        <v>361</v>
      </c>
      <c r="D137" s="222" t="s">
        <v>269</v>
      </c>
      <c r="E137" s="223" t="s">
        <v>1803</v>
      </c>
      <c r="F137" s="224" t="s">
        <v>1983</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2780</v>
      </c>
    </row>
    <row r="138" s="2" customFormat="1" ht="37.8" customHeight="1">
      <c r="A138" s="35"/>
      <c r="B138" s="36"/>
      <c r="C138" s="240" t="s">
        <v>319</v>
      </c>
      <c r="D138" s="240" t="s">
        <v>339</v>
      </c>
      <c r="E138" s="241" t="s">
        <v>1985</v>
      </c>
      <c r="F138" s="242" t="s">
        <v>1986</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2781</v>
      </c>
    </row>
    <row r="139" s="2" customFormat="1" ht="24.15" customHeight="1">
      <c r="A139" s="35"/>
      <c r="B139" s="36"/>
      <c r="C139" s="222" t="s">
        <v>294</v>
      </c>
      <c r="D139" s="222" t="s">
        <v>269</v>
      </c>
      <c r="E139" s="223" t="s">
        <v>1988</v>
      </c>
      <c r="F139" s="224" t="s">
        <v>1989</v>
      </c>
      <c r="G139" s="225" t="s">
        <v>272</v>
      </c>
      <c r="H139" s="226">
        <v>44</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2782</v>
      </c>
    </row>
    <row r="140" s="2" customFormat="1" ht="24.15" customHeight="1">
      <c r="A140" s="35"/>
      <c r="B140" s="36"/>
      <c r="C140" s="222" t="s">
        <v>286</v>
      </c>
      <c r="D140" s="222" t="s">
        <v>269</v>
      </c>
      <c r="E140" s="223" t="s">
        <v>1991</v>
      </c>
      <c r="F140" s="224" t="s">
        <v>1992</v>
      </c>
      <c r="G140" s="225" t="s">
        <v>272</v>
      </c>
      <c r="H140" s="226">
        <v>44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2783</v>
      </c>
    </row>
    <row r="141" s="2" customFormat="1" ht="21.75" customHeight="1">
      <c r="A141" s="35"/>
      <c r="B141" s="36"/>
      <c r="C141" s="222" t="s">
        <v>315</v>
      </c>
      <c r="D141" s="222" t="s">
        <v>269</v>
      </c>
      <c r="E141" s="223" t="s">
        <v>1994</v>
      </c>
      <c r="F141" s="224" t="s">
        <v>1995</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2784</v>
      </c>
    </row>
    <row r="142" s="2" customFormat="1" ht="16.5" customHeight="1">
      <c r="A142" s="35"/>
      <c r="B142" s="36"/>
      <c r="C142" s="222" t="s">
        <v>304</v>
      </c>
      <c r="D142" s="222" t="s">
        <v>269</v>
      </c>
      <c r="E142" s="223" t="s">
        <v>1997</v>
      </c>
      <c r="F142" s="224" t="s">
        <v>1998</v>
      </c>
      <c r="G142" s="225" t="s">
        <v>272</v>
      </c>
      <c r="H142" s="226">
        <v>44</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2785</v>
      </c>
    </row>
    <row r="143" s="2" customFormat="1" ht="24.15" customHeight="1">
      <c r="A143" s="35"/>
      <c r="B143" s="36"/>
      <c r="C143" s="240" t="s">
        <v>290</v>
      </c>
      <c r="D143" s="240" t="s">
        <v>339</v>
      </c>
      <c r="E143" s="241" t="s">
        <v>2000</v>
      </c>
      <c r="F143" s="242" t="s">
        <v>2001</v>
      </c>
      <c r="G143" s="243" t="s">
        <v>272</v>
      </c>
      <c r="H143" s="244">
        <v>24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2786</v>
      </c>
    </row>
    <row r="144" s="2" customFormat="1" ht="33" customHeight="1">
      <c r="A144" s="35"/>
      <c r="B144" s="36"/>
      <c r="C144" s="222" t="s">
        <v>331</v>
      </c>
      <c r="D144" s="222" t="s">
        <v>269</v>
      </c>
      <c r="E144" s="223" t="s">
        <v>2003</v>
      </c>
      <c r="F144" s="224" t="s">
        <v>2004</v>
      </c>
      <c r="G144" s="225" t="s">
        <v>272</v>
      </c>
      <c r="H144" s="226">
        <v>24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2787</v>
      </c>
    </row>
    <row r="145" s="2" customFormat="1" ht="24.15" customHeight="1">
      <c r="A145" s="35"/>
      <c r="B145" s="36"/>
      <c r="C145" s="240" t="s">
        <v>302</v>
      </c>
      <c r="D145" s="240" t="s">
        <v>339</v>
      </c>
      <c r="E145" s="241" t="s">
        <v>2006</v>
      </c>
      <c r="F145" s="242" t="s">
        <v>2007</v>
      </c>
      <c r="G145" s="243" t="s">
        <v>272</v>
      </c>
      <c r="H145" s="244">
        <v>24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2788</v>
      </c>
    </row>
    <row r="146" s="2" customFormat="1" ht="24.15" customHeight="1">
      <c r="A146" s="35"/>
      <c r="B146" s="36"/>
      <c r="C146" s="240" t="s">
        <v>338</v>
      </c>
      <c r="D146" s="240" t="s">
        <v>339</v>
      </c>
      <c r="E146" s="241" t="s">
        <v>2009</v>
      </c>
      <c r="F146" s="242" t="s">
        <v>2010</v>
      </c>
      <c r="G146" s="243" t="s">
        <v>272</v>
      </c>
      <c r="H146" s="244">
        <v>24</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2789</v>
      </c>
    </row>
    <row r="147" s="2" customFormat="1" ht="24.15" customHeight="1">
      <c r="A147" s="35"/>
      <c r="B147" s="36"/>
      <c r="C147" s="240" t="s">
        <v>308</v>
      </c>
      <c r="D147" s="240" t="s">
        <v>339</v>
      </c>
      <c r="E147" s="241" t="s">
        <v>2012</v>
      </c>
      <c r="F147" s="242" t="s">
        <v>2013</v>
      </c>
      <c r="G147" s="243" t="s">
        <v>272</v>
      </c>
      <c r="H147" s="244">
        <v>24</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2790</v>
      </c>
    </row>
    <row r="148" s="2" customFormat="1" ht="33" customHeight="1">
      <c r="A148" s="35"/>
      <c r="B148" s="36"/>
      <c r="C148" s="240" t="s">
        <v>348</v>
      </c>
      <c r="D148" s="240" t="s">
        <v>339</v>
      </c>
      <c r="E148" s="241" t="s">
        <v>2015</v>
      </c>
      <c r="F148" s="242" t="s">
        <v>2016</v>
      </c>
      <c r="G148" s="243" t="s">
        <v>512</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339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2791</v>
      </c>
    </row>
    <row r="149" s="2" customFormat="1" ht="24.15" customHeight="1">
      <c r="A149" s="35"/>
      <c r="B149" s="36"/>
      <c r="C149" s="240" t="s">
        <v>312</v>
      </c>
      <c r="D149" s="240" t="s">
        <v>339</v>
      </c>
      <c r="E149" s="241" t="s">
        <v>2018</v>
      </c>
      <c r="F149" s="242" t="s">
        <v>2019</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339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2792</v>
      </c>
    </row>
    <row r="150" s="2" customFormat="1" ht="24.15" customHeight="1">
      <c r="A150" s="35"/>
      <c r="B150" s="36"/>
      <c r="C150" s="240" t="s">
        <v>7</v>
      </c>
      <c r="D150" s="240" t="s">
        <v>339</v>
      </c>
      <c r="E150" s="241" t="s">
        <v>2021</v>
      </c>
      <c r="F150" s="242" t="s">
        <v>2022</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2793</v>
      </c>
    </row>
    <row r="151" s="12" customFormat="1" ht="25.92" customHeight="1">
      <c r="A151" s="12"/>
      <c r="B151" s="208"/>
      <c r="C151" s="209"/>
      <c r="D151" s="210" t="s">
        <v>72</v>
      </c>
      <c r="E151" s="211" t="s">
        <v>1965</v>
      </c>
      <c r="F151" s="211" t="s">
        <v>1966</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370</v>
      </c>
      <c r="D152" s="222" t="s">
        <v>269</v>
      </c>
      <c r="E152" s="223" t="s">
        <v>2024</v>
      </c>
      <c r="F152" s="224" t="s">
        <v>2025</v>
      </c>
      <c r="G152" s="225" t="s">
        <v>272</v>
      </c>
      <c r="H152" s="226">
        <v>20</v>
      </c>
      <c r="I152" s="227"/>
      <c r="J152" s="228">
        <f>ROUND(I152*H152,2)</f>
        <v>0</v>
      </c>
      <c r="K152" s="224" t="s">
        <v>273</v>
      </c>
      <c r="L152" s="41"/>
      <c r="M152" s="258" t="s">
        <v>1</v>
      </c>
      <c r="N152" s="259" t="s">
        <v>38</v>
      </c>
      <c r="O152" s="256"/>
      <c r="P152" s="260">
        <f>O152*H152</f>
        <v>0</v>
      </c>
      <c r="Q152" s="260">
        <v>0</v>
      </c>
      <c r="R152" s="260">
        <f>Q152*H152</f>
        <v>0</v>
      </c>
      <c r="S152" s="260">
        <v>0</v>
      </c>
      <c r="T152" s="261">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2794</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abEoiYMMiDx3v/rfykDNEfF+W9slVFDUHwtfVFz791ejjQVv30cn1z79q7FVRzTnQ+mLEhTUEL6opo5GenmjgQ==" hashValue="YpH5nXHMkNicDHBAZpOZMMnHxJ8pRm+0rRzSLjz9D42DfqI16nuAwtEtp5l2cukKMswxllQ6HMew+Jnrp8eKzg=="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2767</v>
      </c>
      <c r="F9" s="1"/>
      <c r="G9" s="1"/>
      <c r="H9" s="1"/>
      <c r="L9" s="17"/>
    </row>
    <row r="10" s="1" customFormat="1" ht="12" customHeight="1">
      <c r="B10" s="17"/>
      <c r="D10" s="148" t="s">
        <v>1615</v>
      </c>
      <c r="L10" s="17"/>
    </row>
    <row r="11" s="2" customFormat="1" ht="16.5" customHeight="1">
      <c r="A11" s="35"/>
      <c r="B11" s="41"/>
      <c r="C11" s="35"/>
      <c r="D11" s="35"/>
      <c r="E11" s="160" t="s">
        <v>2768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2290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2769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2767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2768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2767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2768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sborníku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2033</v>
      </c>
      <c r="F125" s="224" t="s">
        <v>2034</v>
      </c>
      <c r="G125" s="225" t="s">
        <v>279</v>
      </c>
      <c r="H125" s="226">
        <v>76</v>
      </c>
      <c r="I125" s="227"/>
      <c r="J125" s="228">
        <f>ROUND(I125*H125,2)</f>
        <v>0</v>
      </c>
      <c r="K125" s="224" t="s">
        <v>889</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400</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400</v>
      </c>
      <c r="BM125" s="233" t="s">
        <v>2795</v>
      </c>
    </row>
    <row r="126" s="2" customFormat="1">
      <c r="A126" s="35"/>
      <c r="B126" s="36"/>
      <c r="C126" s="37"/>
      <c r="D126" s="252" t="s">
        <v>891</v>
      </c>
      <c r="E126" s="37"/>
      <c r="F126" s="253" t="s">
        <v>2036</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891</v>
      </c>
      <c r="AU126" s="14" t="s">
        <v>73</v>
      </c>
    </row>
    <row r="127" s="2" customFormat="1" ht="24.15" customHeight="1">
      <c r="A127" s="35"/>
      <c r="B127" s="36"/>
      <c r="C127" s="222" t="s">
        <v>83</v>
      </c>
      <c r="D127" s="222" t="s">
        <v>269</v>
      </c>
      <c r="E127" s="223" t="s">
        <v>2037</v>
      </c>
      <c r="F127" s="224" t="s">
        <v>2038</v>
      </c>
      <c r="G127" s="225" t="s">
        <v>279</v>
      </c>
      <c r="H127" s="226">
        <v>76</v>
      </c>
      <c r="I127" s="227"/>
      <c r="J127" s="228">
        <f>ROUND(I127*H127,2)</f>
        <v>0</v>
      </c>
      <c r="K127" s="224" t="s">
        <v>889</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400</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400</v>
      </c>
      <c r="BM127" s="233" t="s">
        <v>2796</v>
      </c>
    </row>
    <row r="128" s="2" customFormat="1">
      <c r="A128" s="35"/>
      <c r="B128" s="36"/>
      <c r="C128" s="37"/>
      <c r="D128" s="252" t="s">
        <v>891</v>
      </c>
      <c r="E128" s="37"/>
      <c r="F128" s="253" t="s">
        <v>2040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891</v>
      </c>
      <c r="AU128" s="14" t="s">
        <v>73</v>
      </c>
    </row>
    <row r="129" s="2" customFormat="1" ht="37.8" customHeight="1">
      <c r="A129" s="35"/>
      <c r="B129" s="36"/>
      <c r="C129" s="222" t="s">
        <v>137</v>
      </c>
      <c r="D129" s="222" t="s">
        <v>269</v>
      </c>
      <c r="E129" s="223" t="s">
        <v>2041</v>
      </c>
      <c r="F129" s="224" t="s">
        <v>2042</v>
      </c>
      <c r="G129" s="225" t="s">
        <v>279</v>
      </c>
      <c r="H129" s="226">
        <v>16</v>
      </c>
      <c r="I129" s="227"/>
      <c r="J129" s="228">
        <f>ROUND(I129*H129,2)</f>
        <v>0</v>
      </c>
      <c r="K129" s="224" t="s">
        <v>889</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400</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400</v>
      </c>
      <c r="BM129" s="233" t="s">
        <v>2797</v>
      </c>
    </row>
    <row r="130" s="2" customFormat="1">
      <c r="A130" s="35"/>
      <c r="B130" s="36"/>
      <c r="C130" s="37"/>
      <c r="D130" s="252" t="s">
        <v>891</v>
      </c>
      <c r="E130" s="37"/>
      <c r="F130" s="253" t="s">
        <v>2044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891</v>
      </c>
      <c r="AU130" s="14" t="s">
        <v>73</v>
      </c>
    </row>
    <row r="131" s="2" customFormat="1" ht="24.15" customHeight="1">
      <c r="A131" s="35"/>
      <c r="B131" s="36"/>
      <c r="C131" s="222" t="s">
        <v>274</v>
      </c>
      <c r="D131" s="222" t="s">
        <v>269</v>
      </c>
      <c r="E131" s="223" t="s">
        <v>2045</v>
      </c>
      <c r="F131" s="224" t="s">
        <v>2046</v>
      </c>
      <c r="G131" s="225" t="s">
        <v>272</v>
      </c>
      <c r="H131" s="226">
        <v>7</v>
      </c>
      <c r="I131" s="227"/>
      <c r="J131" s="228">
        <f>ROUND(I131*H131,2)</f>
        <v>0</v>
      </c>
      <c r="K131" s="224" t="s">
        <v>889</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400</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400</v>
      </c>
      <c r="BM131" s="233" t="s">
        <v>2798</v>
      </c>
    </row>
    <row r="132" s="2" customFormat="1">
      <c r="A132" s="35"/>
      <c r="B132" s="36"/>
      <c r="C132" s="37"/>
      <c r="D132" s="252" t="s">
        <v>891</v>
      </c>
      <c r="E132" s="37"/>
      <c r="F132" s="253" t="s">
        <v>2048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891</v>
      </c>
      <c r="AU132" s="14" t="s">
        <v>73</v>
      </c>
    </row>
    <row r="133" s="2" customFormat="1" ht="24.15" customHeight="1">
      <c r="A133" s="35"/>
      <c r="B133" s="36"/>
      <c r="C133" s="222" t="s">
        <v>267</v>
      </c>
      <c r="D133" s="222" t="s">
        <v>269</v>
      </c>
      <c r="E133" s="223" t="s">
        <v>2049</v>
      </c>
      <c r="F133" s="224" t="s">
        <v>2050</v>
      </c>
      <c r="G133" s="225" t="s">
        <v>272</v>
      </c>
      <c r="H133" s="226">
        <v>7</v>
      </c>
      <c r="I133" s="227"/>
      <c r="J133" s="228">
        <f>ROUND(I133*H133,2)</f>
        <v>0</v>
      </c>
      <c r="K133" s="224" t="s">
        <v>889</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400</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400</v>
      </c>
      <c r="BM133" s="233" t="s">
        <v>2799</v>
      </c>
    </row>
    <row r="134" s="2" customFormat="1">
      <c r="A134" s="35"/>
      <c r="B134" s="36"/>
      <c r="C134" s="37"/>
      <c r="D134" s="252" t="s">
        <v>891</v>
      </c>
      <c r="E134" s="37"/>
      <c r="F134" s="253" t="s">
        <v>2052</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891</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JiwlQ2r5dWkEpRAiSN0MW7Zv2u15rmhuvD8NbBTnT7TzajERKRLU0AkZNas/y0QQdlSPZaktAmHpYfXfBF/KYg==" hashValue="1bzw79Ody857xIG1zryKs9Jr5e7DUQ0zW4FWcGyJXidTn4g6w/b1iAHYVFaKt+aG5jyl4ux4n6x4Asd3kmdlPg=="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2767</v>
      </c>
      <c r="F9" s="1"/>
      <c r="G9" s="1"/>
      <c r="H9" s="1"/>
      <c r="L9" s="17"/>
    </row>
    <row r="10" s="1" customFormat="1" ht="12" customHeight="1">
      <c r="B10" s="17"/>
      <c r="D10" s="148" t="s">
        <v>1615</v>
      </c>
      <c r="L10" s="17"/>
    </row>
    <row r="11" s="2" customFormat="1" ht="16.5" customHeight="1">
      <c r="A11" s="35"/>
      <c r="B11" s="41"/>
      <c r="C11" s="35"/>
      <c r="D11" s="35"/>
      <c r="E11" s="160" t="s">
        <v>2800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2769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2767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2800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2767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2800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16.5" customHeight="1">
      <c r="A125" s="35"/>
      <c r="B125" s="36"/>
      <c r="C125" s="222" t="s">
        <v>267</v>
      </c>
      <c r="D125" s="222" t="s">
        <v>269</v>
      </c>
      <c r="E125" s="223" t="s">
        <v>2063</v>
      </c>
      <c r="F125" s="224" t="s">
        <v>2064</v>
      </c>
      <c r="G125" s="225" t="s">
        <v>272</v>
      </c>
      <c r="H125" s="226">
        <v>185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2801</v>
      </c>
    </row>
    <row r="126" s="2" customFormat="1" ht="21.75" customHeight="1">
      <c r="A126" s="35"/>
      <c r="B126" s="36"/>
      <c r="C126" s="240" t="s">
        <v>283</v>
      </c>
      <c r="D126" s="240" t="s">
        <v>339</v>
      </c>
      <c r="E126" s="241" t="s">
        <v>2066</v>
      </c>
      <c r="F126" s="242" t="s">
        <v>2067</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2802</v>
      </c>
    </row>
    <row r="127" s="2" customFormat="1" ht="16.5" customHeight="1">
      <c r="A127" s="35"/>
      <c r="B127" s="36"/>
      <c r="C127" s="222" t="s">
        <v>274</v>
      </c>
      <c r="D127" s="222" t="s">
        <v>269</v>
      </c>
      <c r="E127" s="223" t="s">
        <v>2069</v>
      </c>
      <c r="F127" s="224" t="s">
        <v>2070</v>
      </c>
      <c r="G127" s="225" t="s">
        <v>272</v>
      </c>
      <c r="H127" s="226">
        <v>245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2803</v>
      </c>
    </row>
    <row r="128" s="2" customFormat="1" ht="16.5" customHeight="1">
      <c r="A128" s="35"/>
      <c r="B128" s="36"/>
      <c r="C128" s="222" t="s">
        <v>137</v>
      </c>
      <c r="D128" s="222" t="s">
        <v>269</v>
      </c>
      <c r="E128" s="223" t="s">
        <v>2072</v>
      </c>
      <c r="F128" s="224" t="s">
        <v>2073</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2804</v>
      </c>
    </row>
    <row r="129" s="2" customFormat="1" ht="16.5" customHeight="1">
      <c r="A129" s="35"/>
      <c r="B129" s="36"/>
      <c r="C129" s="222" t="s">
        <v>294</v>
      </c>
      <c r="D129" s="222" t="s">
        <v>269</v>
      </c>
      <c r="E129" s="223" t="s">
        <v>2075</v>
      </c>
      <c r="F129" s="224" t="s">
        <v>2076</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2805</v>
      </c>
    </row>
    <row r="130" s="2" customFormat="1" ht="16.5" customHeight="1">
      <c r="A130" s="35"/>
      <c r="B130" s="36"/>
      <c r="C130" s="222" t="s">
        <v>286</v>
      </c>
      <c r="D130" s="222" t="s">
        <v>269</v>
      </c>
      <c r="E130" s="223" t="s">
        <v>2078</v>
      </c>
      <c r="F130" s="224" t="s">
        <v>2079</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2806</v>
      </c>
    </row>
    <row r="131" s="2" customFormat="1" ht="24.15" customHeight="1">
      <c r="A131" s="35"/>
      <c r="B131" s="36"/>
      <c r="C131" s="240" t="s">
        <v>304</v>
      </c>
      <c r="D131" s="240" t="s">
        <v>339</v>
      </c>
      <c r="E131" s="241" t="s">
        <v>2081</v>
      </c>
      <c r="F131" s="242" t="s">
        <v>2082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2807</v>
      </c>
    </row>
    <row r="132" s="2" customFormat="1" ht="24.15" customHeight="1">
      <c r="A132" s="35"/>
      <c r="B132" s="36"/>
      <c r="C132" s="240" t="s">
        <v>290</v>
      </c>
      <c r="D132" s="240" t="s">
        <v>339</v>
      </c>
      <c r="E132" s="241" t="s">
        <v>2084</v>
      </c>
      <c r="F132" s="242" t="s">
        <v>2085</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2808</v>
      </c>
    </row>
    <row r="133" s="2" customFormat="1" ht="24.15" customHeight="1">
      <c r="A133" s="35"/>
      <c r="B133" s="36"/>
      <c r="C133" s="240" t="s">
        <v>314</v>
      </c>
      <c r="D133" s="240" t="s">
        <v>339</v>
      </c>
      <c r="E133" s="241" t="s">
        <v>2087</v>
      </c>
      <c r="F133" s="242" t="s">
        <v>2088</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2809</v>
      </c>
    </row>
    <row r="134" s="2" customFormat="1" ht="24.15" customHeight="1">
      <c r="A134" s="35"/>
      <c r="B134" s="36"/>
      <c r="C134" s="240" t="s">
        <v>8</v>
      </c>
      <c r="D134" s="240" t="s">
        <v>339</v>
      </c>
      <c r="E134" s="241" t="s">
        <v>2090</v>
      </c>
      <c r="F134" s="242" t="s">
        <v>2091</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2810</v>
      </c>
    </row>
    <row r="135" s="2" customFormat="1" ht="24.15" customHeight="1">
      <c r="A135" s="35"/>
      <c r="B135" s="36"/>
      <c r="C135" s="240" t="s">
        <v>342</v>
      </c>
      <c r="D135" s="240" t="s">
        <v>339</v>
      </c>
      <c r="E135" s="241" t="s">
        <v>2093</v>
      </c>
      <c r="F135" s="242" t="s">
        <v>2094</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2811</v>
      </c>
    </row>
    <row r="136" s="2" customFormat="1" ht="24.15" customHeight="1">
      <c r="A136" s="35"/>
      <c r="B136" s="36"/>
      <c r="C136" s="240" t="s">
        <v>321</v>
      </c>
      <c r="D136" s="240" t="s">
        <v>339</v>
      </c>
      <c r="E136" s="241" t="s">
        <v>2096</v>
      </c>
      <c r="F136" s="242" t="s">
        <v>2097</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2812</v>
      </c>
    </row>
    <row r="137" s="2" customFormat="1" ht="24.15" customHeight="1">
      <c r="A137" s="35"/>
      <c r="B137" s="36"/>
      <c r="C137" s="240" t="s">
        <v>415</v>
      </c>
      <c r="D137" s="240" t="s">
        <v>339</v>
      </c>
      <c r="E137" s="241" t="s">
        <v>2553</v>
      </c>
      <c r="F137" s="242" t="s">
        <v>2554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2813</v>
      </c>
    </row>
    <row r="138" s="2" customFormat="1" ht="24.15" customHeight="1">
      <c r="A138" s="35"/>
      <c r="B138" s="36"/>
      <c r="C138" s="240" t="s">
        <v>298</v>
      </c>
      <c r="D138" s="240" t="s">
        <v>339</v>
      </c>
      <c r="E138" s="241" t="s">
        <v>2102</v>
      </c>
      <c r="F138" s="242" t="s">
        <v>2103</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2814</v>
      </c>
    </row>
    <row r="139" s="2" customFormat="1" ht="24.15" customHeight="1">
      <c r="A139" s="35"/>
      <c r="B139" s="36"/>
      <c r="C139" s="240" t="s">
        <v>331</v>
      </c>
      <c r="D139" s="240" t="s">
        <v>339</v>
      </c>
      <c r="E139" s="241" t="s">
        <v>2105</v>
      </c>
      <c r="F139" s="242" t="s">
        <v>2106</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2815</v>
      </c>
    </row>
    <row r="140" s="2" customFormat="1" ht="24.15" customHeight="1">
      <c r="A140" s="35"/>
      <c r="B140" s="36"/>
      <c r="C140" s="240" t="s">
        <v>302</v>
      </c>
      <c r="D140" s="240" t="s">
        <v>339</v>
      </c>
      <c r="E140" s="241" t="s">
        <v>2108</v>
      </c>
      <c r="F140" s="242" t="s">
        <v>2109</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2816</v>
      </c>
    </row>
    <row r="141" s="2" customFormat="1" ht="24.15" customHeight="1">
      <c r="A141" s="35"/>
      <c r="B141" s="36"/>
      <c r="C141" s="240" t="s">
        <v>338</v>
      </c>
      <c r="D141" s="240" t="s">
        <v>339</v>
      </c>
      <c r="E141" s="241" t="s">
        <v>2111</v>
      </c>
      <c r="F141" s="242" t="s">
        <v>2112</v>
      </c>
      <c r="G141" s="243" t="s">
        <v>272</v>
      </c>
      <c r="H141" s="244">
        <v>12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2817</v>
      </c>
    </row>
    <row r="142" s="2" customFormat="1" ht="24.15" customHeight="1">
      <c r="A142" s="35"/>
      <c r="B142" s="36"/>
      <c r="C142" s="240" t="s">
        <v>308</v>
      </c>
      <c r="D142" s="240" t="s">
        <v>339</v>
      </c>
      <c r="E142" s="241" t="s">
        <v>2246</v>
      </c>
      <c r="F142" s="242" t="s">
        <v>2247</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2818</v>
      </c>
    </row>
    <row r="143" s="2" customFormat="1" ht="24.15" customHeight="1">
      <c r="A143" s="35"/>
      <c r="B143" s="36"/>
      <c r="C143" s="240" t="s">
        <v>348</v>
      </c>
      <c r="D143" s="240" t="s">
        <v>339</v>
      </c>
      <c r="E143" s="241" t="s">
        <v>2114</v>
      </c>
      <c r="F143" s="242" t="s">
        <v>2115</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2819</v>
      </c>
    </row>
    <row r="144" s="2" customFormat="1" ht="24.15" customHeight="1">
      <c r="A144" s="35"/>
      <c r="B144" s="36"/>
      <c r="C144" s="240" t="s">
        <v>312</v>
      </c>
      <c r="D144" s="240" t="s">
        <v>339</v>
      </c>
      <c r="E144" s="241" t="s">
        <v>2117</v>
      </c>
      <c r="F144" s="242" t="s">
        <v>2118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2820</v>
      </c>
    </row>
    <row r="145" s="2" customFormat="1" ht="24.15" customHeight="1">
      <c r="A145" s="35"/>
      <c r="B145" s="36"/>
      <c r="C145" s="240" t="s">
        <v>7</v>
      </c>
      <c r="D145" s="240" t="s">
        <v>339</v>
      </c>
      <c r="E145" s="241" t="s">
        <v>2120</v>
      </c>
      <c r="F145" s="242" t="s">
        <v>2121</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2821</v>
      </c>
    </row>
    <row r="146" s="2" customFormat="1" ht="33" customHeight="1">
      <c r="A146" s="35"/>
      <c r="B146" s="36"/>
      <c r="C146" s="240" t="s">
        <v>315</v>
      </c>
      <c r="D146" s="240" t="s">
        <v>339</v>
      </c>
      <c r="E146" s="241" t="s">
        <v>2123</v>
      </c>
      <c r="F146" s="242" t="s">
        <v>2124</v>
      </c>
      <c r="G146" s="243" t="s">
        <v>272</v>
      </c>
      <c r="H146" s="244">
        <v>10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2822</v>
      </c>
    </row>
    <row r="147" s="2" customFormat="1" ht="16.5" customHeight="1">
      <c r="A147" s="35"/>
      <c r="B147" s="36"/>
      <c r="C147" s="222" t="s">
        <v>83</v>
      </c>
      <c r="D147" s="222" t="s">
        <v>269</v>
      </c>
      <c r="E147" s="223" t="s">
        <v>2126</v>
      </c>
      <c r="F147" s="224" t="s">
        <v>2127</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2823</v>
      </c>
    </row>
    <row r="148" s="2" customFormat="1" ht="16.5" customHeight="1">
      <c r="A148" s="35"/>
      <c r="B148" s="36"/>
      <c r="C148" s="222" t="s">
        <v>81</v>
      </c>
      <c r="D148" s="222" t="s">
        <v>269</v>
      </c>
      <c r="E148" s="223" t="s">
        <v>2129</v>
      </c>
      <c r="F148" s="224" t="s">
        <v>2130</v>
      </c>
      <c r="G148" s="225" t="s">
        <v>272</v>
      </c>
      <c r="H148" s="226">
        <v>8</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2824</v>
      </c>
    </row>
    <row r="149" s="2" customFormat="1" ht="24.15" customHeight="1">
      <c r="A149" s="35"/>
      <c r="B149" s="36"/>
      <c r="C149" s="222" t="s">
        <v>361</v>
      </c>
      <c r="D149" s="222" t="s">
        <v>269</v>
      </c>
      <c r="E149" s="223" t="s">
        <v>2132</v>
      </c>
      <c r="F149" s="224" t="s">
        <v>2133</v>
      </c>
      <c r="G149" s="225" t="s">
        <v>272</v>
      </c>
      <c r="H149" s="226">
        <v>8</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2825</v>
      </c>
    </row>
    <row r="150" s="2" customFormat="1" ht="24.15" customHeight="1">
      <c r="A150" s="35"/>
      <c r="B150" s="36"/>
      <c r="C150" s="240" t="s">
        <v>319</v>
      </c>
      <c r="D150" s="240" t="s">
        <v>339</v>
      </c>
      <c r="E150" s="241" t="s">
        <v>2135</v>
      </c>
      <c r="F150" s="242" t="s">
        <v>2136</v>
      </c>
      <c r="G150" s="243" t="s">
        <v>272</v>
      </c>
      <c r="H150" s="244">
        <v>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339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2826</v>
      </c>
    </row>
    <row r="151" s="2" customFormat="1" ht="24.15" customHeight="1">
      <c r="A151" s="35"/>
      <c r="B151" s="36"/>
      <c r="C151" s="240" t="s">
        <v>370</v>
      </c>
      <c r="D151" s="240" t="s">
        <v>339</v>
      </c>
      <c r="E151" s="241" t="s">
        <v>2138</v>
      </c>
      <c r="F151" s="242" t="s">
        <v>2139</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2827</v>
      </c>
    </row>
    <row r="152" s="2" customFormat="1" ht="21.75" customHeight="1">
      <c r="A152" s="35"/>
      <c r="B152" s="36"/>
      <c r="C152" s="222" t="s">
        <v>324</v>
      </c>
      <c r="D152" s="222" t="s">
        <v>269</v>
      </c>
      <c r="E152" s="223" t="s">
        <v>2141</v>
      </c>
      <c r="F152" s="224" t="s">
        <v>2142</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2828</v>
      </c>
    </row>
    <row r="153" s="2" customFormat="1" ht="37.8" customHeight="1">
      <c r="A153" s="35"/>
      <c r="B153" s="36"/>
      <c r="C153" s="222" t="s">
        <v>379</v>
      </c>
      <c r="D153" s="222" t="s">
        <v>269</v>
      </c>
      <c r="E153" s="223" t="s">
        <v>2144</v>
      </c>
      <c r="F153" s="224" t="s">
        <v>2145</v>
      </c>
      <c r="G153" s="225" t="s">
        <v>272</v>
      </c>
      <c r="H153" s="226">
        <v>4</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2829</v>
      </c>
    </row>
    <row r="154" s="2" customFormat="1" ht="24.15" customHeight="1">
      <c r="A154" s="35"/>
      <c r="B154" s="36"/>
      <c r="C154" s="222" t="s">
        <v>334</v>
      </c>
      <c r="D154" s="222" t="s">
        <v>269</v>
      </c>
      <c r="E154" s="223" t="s">
        <v>2153</v>
      </c>
      <c r="F154" s="224" t="s">
        <v>2154</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2830</v>
      </c>
    </row>
    <row r="155" s="2" customFormat="1" ht="16.5" customHeight="1">
      <c r="A155" s="35"/>
      <c r="B155" s="36"/>
      <c r="C155" s="222" t="s">
        <v>337</v>
      </c>
      <c r="D155" s="222" t="s">
        <v>269</v>
      </c>
      <c r="E155" s="223" t="s">
        <v>2159</v>
      </c>
      <c r="F155" s="224" t="s">
        <v>2160</v>
      </c>
      <c r="G155" s="225" t="s">
        <v>272</v>
      </c>
      <c r="H155" s="226">
        <v>2</v>
      </c>
      <c r="I155" s="227"/>
      <c r="J155" s="228">
        <f>ROUND(I155*H155,2)</f>
        <v>0</v>
      </c>
      <c r="K155" s="224" t="s">
        <v>273</v>
      </c>
      <c r="L155" s="41"/>
      <c r="M155" s="258" t="s">
        <v>1</v>
      </c>
      <c r="N155" s="259" t="s">
        <v>38</v>
      </c>
      <c r="O155" s="256"/>
      <c r="P155" s="260">
        <f>O155*H155</f>
        <v>0</v>
      </c>
      <c r="Q155" s="260">
        <v>0</v>
      </c>
      <c r="R155" s="260">
        <f>Q155*H155</f>
        <v>0</v>
      </c>
      <c r="S155" s="260">
        <v>0</v>
      </c>
      <c r="T155" s="261">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2831</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rz4YIzx514NS3DnMue3meoSR9BYgTVG5bunUi6XanOH1JWDAwjuenp3LD4lMgZfkNCgbwWB2yYjvMRsWv6cO0w==" hashValue="CRprt+u8Yb/vKgBs0uqmS7y2S4A2w0rwCOkmXyepWpHeQWMKAY4O2ASHoS6pLkzIvEsltQevsBNlrinm7ge0+w=="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2767</v>
      </c>
      <c r="F9" s="1"/>
      <c r="G9" s="1"/>
      <c r="H9" s="1"/>
      <c r="L9" s="17"/>
    </row>
    <row r="10" s="1" customFormat="1" ht="12" customHeight="1">
      <c r="B10" s="17"/>
      <c r="D10" s="148" t="s">
        <v>1615</v>
      </c>
      <c r="L10" s="17"/>
    </row>
    <row r="11" s="2" customFormat="1" ht="16.5" customHeight="1">
      <c r="A11" s="35"/>
      <c r="B11" s="41"/>
      <c r="C11" s="35"/>
      <c r="D11" s="35"/>
      <c r="E11" s="160" t="s">
        <v>2832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2769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2767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2832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1944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2767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2832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1938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331</v>
      </c>
      <c r="D126" s="240" t="s">
        <v>339</v>
      </c>
      <c r="E126" s="241" t="s">
        <v>2627</v>
      </c>
      <c r="F126" s="242" t="s">
        <v>2628</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339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2833</v>
      </c>
    </row>
    <row r="127" s="2" customFormat="1" ht="24.15" customHeight="1">
      <c r="A127" s="35"/>
      <c r="B127" s="36"/>
      <c r="C127" s="240" t="s">
        <v>302</v>
      </c>
      <c r="D127" s="240" t="s">
        <v>339</v>
      </c>
      <c r="E127" s="241" t="s">
        <v>2631</v>
      </c>
      <c r="F127" s="242" t="s">
        <v>2632</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339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2834</v>
      </c>
    </row>
    <row r="128" s="2" customFormat="1" ht="24.15" customHeight="1">
      <c r="A128" s="35"/>
      <c r="B128" s="36"/>
      <c r="C128" s="240" t="s">
        <v>137</v>
      </c>
      <c r="D128" s="240" t="s">
        <v>339</v>
      </c>
      <c r="E128" s="241" t="s">
        <v>2081</v>
      </c>
      <c r="F128" s="242" t="s">
        <v>2082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339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2835</v>
      </c>
    </row>
    <row r="129" s="2" customFormat="1" ht="24.15" customHeight="1">
      <c r="A129" s="35"/>
      <c r="B129" s="36"/>
      <c r="C129" s="240" t="s">
        <v>274</v>
      </c>
      <c r="D129" s="240" t="s">
        <v>339</v>
      </c>
      <c r="E129" s="241" t="s">
        <v>2093</v>
      </c>
      <c r="F129" s="242" t="s">
        <v>2094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2836</v>
      </c>
    </row>
    <row r="130" s="2" customFormat="1" ht="24.15" customHeight="1">
      <c r="A130" s="35"/>
      <c r="B130" s="36"/>
      <c r="C130" s="240" t="s">
        <v>267</v>
      </c>
      <c r="D130" s="240" t="s">
        <v>339</v>
      </c>
      <c r="E130" s="241" t="s">
        <v>2090</v>
      </c>
      <c r="F130" s="242" t="s">
        <v>2091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339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2837</v>
      </c>
    </row>
    <row r="131" s="2" customFormat="1" ht="24.15" customHeight="1">
      <c r="A131" s="35"/>
      <c r="B131" s="36"/>
      <c r="C131" s="240" t="s">
        <v>283</v>
      </c>
      <c r="D131" s="240" t="s">
        <v>339</v>
      </c>
      <c r="E131" s="241" t="s">
        <v>2096</v>
      </c>
      <c r="F131" s="242" t="s">
        <v>2097</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339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2838</v>
      </c>
    </row>
    <row r="132" s="2" customFormat="1" ht="24.15" customHeight="1">
      <c r="A132" s="35"/>
      <c r="B132" s="36"/>
      <c r="C132" s="240" t="s">
        <v>294</v>
      </c>
      <c r="D132" s="240" t="s">
        <v>339</v>
      </c>
      <c r="E132" s="241" t="s">
        <v>2099</v>
      </c>
      <c r="F132" s="242" t="s">
        <v>2100</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339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2839</v>
      </c>
    </row>
    <row r="133" s="2" customFormat="1" ht="24.15" customHeight="1">
      <c r="A133" s="35"/>
      <c r="B133" s="36"/>
      <c r="C133" s="240" t="s">
        <v>286</v>
      </c>
      <c r="D133" s="240" t="s">
        <v>339</v>
      </c>
      <c r="E133" s="241" t="s">
        <v>2212</v>
      </c>
      <c r="F133" s="242" t="s">
        <v>2213</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339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2840</v>
      </c>
    </row>
    <row r="134" s="2" customFormat="1" ht="24.15" customHeight="1">
      <c r="A134" s="35"/>
      <c r="B134" s="36"/>
      <c r="C134" s="240" t="s">
        <v>304</v>
      </c>
      <c r="D134" s="240" t="s">
        <v>339</v>
      </c>
      <c r="E134" s="241" t="s">
        <v>2102</v>
      </c>
      <c r="F134" s="242" t="s">
        <v>2103</v>
      </c>
      <c r="G134" s="243" t="s">
        <v>272</v>
      </c>
      <c r="H134" s="244">
        <v>3</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2841</v>
      </c>
    </row>
    <row r="135" s="2" customFormat="1" ht="24.15" customHeight="1">
      <c r="A135" s="35"/>
      <c r="B135" s="36"/>
      <c r="C135" s="240" t="s">
        <v>290</v>
      </c>
      <c r="D135" s="240" t="s">
        <v>339</v>
      </c>
      <c r="E135" s="241" t="s">
        <v>2105</v>
      </c>
      <c r="F135" s="242" t="s">
        <v>2106</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2842</v>
      </c>
    </row>
    <row r="136" s="2" customFormat="1" ht="24.15" customHeight="1">
      <c r="A136" s="35"/>
      <c r="B136" s="36"/>
      <c r="C136" s="240" t="s">
        <v>314</v>
      </c>
      <c r="D136" s="240" t="s">
        <v>339</v>
      </c>
      <c r="E136" s="241" t="s">
        <v>2108</v>
      </c>
      <c r="F136" s="242" t="s">
        <v>2109</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2843</v>
      </c>
    </row>
    <row r="137" s="2" customFormat="1" ht="33" customHeight="1">
      <c r="A137" s="35"/>
      <c r="B137" s="36"/>
      <c r="C137" s="240" t="s">
        <v>8</v>
      </c>
      <c r="D137" s="240" t="s">
        <v>339</v>
      </c>
      <c r="E137" s="241" t="s">
        <v>2123</v>
      </c>
      <c r="F137" s="242" t="s">
        <v>2124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2844</v>
      </c>
    </row>
    <row r="138" s="2" customFormat="1" ht="24.15" customHeight="1">
      <c r="A138" s="35"/>
      <c r="B138" s="36"/>
      <c r="C138" s="240" t="s">
        <v>321</v>
      </c>
      <c r="D138" s="240" t="s">
        <v>339</v>
      </c>
      <c r="E138" s="241" t="s">
        <v>2111</v>
      </c>
      <c r="F138" s="242" t="s">
        <v>2112</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2845</v>
      </c>
    </row>
    <row r="139" s="2" customFormat="1" ht="24.15" customHeight="1">
      <c r="A139" s="35"/>
      <c r="B139" s="36"/>
      <c r="C139" s="240" t="s">
        <v>298</v>
      </c>
      <c r="D139" s="240" t="s">
        <v>339</v>
      </c>
      <c r="E139" s="241" t="s">
        <v>2120</v>
      </c>
      <c r="F139" s="242" t="s">
        <v>2121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2846</v>
      </c>
    </row>
    <row r="140" s="12" customFormat="1" ht="25.92" customHeight="1">
      <c r="A140" s="12"/>
      <c r="B140" s="208"/>
      <c r="C140" s="209"/>
      <c r="D140" s="210" t="s">
        <v>72</v>
      </c>
      <c r="E140" s="211" t="s">
        <v>1965</v>
      </c>
      <c r="F140" s="211" t="s">
        <v>1966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348</v>
      </c>
      <c r="D141" s="222" t="s">
        <v>269</v>
      </c>
      <c r="E141" s="223" t="s">
        <v>2132</v>
      </c>
      <c r="F141" s="224" t="s">
        <v>2133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2847</v>
      </c>
    </row>
    <row r="142" s="2" customFormat="1" ht="21.75" customHeight="1">
      <c r="A142" s="35"/>
      <c r="B142" s="36"/>
      <c r="C142" s="222" t="s">
        <v>308</v>
      </c>
      <c r="D142" s="222" t="s">
        <v>269</v>
      </c>
      <c r="E142" s="223" t="s">
        <v>2141</v>
      </c>
      <c r="F142" s="224" t="s">
        <v>2142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2848</v>
      </c>
    </row>
    <row r="143" s="2" customFormat="1" ht="24.15" customHeight="1">
      <c r="A143" s="35"/>
      <c r="B143" s="36"/>
      <c r="C143" s="222" t="s">
        <v>338</v>
      </c>
      <c r="D143" s="222" t="s">
        <v>269</v>
      </c>
      <c r="E143" s="223" t="s">
        <v>2849</v>
      </c>
      <c r="F143" s="224" t="s">
        <v>2850</v>
      </c>
      <c r="G143" s="225" t="s">
        <v>272</v>
      </c>
      <c r="H143" s="226">
        <v>1</v>
      </c>
      <c r="I143" s="227"/>
      <c r="J143" s="228">
        <f>ROUND(I143*H143,2)</f>
        <v>0</v>
      </c>
      <c r="K143" s="224" t="s">
        <v>273</v>
      </c>
      <c r="L143" s="41"/>
      <c r="M143" s="258" t="s">
        <v>1</v>
      </c>
      <c r="N143" s="259" t="s">
        <v>38</v>
      </c>
      <c r="O143" s="256"/>
      <c r="P143" s="260">
        <f>O143*H143</f>
        <v>0</v>
      </c>
      <c r="Q143" s="260">
        <v>0</v>
      </c>
      <c r="R143" s="260">
        <f>Q143*H143</f>
        <v>0</v>
      </c>
      <c r="S143" s="260">
        <v>0</v>
      </c>
      <c r="T143" s="261">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2851</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1vzhFfLGrm4z1MUQDtp/uEc5a3b5JUciFYxSmuzMEyqFzyyQNnNAR1ZzthTFLfcfVfIKLgHWaufklWRqxcWYnQ==" hashValue="XQhqGSiOcYC91uNxQCRGxFkV7b2FCLYse8RoL3d6I+AqZZP/HA+6YptkGi7p0t0sMPduYsToquiTWgi2qaYE5w=="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2767</v>
      </c>
      <c r="F9" s="1"/>
      <c r="G9" s="1"/>
      <c r="H9" s="1"/>
      <c r="L9" s="17"/>
    </row>
    <row r="10" s="1" customFormat="1" ht="12" customHeight="1">
      <c r="B10" s="17"/>
      <c r="D10" s="148" t="s">
        <v>1615</v>
      </c>
      <c r="L10" s="17"/>
    </row>
    <row r="11" s="2" customFormat="1" ht="16.5" customHeight="1">
      <c r="A11" s="35"/>
      <c r="B11" s="41"/>
      <c r="C11" s="35"/>
      <c r="D11" s="35"/>
      <c r="E11" s="160" t="s">
        <v>2852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1938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2769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1941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2767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1938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2767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2852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1938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406</v>
      </c>
      <c r="D125" s="222" t="s">
        <v>269</v>
      </c>
      <c r="E125" s="223" t="s">
        <v>2054</v>
      </c>
      <c r="F125" s="224" t="s">
        <v>2055</v>
      </c>
      <c r="G125" s="225" t="s">
        <v>2056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2853</v>
      </c>
    </row>
    <row r="126" s="2" customFormat="1" ht="16.5" customHeight="1">
      <c r="A126" s="35"/>
      <c r="B126" s="36"/>
      <c r="C126" s="222" t="s">
        <v>342</v>
      </c>
      <c r="D126" s="222" t="s">
        <v>269</v>
      </c>
      <c r="E126" s="223" t="s">
        <v>2059</v>
      </c>
      <c r="F126" s="224" t="s">
        <v>2060</v>
      </c>
      <c r="G126" s="225" t="s">
        <v>2056</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2854</v>
      </c>
    </row>
    <row r="127" s="2" customFormat="1">
      <c r="A127" s="35"/>
      <c r="B127" s="36"/>
      <c r="C127" s="37"/>
      <c r="D127" s="235" t="s">
        <v>275</v>
      </c>
      <c r="E127" s="37"/>
      <c r="F127" s="236" t="s">
        <v>2855</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2063</v>
      </c>
      <c r="F128" s="224" t="s">
        <v>2064</v>
      </c>
      <c r="G128" s="225" t="s">
        <v>272</v>
      </c>
      <c r="H128" s="226">
        <v>190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2856</v>
      </c>
    </row>
    <row r="129" s="2" customFormat="1" ht="21.75" customHeight="1">
      <c r="A129" s="35"/>
      <c r="B129" s="36"/>
      <c r="C129" s="240" t="s">
        <v>283</v>
      </c>
      <c r="D129" s="240" t="s">
        <v>339</v>
      </c>
      <c r="E129" s="241" t="s">
        <v>2066</v>
      </c>
      <c r="F129" s="242" t="s">
        <v>2067</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339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2857</v>
      </c>
    </row>
    <row r="130" s="2" customFormat="1" ht="16.5" customHeight="1">
      <c r="A130" s="35"/>
      <c r="B130" s="36"/>
      <c r="C130" s="222" t="s">
        <v>274</v>
      </c>
      <c r="D130" s="222" t="s">
        <v>269</v>
      </c>
      <c r="E130" s="223" t="s">
        <v>2069</v>
      </c>
      <c r="F130" s="224" t="s">
        <v>2070</v>
      </c>
      <c r="G130" s="225" t="s">
        <v>272</v>
      </c>
      <c r="H130" s="226">
        <v>260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2858</v>
      </c>
    </row>
    <row r="131" s="2" customFormat="1" ht="16.5" customHeight="1">
      <c r="A131" s="35"/>
      <c r="B131" s="36"/>
      <c r="C131" s="222" t="s">
        <v>137</v>
      </c>
      <c r="D131" s="222" t="s">
        <v>269</v>
      </c>
      <c r="E131" s="223" t="s">
        <v>2072</v>
      </c>
      <c r="F131" s="224" t="s">
        <v>2073</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2859</v>
      </c>
    </row>
    <row r="132" s="2" customFormat="1" ht="16.5" customHeight="1">
      <c r="A132" s="35"/>
      <c r="B132" s="36"/>
      <c r="C132" s="222" t="s">
        <v>294</v>
      </c>
      <c r="D132" s="222" t="s">
        <v>269</v>
      </c>
      <c r="E132" s="223" t="s">
        <v>2075</v>
      </c>
      <c r="F132" s="224" t="s">
        <v>2076</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2860</v>
      </c>
    </row>
    <row r="133" s="2" customFormat="1" ht="16.5" customHeight="1">
      <c r="A133" s="35"/>
      <c r="B133" s="36"/>
      <c r="C133" s="222" t="s">
        <v>286</v>
      </c>
      <c r="D133" s="222" t="s">
        <v>269</v>
      </c>
      <c r="E133" s="223" t="s">
        <v>2078</v>
      </c>
      <c r="F133" s="224" t="s">
        <v>2079</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2861</v>
      </c>
    </row>
    <row r="134" s="2" customFormat="1" ht="24.15" customHeight="1">
      <c r="A134" s="35"/>
      <c r="B134" s="36"/>
      <c r="C134" s="240" t="s">
        <v>304</v>
      </c>
      <c r="D134" s="240" t="s">
        <v>339</v>
      </c>
      <c r="E134" s="241" t="s">
        <v>2081</v>
      </c>
      <c r="F134" s="242" t="s">
        <v>2082</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339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2862</v>
      </c>
    </row>
    <row r="135" s="2" customFormat="1" ht="24.15" customHeight="1">
      <c r="A135" s="35"/>
      <c r="B135" s="36"/>
      <c r="C135" s="240" t="s">
        <v>290</v>
      </c>
      <c r="D135" s="240" t="s">
        <v>339</v>
      </c>
      <c r="E135" s="241" t="s">
        <v>2084</v>
      </c>
      <c r="F135" s="242" t="s">
        <v>2085</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339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2863</v>
      </c>
    </row>
    <row r="136" s="2" customFormat="1" ht="24.15" customHeight="1">
      <c r="A136" s="35"/>
      <c r="B136" s="36"/>
      <c r="C136" s="240" t="s">
        <v>314</v>
      </c>
      <c r="D136" s="240" t="s">
        <v>339</v>
      </c>
      <c r="E136" s="241" t="s">
        <v>2087</v>
      </c>
      <c r="F136" s="242" t="s">
        <v>2088</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339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2864</v>
      </c>
    </row>
    <row r="137" s="2" customFormat="1" ht="24.15" customHeight="1">
      <c r="A137" s="35"/>
      <c r="B137" s="36"/>
      <c r="C137" s="240" t="s">
        <v>415</v>
      </c>
      <c r="D137" s="240" t="s">
        <v>339</v>
      </c>
      <c r="E137" s="241" t="s">
        <v>2093</v>
      </c>
      <c r="F137" s="242" t="s">
        <v>2094</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2865</v>
      </c>
    </row>
    <row r="138" s="2" customFormat="1" ht="24.15" customHeight="1">
      <c r="A138" s="35"/>
      <c r="B138" s="36"/>
      <c r="C138" s="240" t="s">
        <v>8</v>
      </c>
      <c r="D138" s="240" t="s">
        <v>339</v>
      </c>
      <c r="E138" s="241" t="s">
        <v>2090</v>
      </c>
      <c r="F138" s="242" t="s">
        <v>2091</v>
      </c>
      <c r="G138" s="243" t="s">
        <v>272</v>
      </c>
      <c r="H138" s="244">
        <v>3</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339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2866</v>
      </c>
    </row>
    <row r="139" s="2" customFormat="1" ht="24.15" customHeight="1">
      <c r="A139" s="35"/>
      <c r="B139" s="36"/>
      <c r="C139" s="240" t="s">
        <v>321</v>
      </c>
      <c r="D139" s="240" t="s">
        <v>339</v>
      </c>
      <c r="E139" s="241" t="s">
        <v>2096</v>
      </c>
      <c r="F139" s="242" t="s">
        <v>2097</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339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2867</v>
      </c>
    </row>
    <row r="140" s="2" customFormat="1" ht="24.15" customHeight="1">
      <c r="A140" s="35"/>
      <c r="B140" s="36"/>
      <c r="C140" s="240" t="s">
        <v>346</v>
      </c>
      <c r="D140" s="240" t="s">
        <v>339</v>
      </c>
      <c r="E140" s="241" t="s">
        <v>2099</v>
      </c>
      <c r="F140" s="242" t="s">
        <v>2100</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339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2868</v>
      </c>
    </row>
    <row r="141" s="2" customFormat="1" ht="24.15" customHeight="1">
      <c r="A141" s="35"/>
      <c r="B141" s="36"/>
      <c r="C141" s="240" t="s">
        <v>298</v>
      </c>
      <c r="D141" s="240" t="s">
        <v>339</v>
      </c>
      <c r="E141" s="241" t="s">
        <v>2102</v>
      </c>
      <c r="F141" s="242" t="s">
        <v>2103</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339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2869</v>
      </c>
    </row>
    <row r="142" s="2" customFormat="1" ht="24.15" customHeight="1">
      <c r="A142" s="35"/>
      <c r="B142" s="36"/>
      <c r="C142" s="240" t="s">
        <v>331</v>
      </c>
      <c r="D142" s="240" t="s">
        <v>339</v>
      </c>
      <c r="E142" s="241" t="s">
        <v>2105</v>
      </c>
      <c r="F142" s="242" t="s">
        <v>2106</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339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2870</v>
      </c>
    </row>
    <row r="143" s="2" customFormat="1" ht="24.15" customHeight="1">
      <c r="A143" s="35"/>
      <c r="B143" s="36"/>
      <c r="C143" s="240" t="s">
        <v>302</v>
      </c>
      <c r="D143" s="240" t="s">
        <v>339</v>
      </c>
      <c r="E143" s="241" t="s">
        <v>2108</v>
      </c>
      <c r="F143" s="242" t="s">
        <v>2109</v>
      </c>
      <c r="G143" s="243" t="s">
        <v>272</v>
      </c>
      <c r="H143" s="244">
        <v>11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339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2871</v>
      </c>
    </row>
    <row r="144" s="2" customFormat="1" ht="24.15" customHeight="1">
      <c r="A144" s="35"/>
      <c r="B144" s="36"/>
      <c r="C144" s="240" t="s">
        <v>338</v>
      </c>
      <c r="D144" s="240" t="s">
        <v>339</v>
      </c>
      <c r="E144" s="241" t="s">
        <v>2111</v>
      </c>
      <c r="F144" s="242" t="s">
        <v>2112</v>
      </c>
      <c r="G144" s="243" t="s">
        <v>272</v>
      </c>
      <c r="H144" s="244">
        <v>16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339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2872</v>
      </c>
    </row>
    <row r="145" s="2" customFormat="1" ht="24.15" customHeight="1">
      <c r="A145" s="35"/>
      <c r="B145" s="36"/>
      <c r="C145" s="240" t="s">
        <v>348</v>
      </c>
      <c r="D145" s="240" t="s">
        <v>339</v>
      </c>
      <c r="E145" s="241" t="s">
        <v>2117</v>
      </c>
      <c r="F145" s="242" t="s">
        <v>2118</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339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2873</v>
      </c>
    </row>
    <row r="146" s="2" customFormat="1" ht="24.15" customHeight="1">
      <c r="A146" s="35"/>
      <c r="B146" s="36"/>
      <c r="C146" s="240" t="s">
        <v>312</v>
      </c>
      <c r="D146" s="240" t="s">
        <v>339</v>
      </c>
      <c r="E146" s="241" t="s">
        <v>2120</v>
      </c>
      <c r="F146" s="242" t="s">
        <v>2121</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339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2874</v>
      </c>
    </row>
    <row r="147" s="2" customFormat="1" ht="33" customHeight="1">
      <c r="A147" s="35"/>
      <c r="B147" s="36"/>
      <c r="C147" s="240" t="s">
        <v>7</v>
      </c>
      <c r="D147" s="240" t="s">
        <v>339</v>
      </c>
      <c r="E147" s="241" t="s">
        <v>2123</v>
      </c>
      <c r="F147" s="242" t="s">
        <v>2124</v>
      </c>
      <c r="G147" s="243" t="s">
        <v>272</v>
      </c>
      <c r="H147" s="244">
        <v>16</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339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2875</v>
      </c>
    </row>
    <row r="148" s="2" customFormat="1" ht="16.5" customHeight="1">
      <c r="A148" s="35"/>
      <c r="B148" s="36"/>
      <c r="C148" s="222" t="s">
        <v>83</v>
      </c>
      <c r="D148" s="222" t="s">
        <v>269</v>
      </c>
      <c r="E148" s="223" t="s">
        <v>2126</v>
      </c>
      <c r="F148" s="224" t="s">
        <v>2127</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2876</v>
      </c>
    </row>
    <row r="149" s="2" customFormat="1" ht="16.5" customHeight="1">
      <c r="A149" s="35"/>
      <c r="B149" s="36"/>
      <c r="C149" s="222" t="s">
        <v>81</v>
      </c>
      <c r="D149" s="222" t="s">
        <v>269</v>
      </c>
      <c r="E149" s="223" t="s">
        <v>2129</v>
      </c>
      <c r="F149" s="224" t="s">
        <v>2130</v>
      </c>
      <c r="G149" s="225" t="s">
        <v>272</v>
      </c>
      <c r="H149" s="226">
        <v>9</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2877</v>
      </c>
    </row>
    <row r="150" s="2" customFormat="1" ht="24.15" customHeight="1">
      <c r="A150" s="35"/>
      <c r="B150" s="36"/>
      <c r="C150" s="222" t="s">
        <v>315</v>
      </c>
      <c r="D150" s="222" t="s">
        <v>269</v>
      </c>
      <c r="E150" s="223" t="s">
        <v>2132</v>
      </c>
      <c r="F150" s="224" t="s">
        <v>2133</v>
      </c>
      <c r="G150" s="225" t="s">
        <v>272</v>
      </c>
      <c r="H150" s="226">
        <v>16</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2878</v>
      </c>
    </row>
    <row r="151" s="2" customFormat="1" ht="24.15" customHeight="1">
      <c r="A151" s="35"/>
      <c r="B151" s="36"/>
      <c r="C151" s="240" t="s">
        <v>361</v>
      </c>
      <c r="D151" s="240" t="s">
        <v>339</v>
      </c>
      <c r="E151" s="241" t="s">
        <v>2135</v>
      </c>
      <c r="F151" s="242" t="s">
        <v>2136</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339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2879</v>
      </c>
    </row>
    <row r="152" s="2" customFormat="1" ht="24.15" customHeight="1">
      <c r="A152" s="35"/>
      <c r="B152" s="36"/>
      <c r="C152" s="240" t="s">
        <v>319</v>
      </c>
      <c r="D152" s="240" t="s">
        <v>339</v>
      </c>
      <c r="E152" s="241" t="s">
        <v>2138</v>
      </c>
      <c r="F152" s="242" t="s">
        <v>2139</v>
      </c>
      <c r="G152" s="243" t="s">
        <v>272</v>
      </c>
      <c r="H152" s="244">
        <v>32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339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2880</v>
      </c>
    </row>
    <row r="153" s="2" customFormat="1" ht="21.75" customHeight="1">
      <c r="A153" s="35"/>
      <c r="B153" s="36"/>
      <c r="C153" s="222" t="s">
        <v>370</v>
      </c>
      <c r="D153" s="222" t="s">
        <v>269</v>
      </c>
      <c r="E153" s="223" t="s">
        <v>2141</v>
      </c>
      <c r="F153" s="224" t="s">
        <v>2142</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2881</v>
      </c>
    </row>
    <row r="154" s="2" customFormat="1" ht="37.8" customHeight="1">
      <c r="A154" s="35"/>
      <c r="B154" s="36"/>
      <c r="C154" s="222" t="s">
        <v>324</v>
      </c>
      <c r="D154" s="222" t="s">
        <v>269</v>
      </c>
      <c r="E154" s="223" t="s">
        <v>2144</v>
      </c>
      <c r="F154" s="224" t="s">
        <v>2145</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2882</v>
      </c>
    </row>
    <row r="155" s="2" customFormat="1" ht="24.15" customHeight="1">
      <c r="A155" s="35"/>
      <c r="B155" s="36"/>
      <c r="C155" s="222" t="s">
        <v>379</v>
      </c>
      <c r="D155" s="222" t="s">
        <v>269</v>
      </c>
      <c r="E155" s="223" t="s">
        <v>2147</v>
      </c>
      <c r="F155" s="224" t="s">
        <v>2148</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2883</v>
      </c>
    </row>
    <row r="156" s="2" customFormat="1" ht="37.8" customHeight="1">
      <c r="A156" s="35"/>
      <c r="B156" s="36"/>
      <c r="C156" s="222" t="s">
        <v>329</v>
      </c>
      <c r="D156" s="222" t="s">
        <v>269</v>
      </c>
      <c r="E156" s="223" t="s">
        <v>2150</v>
      </c>
      <c r="F156" s="224" t="s">
        <v>2151</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2884</v>
      </c>
    </row>
    <row r="157" s="2" customFormat="1" ht="24.15" customHeight="1">
      <c r="A157" s="35"/>
      <c r="B157" s="36"/>
      <c r="C157" s="222" t="s">
        <v>388</v>
      </c>
      <c r="D157" s="222" t="s">
        <v>269</v>
      </c>
      <c r="E157" s="223" t="s">
        <v>2153</v>
      </c>
      <c r="F157" s="224" t="s">
        <v>2154</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2885</v>
      </c>
    </row>
    <row r="158" s="2" customFormat="1" ht="24.15" customHeight="1">
      <c r="A158" s="35"/>
      <c r="B158" s="36"/>
      <c r="C158" s="222" t="s">
        <v>334</v>
      </c>
      <c r="D158" s="222" t="s">
        <v>269</v>
      </c>
      <c r="E158" s="223" t="s">
        <v>2156</v>
      </c>
      <c r="F158" s="224" t="s">
        <v>2157</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2886</v>
      </c>
    </row>
    <row r="159" s="2" customFormat="1" ht="16.5" customHeight="1">
      <c r="A159" s="35"/>
      <c r="B159" s="36"/>
      <c r="C159" s="222" t="s">
        <v>397</v>
      </c>
      <c r="D159" s="222" t="s">
        <v>269</v>
      </c>
      <c r="E159" s="223" t="s">
        <v>2159</v>
      </c>
      <c r="F159" s="224" t="s">
        <v>2160</v>
      </c>
      <c r="G159" s="225" t="s">
        <v>272</v>
      </c>
      <c r="H159" s="226">
        <v>2</v>
      </c>
      <c r="I159" s="227"/>
      <c r="J159" s="228">
        <f>ROUND(I159*H159,2)</f>
        <v>0</v>
      </c>
      <c r="K159" s="224" t="s">
        <v>273</v>
      </c>
      <c r="L159" s="41"/>
      <c r="M159" s="258" t="s">
        <v>1</v>
      </c>
      <c r="N159" s="259" t="s">
        <v>38</v>
      </c>
      <c r="O159" s="256"/>
      <c r="P159" s="260">
        <f>O159*H159</f>
        <v>0</v>
      </c>
      <c r="Q159" s="260">
        <v>0</v>
      </c>
      <c r="R159" s="260">
        <f>Q159*H159</f>
        <v>0</v>
      </c>
      <c r="S159" s="260">
        <v>0</v>
      </c>
      <c r="T159" s="261">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2887</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dX95fcU35KS1k7zTOKFA0aOXKXVW4MWDoflBo8hwXeez91A4aLz8p+JIk3k/QgUuFvDvh20LOh7B6rBRHtYdPQ==" hashValue="ZDPVg4rKFROAtqo4RCZMfV6ZOEyyNmSI13javGC7/Ql59KXs9QhXjuo0xQsnRx2e990/OabHNTnlHA6lyKfIug=="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2888</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2889</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2890</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1941</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ROUND((SUM(BE120:BE125)),  2)</f>
        <v>0</v>
      </c>
      <c r="G35" s="35"/>
      <c r="H35" s="35"/>
      <c r="I35" s="162">
        <v>0.20999999999999999</v>
      </c>
      <c r="J35" s="161">
        <f>ROUND(((SUM(BE120:BE125))*I35),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ROUND((SUM(BF120:BF125)),  2)</f>
        <v>0</v>
      </c>
      <c r="G36" s="35"/>
      <c r="H36" s="35"/>
      <c r="I36" s="162">
        <v>0.12</v>
      </c>
      <c r="J36" s="161">
        <f>ROUND(((SUM(BF120:BF125))*I36),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ROUND((SUM(BG120:BG125)),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ROUND((SUM(BH120:BH125)),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ROUND((SUM(BI120:BI125)),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2888</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VRN</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TÚ Choceň - Pardubice</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Slezák Jiří</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2888</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VRN</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TÚ Choceň - Pardubice</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Slezák Jiří</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SUM(P121:P125)</f>
        <v>0</v>
      </c>
      <c r="Q120" s="101"/>
      <c r="R120" s="205">
        <f>SUM(R121:R125)</f>
        <v>0</v>
      </c>
      <c r="S120" s="101"/>
      <c r="T120" s="206">
        <f>SUM(T121:T125)</f>
        <v>0</v>
      </c>
      <c r="U120" s="35"/>
      <c r="V120" s="35"/>
      <c r="W120" s="35"/>
      <c r="X120" s="35"/>
      <c r="Y120" s="35"/>
      <c r="Z120" s="35"/>
      <c r="AA120" s="35"/>
      <c r="AB120" s="35"/>
      <c r="AC120" s="35"/>
      <c r="AD120" s="35"/>
      <c r="AE120" s="35"/>
      <c r="AT120" s="14" t="s">
        <v>72</v>
      </c>
      <c r="AU120" s="14" t="s">
        <v>246</v>
      </c>
      <c r="BK120" s="207">
        <f>SUM(BK121:BK125)</f>
        <v>0</v>
      </c>
    </row>
    <row r="121" s="2" customFormat="1" ht="33" customHeight="1">
      <c r="A121" s="35"/>
      <c r="B121" s="36"/>
      <c r="C121" s="222" t="s">
        <v>81</v>
      </c>
      <c r="D121" s="222" t="s">
        <v>269</v>
      </c>
      <c r="E121" s="223" t="s">
        <v>2891</v>
      </c>
      <c r="F121" s="224" t="s">
        <v>2892</v>
      </c>
      <c r="G121" s="225" t="s">
        <v>1923</v>
      </c>
      <c r="H121" s="262"/>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2893</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2893</v>
      </c>
      <c r="BM121" s="233" t="s">
        <v>2894</v>
      </c>
    </row>
    <row r="122" s="2" customFormat="1" ht="33" customHeight="1">
      <c r="A122" s="35"/>
      <c r="B122" s="36"/>
      <c r="C122" s="222" t="s">
        <v>137</v>
      </c>
      <c r="D122" s="222" t="s">
        <v>269</v>
      </c>
      <c r="E122" s="223" t="s">
        <v>2895</v>
      </c>
      <c r="F122" s="224" t="s">
        <v>2896</v>
      </c>
      <c r="G122" s="225" t="s">
        <v>1923</v>
      </c>
      <c r="H122" s="262"/>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2893</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2893</v>
      </c>
      <c r="BM122" s="233" t="s">
        <v>2897</v>
      </c>
    </row>
    <row r="123" s="2" customFormat="1">
      <c r="A123" s="35"/>
      <c r="B123" s="36"/>
      <c r="C123" s="37"/>
      <c r="D123" s="235" t="s">
        <v>275</v>
      </c>
      <c r="E123" s="37"/>
      <c r="F123" s="236" t="s">
        <v>2898</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21.75" customHeight="1">
      <c r="A124" s="35"/>
      <c r="B124" s="36"/>
      <c r="C124" s="222" t="s">
        <v>274</v>
      </c>
      <c r="D124" s="222" t="s">
        <v>269</v>
      </c>
      <c r="E124" s="223" t="s">
        <v>2899</v>
      </c>
      <c r="F124" s="224" t="s">
        <v>2900</v>
      </c>
      <c r="G124" s="225" t="s">
        <v>1923</v>
      </c>
      <c r="H124" s="262"/>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2893</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2893</v>
      </c>
      <c r="BM124" s="233" t="s">
        <v>2901</v>
      </c>
    </row>
    <row r="125" s="2" customFormat="1">
      <c r="A125" s="35"/>
      <c r="B125" s="36"/>
      <c r="C125" s="37"/>
      <c r="D125" s="235" t="s">
        <v>275</v>
      </c>
      <c r="E125" s="37"/>
      <c r="F125" s="236" t="s">
        <v>2902</v>
      </c>
      <c r="G125" s="37"/>
      <c r="H125" s="37"/>
      <c r="I125" s="237"/>
      <c r="J125" s="37"/>
      <c r="K125" s="37"/>
      <c r="L125" s="41"/>
      <c r="M125" s="254"/>
      <c r="N125" s="255"/>
      <c r="O125" s="256"/>
      <c r="P125" s="256"/>
      <c r="Q125" s="256"/>
      <c r="R125" s="256"/>
      <c r="S125" s="256"/>
      <c r="T125" s="257"/>
      <c r="U125" s="35"/>
      <c r="V125" s="35"/>
      <c r="W125" s="35"/>
      <c r="X125" s="35"/>
      <c r="Y125" s="35"/>
      <c r="Z125" s="35"/>
      <c r="AA125" s="35"/>
      <c r="AB125" s="35"/>
      <c r="AC125" s="35"/>
      <c r="AD125" s="35"/>
      <c r="AE125" s="35"/>
      <c r="AT125" s="14" t="s">
        <v>275</v>
      </c>
      <c r="AU125" s="14" t="s">
        <v>73</v>
      </c>
    </row>
    <row r="126" s="2" customFormat="1" ht="6.96" customHeight="1">
      <c r="A126" s="35"/>
      <c r="B126" s="63"/>
      <c r="C126" s="64"/>
      <c r="D126" s="64"/>
      <c r="E126" s="64"/>
      <c r="F126" s="64"/>
      <c r="G126" s="64"/>
      <c r="H126" s="64"/>
      <c r="I126" s="64"/>
      <c r="J126" s="64"/>
      <c r="K126" s="64"/>
      <c r="L126" s="41"/>
      <c r="M126" s="35"/>
      <c r="O126" s="35"/>
      <c r="P126" s="35"/>
      <c r="Q126" s="35"/>
      <c r="R126" s="35"/>
      <c r="S126" s="35"/>
      <c r="T126" s="35"/>
      <c r="U126" s="35"/>
      <c r="V126" s="35"/>
      <c r="W126" s="35"/>
      <c r="X126" s="35"/>
      <c r="Y126" s="35"/>
      <c r="Z126" s="35"/>
      <c r="AA126" s="35"/>
      <c r="AB126" s="35"/>
      <c r="AC126" s="35"/>
      <c r="AD126" s="35"/>
      <c r="AE126" s="35"/>
    </row>
  </sheetData>
  <sheetProtection sheet="1" autoFilter="0" formatColumns="0" formatRows="0" objects="1" scenarios="1" spinCount="100000" saltValue="J1hIjhzKws0RHvs6StP7fo9vlfCOO1uKgSdyfAuPwsHwbZl1KfXfbkZIULAxKCDpddBevf4qruUUPmbWfuzWzw==" hashValue="Xr05faAu7ypYvEmFfOt6R6VUNJ20P9z+/cOxtE9aEROztFSWXJomMB6Tl1veChzONZxhp/rblrSDOD6bmfv49g==" algorithmName="SHA-512" password="CC35"/>
  <autoFilter ref="C119:K125"/>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1142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ROUND((SUM(BE121:BE478)),  2)</f>
        <v>0</v>
      </c>
      <c r="G33" s="35"/>
      <c r="H33" s="35"/>
      <c r="I33" s="162">
        <v>0.20999999999999999</v>
      </c>
      <c r="J33" s="161">
        <f>ROUND(((SUM(BE121:BE478))*I33),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ROUND((SUM(BF121:BF478)),  2)</f>
        <v>0</v>
      </c>
      <c r="G34" s="35"/>
      <c r="H34" s="35"/>
      <c r="I34" s="162">
        <v>0.12</v>
      </c>
      <c r="J34" s="161">
        <f>ROUND(((SUM(BF121:BF478))*I34),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ROUND((SUM(BG121:BG478)),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ROUND((SUM(BH121:BH478)),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ROUND((SUM(BI121:BI478)),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04 - Obnova železničního svršku Zámrsk - –Uhersko km 280,289 - 285,849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1143</v>
      </c>
      <c r="E99" s="189"/>
      <c r="F99" s="189"/>
      <c r="G99" s="189"/>
      <c r="H99" s="189"/>
      <c r="I99" s="189"/>
      <c r="J99" s="190">
        <f>J286</f>
        <v>0</v>
      </c>
      <c r="K99" s="187"/>
      <c r="L99" s="191"/>
      <c r="S99" s="9"/>
      <c r="T99" s="9"/>
      <c r="U99" s="9"/>
      <c r="V99" s="9"/>
      <c r="W99" s="9"/>
      <c r="X99" s="9"/>
      <c r="Y99" s="9"/>
      <c r="Z99" s="9"/>
      <c r="AA99" s="9"/>
      <c r="AB99" s="9"/>
      <c r="AC99" s="9"/>
      <c r="AD99" s="9"/>
      <c r="AE99" s="9"/>
    </row>
    <row r="100" s="10" customFormat="1" ht="19.92" customHeight="1">
      <c r="A100" s="10"/>
      <c r="B100" s="192"/>
      <c r="C100" s="130"/>
      <c r="D100" s="193" t="s">
        <v>1144</v>
      </c>
      <c r="E100" s="194"/>
      <c r="F100" s="194"/>
      <c r="G100" s="194"/>
      <c r="H100" s="194"/>
      <c r="I100" s="194"/>
      <c r="J100" s="195">
        <f>J365</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1145</v>
      </c>
      <c r="E101" s="194"/>
      <c r="F101" s="194"/>
      <c r="G101" s="194"/>
      <c r="H101" s="194"/>
      <c r="I101" s="194"/>
      <c r="J101" s="195">
        <f>J444</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04 - Obnova železničního svršku Zámrsk - –Uhersko km 280,289 - 285,849</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P122+P123+P286</f>
        <v>0</v>
      </c>
      <c r="Q121" s="101"/>
      <c r="R121" s="205">
        <f>R122+R123+R286</f>
        <v>9029.8196000000007</v>
      </c>
      <c r="S121" s="101"/>
      <c r="T121" s="206">
        <f>T122+T123+T286</f>
        <v>0</v>
      </c>
      <c r="U121" s="35"/>
      <c r="V121" s="35"/>
      <c r="W121" s="35"/>
      <c r="X121" s="35"/>
      <c r="Y121" s="35"/>
      <c r="Z121" s="35"/>
      <c r="AA121" s="35"/>
      <c r="AB121" s="35"/>
      <c r="AC121" s="35"/>
      <c r="AD121" s="35"/>
      <c r="AE121" s="35"/>
      <c r="AT121" s="14" t="s">
        <v>72</v>
      </c>
      <c r="AU121" s="14" t="s">
        <v>246</v>
      </c>
      <c r="BK121" s="207">
        <f>BK122+BK123+BK286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SUM(P124:P285)</f>
        <v>0</v>
      </c>
      <c r="Q123" s="216"/>
      <c r="R123" s="217">
        <f>SUM(R124:R285)</f>
        <v>8629.3894</v>
      </c>
      <c r="S123" s="216"/>
      <c r="T123" s="218">
        <f>SUM(T124:T285)</f>
        <v>0</v>
      </c>
      <c r="U123" s="12"/>
      <c r="V123" s="12"/>
      <c r="W123" s="12"/>
      <c r="X123" s="12"/>
      <c r="Y123" s="12"/>
      <c r="Z123" s="12"/>
      <c r="AA123" s="12"/>
      <c r="AB123" s="12"/>
      <c r="AC123" s="12"/>
      <c r="AD123" s="12"/>
      <c r="AE123" s="12"/>
      <c r="AR123" s="219" t="s">
        <v>81</v>
      </c>
      <c r="AT123" s="220" t="s">
        <v>72</v>
      </c>
      <c r="AU123" s="220" t="s">
        <v>73</v>
      </c>
      <c r="AY123" s="219" t="s">
        <v>266</v>
      </c>
      <c r="BK123" s="221">
        <f>SUM(BK124:BK285)</f>
        <v>0</v>
      </c>
    </row>
    <row r="124" s="2" customFormat="1" ht="49.05" customHeight="1">
      <c r="A124" s="35"/>
      <c r="B124" s="36"/>
      <c r="C124" s="222" t="s">
        <v>81</v>
      </c>
      <c r="D124" s="222" t="s">
        <v>269</v>
      </c>
      <c r="E124" s="223" t="s">
        <v>270</v>
      </c>
      <c r="F124" s="224" t="s">
        <v>271</v>
      </c>
      <c r="G124" s="225" t="s">
        <v>272</v>
      </c>
      <c r="H124" s="226">
        <v>94</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1146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90" customHeight="1">
      <c r="A126" s="35"/>
      <c r="B126" s="36"/>
      <c r="C126" s="222" t="s">
        <v>83</v>
      </c>
      <c r="D126" s="222" t="s">
        <v>269</v>
      </c>
      <c r="E126" s="223" t="s">
        <v>287</v>
      </c>
      <c r="F126" s="224" t="s">
        <v>288</v>
      </c>
      <c r="G126" s="225" t="s">
        <v>289</v>
      </c>
      <c r="H126" s="226">
        <v>0.20000000000000001</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1147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137</v>
      </c>
      <c r="D128" s="222" t="s">
        <v>269</v>
      </c>
      <c r="E128" s="223" t="s">
        <v>292</v>
      </c>
      <c r="F128" s="224" t="s">
        <v>293</v>
      </c>
      <c r="G128" s="225" t="s">
        <v>289</v>
      </c>
      <c r="H128" s="226">
        <v>0.20000000000000001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1147</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34.75" customHeight="1">
      <c r="A130" s="35"/>
      <c r="B130" s="36"/>
      <c r="C130" s="222" t="s">
        <v>274</v>
      </c>
      <c r="D130" s="222" t="s">
        <v>269</v>
      </c>
      <c r="E130" s="223" t="s">
        <v>923</v>
      </c>
      <c r="F130" s="224" t="s">
        <v>924</v>
      </c>
      <c r="G130" s="225" t="s">
        <v>289</v>
      </c>
      <c r="H130" s="226">
        <v>3.7000000000000002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1148</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76.35" customHeight="1">
      <c r="A132" s="35"/>
      <c r="B132" s="36"/>
      <c r="C132" s="222" t="s">
        <v>267</v>
      </c>
      <c r="D132" s="222" t="s">
        <v>269</v>
      </c>
      <c r="E132" s="223" t="s">
        <v>926</v>
      </c>
      <c r="F132" s="224" t="s">
        <v>927</v>
      </c>
      <c r="G132" s="225" t="s">
        <v>297</v>
      </c>
      <c r="H132" s="226">
        <v>2175.5999999999999</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1149</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01.25" customHeight="1">
      <c r="A134" s="35"/>
      <c r="B134" s="36"/>
      <c r="C134" s="222" t="s">
        <v>283</v>
      </c>
      <c r="D134" s="222" t="s">
        <v>269</v>
      </c>
      <c r="E134" s="223" t="s">
        <v>305</v>
      </c>
      <c r="F134" s="224" t="s">
        <v>306</v>
      </c>
      <c r="G134" s="225" t="s">
        <v>307</v>
      </c>
      <c r="H134" s="226">
        <v>2470.3200000000002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1150</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78" customHeight="1">
      <c r="A136" s="35"/>
      <c r="B136" s="36"/>
      <c r="C136" s="222" t="s">
        <v>294</v>
      </c>
      <c r="D136" s="222" t="s">
        <v>269</v>
      </c>
      <c r="E136" s="223" t="s">
        <v>310</v>
      </c>
      <c r="F136" s="224" t="s">
        <v>311</v>
      </c>
      <c r="G136" s="225" t="s">
        <v>307</v>
      </c>
      <c r="H136" s="226">
        <v>2470.3200000000002</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298</v>
      </c>
    </row>
    <row r="137" s="2" customFormat="1">
      <c r="A137" s="35"/>
      <c r="B137" s="36"/>
      <c r="C137" s="37"/>
      <c r="D137" s="235" t="s">
        <v>275</v>
      </c>
      <c r="E137" s="37"/>
      <c r="F137" s="236" t="s">
        <v>1151</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01.25" customHeight="1">
      <c r="A138" s="35"/>
      <c r="B138" s="36"/>
      <c r="C138" s="222" t="s">
        <v>286</v>
      </c>
      <c r="D138" s="222" t="s">
        <v>269</v>
      </c>
      <c r="E138" s="223" t="s">
        <v>305</v>
      </c>
      <c r="F138" s="224" t="s">
        <v>306</v>
      </c>
      <c r="G138" s="225" t="s">
        <v>307</v>
      </c>
      <c r="H138" s="226">
        <v>2470.3200000000002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302</v>
      </c>
    </row>
    <row r="139" s="2" customFormat="1">
      <c r="A139" s="35"/>
      <c r="B139" s="36"/>
      <c r="C139" s="37"/>
      <c r="D139" s="235" t="s">
        <v>275</v>
      </c>
      <c r="E139" s="37"/>
      <c r="F139" s="236" t="s">
        <v>1152</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11.75" customHeight="1">
      <c r="A140" s="35"/>
      <c r="B140" s="36"/>
      <c r="C140" s="222" t="s">
        <v>304</v>
      </c>
      <c r="D140" s="222" t="s">
        <v>269</v>
      </c>
      <c r="E140" s="223" t="s">
        <v>317</v>
      </c>
      <c r="F140" s="224" t="s">
        <v>318</v>
      </c>
      <c r="G140" s="225" t="s">
        <v>307</v>
      </c>
      <c r="H140" s="226">
        <v>4940.6400000000003</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308</v>
      </c>
    </row>
    <row r="141" s="2" customFormat="1">
      <c r="A141" s="35"/>
      <c r="B141" s="36"/>
      <c r="C141" s="37"/>
      <c r="D141" s="235" t="s">
        <v>275</v>
      </c>
      <c r="E141" s="37"/>
      <c r="F141" s="236" t="s">
        <v>1153</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0.5" customHeight="1">
      <c r="A142" s="35"/>
      <c r="B142" s="36"/>
      <c r="C142" s="222" t="s">
        <v>290</v>
      </c>
      <c r="D142" s="222" t="s">
        <v>269</v>
      </c>
      <c r="E142" s="223" t="s">
        <v>322</v>
      </c>
      <c r="F142" s="224" t="s">
        <v>323</v>
      </c>
      <c r="G142" s="225" t="s">
        <v>307</v>
      </c>
      <c r="H142" s="226">
        <v>2470.3200000000002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312</v>
      </c>
    </row>
    <row r="143" s="2" customFormat="1">
      <c r="A143" s="35"/>
      <c r="B143" s="36"/>
      <c r="C143" s="37"/>
      <c r="D143" s="235" t="s">
        <v>275</v>
      </c>
      <c r="E143" s="37"/>
      <c r="F143" s="236" t="s">
        <v>1154</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6.5" customHeight="1">
      <c r="A144" s="35"/>
      <c r="B144" s="36"/>
      <c r="C144" s="222" t="s">
        <v>314</v>
      </c>
      <c r="D144" s="222" t="s">
        <v>269</v>
      </c>
      <c r="E144" s="223" t="s">
        <v>448</v>
      </c>
      <c r="F144" s="224" t="s">
        <v>828</v>
      </c>
      <c r="G144" s="225" t="s">
        <v>328</v>
      </c>
      <c r="H144" s="226">
        <v>800</v>
      </c>
      <c r="I144" s="227"/>
      <c r="J144" s="228">
        <f>ROUND(I144*H144,2)</f>
        <v>0</v>
      </c>
      <c r="K144" s="224" t="s">
        <v>1</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315</v>
      </c>
    </row>
    <row r="145" s="2" customFormat="1">
      <c r="A145" s="35"/>
      <c r="B145" s="36"/>
      <c r="C145" s="37"/>
      <c r="D145" s="235" t="s">
        <v>275</v>
      </c>
      <c r="E145" s="37"/>
      <c r="F145" s="236" t="s">
        <v>1155</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6.5" customHeight="1">
      <c r="A146" s="35"/>
      <c r="B146" s="36"/>
      <c r="C146" s="240" t="s">
        <v>8</v>
      </c>
      <c r="D146" s="240" t="s">
        <v>339</v>
      </c>
      <c r="E146" s="241" t="s">
        <v>832</v>
      </c>
      <c r="F146" s="242" t="s">
        <v>833</v>
      </c>
      <c r="G146" s="243" t="s">
        <v>328</v>
      </c>
      <c r="H146" s="244">
        <v>880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286</v>
      </c>
      <c r="AT146" s="233" t="s">
        <v>339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1156</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21.75" customHeight="1">
      <c r="A148" s="35"/>
      <c r="B148" s="36"/>
      <c r="C148" s="222" t="s">
        <v>321</v>
      </c>
      <c r="D148" s="222" t="s">
        <v>269</v>
      </c>
      <c r="E148" s="223" t="s">
        <v>772</v>
      </c>
      <c r="F148" s="224" t="s">
        <v>1157</v>
      </c>
      <c r="G148" s="225" t="s">
        <v>328</v>
      </c>
      <c r="H148" s="226">
        <v>800</v>
      </c>
      <c r="I148" s="227"/>
      <c r="J148" s="228">
        <f>ROUND(I148*H148,2)</f>
        <v>0</v>
      </c>
      <c r="K148" s="224" t="s">
        <v>1</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324</v>
      </c>
    </row>
    <row r="149" s="2" customFormat="1">
      <c r="A149" s="35"/>
      <c r="B149" s="36"/>
      <c r="C149" s="37"/>
      <c r="D149" s="235" t="s">
        <v>275</v>
      </c>
      <c r="E149" s="37"/>
      <c r="F149" s="236" t="s">
        <v>1155</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6.5" customHeight="1">
      <c r="A150" s="35"/>
      <c r="B150" s="36"/>
      <c r="C150" s="240" t="s">
        <v>298</v>
      </c>
      <c r="D150" s="240" t="s">
        <v>339</v>
      </c>
      <c r="E150" s="241" t="s">
        <v>1158</v>
      </c>
      <c r="F150" s="242" t="s">
        <v>1159</v>
      </c>
      <c r="G150" s="243" t="s">
        <v>328</v>
      </c>
      <c r="H150" s="244">
        <v>880</v>
      </c>
      <c r="I150" s="245"/>
      <c r="J150" s="246">
        <f>ROUND(I150*H150,2)</f>
        <v>0</v>
      </c>
      <c r="K150" s="242" t="s">
        <v>273</v>
      </c>
      <c r="L150" s="247"/>
      <c r="M150" s="248" t="s">
        <v>1</v>
      </c>
      <c r="N150" s="249" t="s">
        <v>38</v>
      </c>
      <c r="O150" s="88"/>
      <c r="P150" s="231">
        <f>O150*H150</f>
        <v>0</v>
      </c>
      <c r="Q150" s="231">
        <v>0.00031</v>
      </c>
      <c r="R150" s="231">
        <f>Q150*H150</f>
        <v>0.27279999999999999</v>
      </c>
      <c r="S150" s="231">
        <v>0</v>
      </c>
      <c r="T150" s="232">
        <f>S150*H150</f>
        <v>0</v>
      </c>
      <c r="U150" s="35"/>
      <c r="V150" s="35"/>
      <c r="W150" s="35"/>
      <c r="X150" s="35"/>
      <c r="Y150" s="35"/>
      <c r="Z150" s="35"/>
      <c r="AA150" s="35"/>
      <c r="AB150" s="35"/>
      <c r="AC150" s="35"/>
      <c r="AD150" s="35"/>
      <c r="AE150" s="35"/>
      <c r="AR150" s="233" t="s">
        <v>286</v>
      </c>
      <c r="AT150" s="233" t="s">
        <v>339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329</v>
      </c>
    </row>
    <row r="151" s="2" customFormat="1">
      <c r="A151" s="35"/>
      <c r="B151" s="36"/>
      <c r="C151" s="37"/>
      <c r="D151" s="235" t="s">
        <v>275</v>
      </c>
      <c r="E151" s="37"/>
      <c r="F151" s="236" t="s">
        <v>1156</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331</v>
      </c>
      <c r="D152" s="222" t="s">
        <v>269</v>
      </c>
      <c r="E152" s="223" t="s">
        <v>335</v>
      </c>
      <c r="F152" s="224" t="s">
        <v>336</v>
      </c>
      <c r="G152" s="225" t="s">
        <v>289</v>
      </c>
      <c r="H152" s="226">
        <v>0.20000000000000001</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334</v>
      </c>
    </row>
    <row r="153" s="2" customFormat="1">
      <c r="A153" s="35"/>
      <c r="B153" s="36"/>
      <c r="C153" s="37"/>
      <c r="D153" s="235" t="s">
        <v>275</v>
      </c>
      <c r="E153" s="37"/>
      <c r="F153" s="236" t="s">
        <v>1147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76.35" customHeight="1">
      <c r="A154" s="35"/>
      <c r="B154" s="36"/>
      <c r="C154" s="222" t="s">
        <v>302</v>
      </c>
      <c r="D154" s="222" t="s">
        <v>269</v>
      </c>
      <c r="E154" s="223" t="s">
        <v>594</v>
      </c>
      <c r="F154" s="224" t="s">
        <v>595</v>
      </c>
      <c r="G154" s="225" t="s">
        <v>297</v>
      </c>
      <c r="H154" s="226">
        <v>3108</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337</v>
      </c>
    </row>
    <row r="155" s="2" customFormat="1">
      <c r="A155" s="35"/>
      <c r="B155" s="36"/>
      <c r="C155" s="37"/>
      <c r="D155" s="235" t="s">
        <v>275</v>
      </c>
      <c r="E155" s="37"/>
      <c r="F155" s="236" t="s">
        <v>1160</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1.75" customHeight="1">
      <c r="A156" s="35"/>
      <c r="B156" s="36"/>
      <c r="C156" s="240" t="s">
        <v>338</v>
      </c>
      <c r="D156" s="240" t="s">
        <v>339</v>
      </c>
      <c r="E156" s="241" t="s">
        <v>340</v>
      </c>
      <c r="F156" s="242" t="s">
        <v>341</v>
      </c>
      <c r="G156" s="243" t="s">
        <v>307</v>
      </c>
      <c r="H156" s="244">
        <v>7096</v>
      </c>
      <c r="I156" s="245"/>
      <c r="J156" s="246">
        <f>ROUND(I156*H156,2)</f>
        <v>0</v>
      </c>
      <c r="K156" s="242" t="s">
        <v>273</v>
      </c>
      <c r="L156" s="247"/>
      <c r="M156" s="248" t="s">
        <v>1</v>
      </c>
      <c r="N156" s="249" t="s">
        <v>38</v>
      </c>
      <c r="O156" s="88"/>
      <c r="P156" s="231">
        <f>O156*H156</f>
        <v>0</v>
      </c>
      <c r="Q156" s="231">
        <v>1</v>
      </c>
      <c r="R156" s="231">
        <f>Q156*H156</f>
        <v>7096</v>
      </c>
      <c r="S156" s="231">
        <v>0</v>
      </c>
      <c r="T156" s="232">
        <f>S156*H156</f>
        <v>0</v>
      </c>
      <c r="U156" s="35"/>
      <c r="V156" s="35"/>
      <c r="W156" s="35"/>
      <c r="X156" s="35"/>
      <c r="Y156" s="35"/>
      <c r="Z156" s="35"/>
      <c r="AA156" s="35"/>
      <c r="AB156" s="35"/>
      <c r="AC156" s="35"/>
      <c r="AD156" s="35"/>
      <c r="AE156" s="35"/>
      <c r="AR156" s="233" t="s">
        <v>286</v>
      </c>
      <c r="AT156" s="233" t="s">
        <v>339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342</v>
      </c>
    </row>
    <row r="157" s="2" customFormat="1">
      <c r="A157" s="35"/>
      <c r="B157" s="36"/>
      <c r="C157" s="37"/>
      <c r="D157" s="235" t="s">
        <v>275</v>
      </c>
      <c r="E157" s="37"/>
      <c r="F157" s="236" t="s">
        <v>1161</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308</v>
      </c>
      <c r="D158" s="222" t="s">
        <v>269</v>
      </c>
      <c r="E158" s="223" t="s">
        <v>305</v>
      </c>
      <c r="F158" s="224" t="s">
        <v>306</v>
      </c>
      <c r="G158" s="225" t="s">
        <v>307</v>
      </c>
      <c r="H158" s="226">
        <v>7096</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346</v>
      </c>
    </row>
    <row r="159" s="2" customFormat="1">
      <c r="A159" s="35"/>
      <c r="B159" s="36"/>
      <c r="C159" s="37"/>
      <c r="D159" s="235" t="s">
        <v>275</v>
      </c>
      <c r="E159" s="37"/>
      <c r="F159" s="236" t="s">
        <v>1162</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11.75" customHeight="1">
      <c r="A160" s="35"/>
      <c r="B160" s="36"/>
      <c r="C160" s="222" t="s">
        <v>348</v>
      </c>
      <c r="D160" s="222" t="s">
        <v>269</v>
      </c>
      <c r="E160" s="223" t="s">
        <v>317</v>
      </c>
      <c r="F160" s="224" t="s">
        <v>318</v>
      </c>
      <c r="G160" s="225" t="s">
        <v>307</v>
      </c>
      <c r="H160" s="226">
        <v>42576</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349</v>
      </c>
    </row>
    <row r="161" s="2" customFormat="1">
      <c r="A161" s="35"/>
      <c r="B161" s="36"/>
      <c r="C161" s="37"/>
      <c r="D161" s="235" t="s">
        <v>275</v>
      </c>
      <c r="E161" s="37"/>
      <c r="F161" s="236" t="s">
        <v>1163</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49.05" customHeight="1">
      <c r="A162" s="35"/>
      <c r="B162" s="36"/>
      <c r="C162" s="222" t="s">
        <v>312</v>
      </c>
      <c r="D162" s="222" t="s">
        <v>269</v>
      </c>
      <c r="E162" s="223" t="s">
        <v>618</v>
      </c>
      <c r="F162" s="224" t="s">
        <v>619</v>
      </c>
      <c r="G162" s="225" t="s">
        <v>279</v>
      </c>
      <c r="H162" s="226">
        <v>360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351</v>
      </c>
    </row>
    <row r="163" s="2" customFormat="1">
      <c r="A163" s="35"/>
      <c r="B163" s="36"/>
      <c r="C163" s="37"/>
      <c r="D163" s="235" t="s">
        <v>275</v>
      </c>
      <c r="E163" s="37"/>
      <c r="F163" s="236" t="s">
        <v>1164</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55.5" customHeight="1">
      <c r="A164" s="35"/>
      <c r="B164" s="36"/>
      <c r="C164" s="222" t="s">
        <v>7</v>
      </c>
      <c r="D164" s="222" t="s">
        <v>269</v>
      </c>
      <c r="E164" s="223" t="s">
        <v>623</v>
      </c>
      <c r="F164" s="224" t="s">
        <v>624</v>
      </c>
      <c r="G164" s="225" t="s">
        <v>279</v>
      </c>
      <c r="H164" s="226">
        <v>360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355</v>
      </c>
    </row>
    <row r="165" s="2" customFormat="1">
      <c r="A165" s="35"/>
      <c r="B165" s="36"/>
      <c r="C165" s="37"/>
      <c r="D165" s="235" t="s">
        <v>275</v>
      </c>
      <c r="E165" s="37"/>
      <c r="F165" s="236" t="s">
        <v>1164</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24.15" customHeight="1">
      <c r="A166" s="35"/>
      <c r="B166" s="36"/>
      <c r="C166" s="240" t="s">
        <v>315</v>
      </c>
      <c r="D166" s="240" t="s">
        <v>339</v>
      </c>
      <c r="E166" s="241" t="s">
        <v>626</v>
      </c>
      <c r="F166" s="242" t="s">
        <v>627</v>
      </c>
      <c r="G166" s="243" t="s">
        <v>297</v>
      </c>
      <c r="H166" s="244">
        <v>5.4000000000000004</v>
      </c>
      <c r="I166" s="245"/>
      <c r="J166" s="246">
        <f>ROUND(I166*H166,2)</f>
        <v>0</v>
      </c>
      <c r="K166" s="242" t="s">
        <v>273</v>
      </c>
      <c r="L166" s="247"/>
      <c r="M166" s="248" t="s">
        <v>1</v>
      </c>
      <c r="N166" s="249" t="s">
        <v>38</v>
      </c>
      <c r="O166" s="88"/>
      <c r="P166" s="231">
        <f>O166*H166</f>
        <v>0</v>
      </c>
      <c r="Q166" s="231">
        <v>2.4289999999999998</v>
      </c>
      <c r="R166" s="231">
        <f>Q166*H166</f>
        <v>13.1166</v>
      </c>
      <c r="S166" s="231">
        <v>0</v>
      </c>
      <c r="T166" s="232">
        <f>S166*H166</f>
        <v>0</v>
      </c>
      <c r="U166" s="35"/>
      <c r="V166" s="35"/>
      <c r="W166" s="35"/>
      <c r="X166" s="35"/>
      <c r="Y166" s="35"/>
      <c r="Z166" s="35"/>
      <c r="AA166" s="35"/>
      <c r="AB166" s="35"/>
      <c r="AC166" s="35"/>
      <c r="AD166" s="35"/>
      <c r="AE166" s="35"/>
      <c r="AR166" s="233" t="s">
        <v>286</v>
      </c>
      <c r="AT166" s="233" t="s">
        <v>339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359</v>
      </c>
    </row>
    <row r="167" s="2" customFormat="1">
      <c r="A167" s="35"/>
      <c r="B167" s="36"/>
      <c r="C167" s="37"/>
      <c r="D167" s="235" t="s">
        <v>275</v>
      </c>
      <c r="E167" s="37"/>
      <c r="F167" s="236" t="s">
        <v>1165</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01.25" customHeight="1">
      <c r="A168" s="35"/>
      <c r="B168" s="36"/>
      <c r="C168" s="222" t="s">
        <v>361</v>
      </c>
      <c r="D168" s="222" t="s">
        <v>269</v>
      </c>
      <c r="E168" s="223" t="s">
        <v>305</v>
      </c>
      <c r="F168" s="224" t="s">
        <v>306</v>
      </c>
      <c r="G168" s="225" t="s">
        <v>307</v>
      </c>
      <c r="H168" s="226">
        <v>13.5</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364</v>
      </c>
    </row>
    <row r="169" s="2" customFormat="1">
      <c r="A169" s="35"/>
      <c r="B169" s="36"/>
      <c r="C169" s="37"/>
      <c r="D169" s="235" t="s">
        <v>275</v>
      </c>
      <c r="E169" s="37"/>
      <c r="F169" s="236" t="s">
        <v>1166</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55.5" customHeight="1">
      <c r="A170" s="35"/>
      <c r="B170" s="36"/>
      <c r="C170" s="222" t="s">
        <v>319</v>
      </c>
      <c r="D170" s="222" t="s">
        <v>269</v>
      </c>
      <c r="E170" s="223" t="s">
        <v>941</v>
      </c>
      <c r="F170" s="224" t="s">
        <v>942</v>
      </c>
      <c r="G170" s="225" t="s">
        <v>328</v>
      </c>
      <c r="H170" s="226">
        <v>360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368</v>
      </c>
    </row>
    <row r="171" s="2" customFormat="1">
      <c r="A171" s="35"/>
      <c r="B171" s="36"/>
      <c r="C171" s="37"/>
      <c r="D171" s="235" t="s">
        <v>275</v>
      </c>
      <c r="E171" s="37"/>
      <c r="F171" s="236" t="s">
        <v>1167</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370</v>
      </c>
      <c r="D172" s="222" t="s">
        <v>269</v>
      </c>
      <c r="E172" s="223" t="s">
        <v>305</v>
      </c>
      <c r="F172" s="224" t="s">
        <v>306</v>
      </c>
      <c r="G172" s="225" t="s">
        <v>307</v>
      </c>
      <c r="H172" s="226">
        <v>79.200000000000003</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373</v>
      </c>
    </row>
    <row r="173" s="2" customFormat="1">
      <c r="A173" s="35"/>
      <c r="B173" s="36"/>
      <c r="C173" s="37"/>
      <c r="D173" s="235" t="s">
        <v>275</v>
      </c>
      <c r="E173" s="37"/>
      <c r="F173" s="236" t="s">
        <v>1168</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324</v>
      </c>
      <c r="D174" s="222" t="s">
        <v>269</v>
      </c>
      <c r="E174" s="223" t="s">
        <v>317</v>
      </c>
      <c r="F174" s="224" t="s">
        <v>318</v>
      </c>
      <c r="G174" s="225" t="s">
        <v>307</v>
      </c>
      <c r="H174" s="226">
        <v>79.200000000000003</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377</v>
      </c>
    </row>
    <row r="175" s="2" customFormat="1">
      <c r="A175" s="35"/>
      <c r="B175" s="36"/>
      <c r="C175" s="37"/>
      <c r="D175" s="235" t="s">
        <v>275</v>
      </c>
      <c r="E175" s="37"/>
      <c r="F175" s="236" t="s">
        <v>1169</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00.5" customHeight="1">
      <c r="A176" s="35"/>
      <c r="B176" s="36"/>
      <c r="C176" s="222" t="s">
        <v>379</v>
      </c>
      <c r="D176" s="222" t="s">
        <v>269</v>
      </c>
      <c r="E176" s="223" t="s">
        <v>808</v>
      </c>
      <c r="F176" s="224" t="s">
        <v>809</v>
      </c>
      <c r="G176" s="225" t="s">
        <v>307</v>
      </c>
      <c r="H176" s="226">
        <v>79.200000000000003</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382</v>
      </c>
    </row>
    <row r="177" s="2" customFormat="1">
      <c r="A177" s="35"/>
      <c r="B177" s="36"/>
      <c r="C177" s="37"/>
      <c r="D177" s="235" t="s">
        <v>275</v>
      </c>
      <c r="E177" s="37"/>
      <c r="F177" s="236" t="s">
        <v>1170</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76.35" customHeight="1">
      <c r="A178" s="35"/>
      <c r="B178" s="36"/>
      <c r="C178" s="222" t="s">
        <v>329</v>
      </c>
      <c r="D178" s="222" t="s">
        <v>269</v>
      </c>
      <c r="E178" s="223" t="s">
        <v>947</v>
      </c>
      <c r="F178" s="224" t="s">
        <v>948</v>
      </c>
      <c r="G178" s="225" t="s">
        <v>328</v>
      </c>
      <c r="H178" s="226">
        <v>360</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386</v>
      </c>
    </row>
    <row r="179" s="2" customFormat="1">
      <c r="A179" s="35"/>
      <c r="B179" s="36"/>
      <c r="C179" s="37"/>
      <c r="D179" s="235" t="s">
        <v>275</v>
      </c>
      <c r="E179" s="37"/>
      <c r="F179" s="236" t="s">
        <v>1167</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24.15" customHeight="1">
      <c r="A180" s="35"/>
      <c r="B180" s="36"/>
      <c r="C180" s="240" t="s">
        <v>388</v>
      </c>
      <c r="D180" s="240" t="s">
        <v>339</v>
      </c>
      <c r="E180" s="241" t="s">
        <v>875</v>
      </c>
      <c r="F180" s="242" t="s">
        <v>876</v>
      </c>
      <c r="G180" s="243" t="s">
        <v>307</v>
      </c>
      <c r="H180" s="244">
        <v>90</v>
      </c>
      <c r="I180" s="245"/>
      <c r="J180" s="246">
        <f>ROUND(I180*H180,2)</f>
        <v>0</v>
      </c>
      <c r="K180" s="242" t="s">
        <v>273</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339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391</v>
      </c>
    </row>
    <row r="181" s="2" customFormat="1">
      <c r="A181" s="35"/>
      <c r="B181" s="36"/>
      <c r="C181" s="37"/>
      <c r="D181" s="235" t="s">
        <v>275</v>
      </c>
      <c r="E181" s="37"/>
      <c r="F181" s="236" t="s">
        <v>1171</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01.25" customHeight="1">
      <c r="A182" s="35"/>
      <c r="B182" s="36"/>
      <c r="C182" s="222" t="s">
        <v>334</v>
      </c>
      <c r="D182" s="222" t="s">
        <v>269</v>
      </c>
      <c r="E182" s="223" t="s">
        <v>305</v>
      </c>
      <c r="F182" s="224" t="s">
        <v>306</v>
      </c>
      <c r="G182" s="225" t="s">
        <v>307</v>
      </c>
      <c r="H182" s="226">
        <v>90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395</v>
      </c>
    </row>
    <row r="183" s="2" customFormat="1">
      <c r="A183" s="35"/>
      <c r="B183" s="36"/>
      <c r="C183" s="37"/>
      <c r="D183" s="235" t="s">
        <v>275</v>
      </c>
      <c r="E183" s="37"/>
      <c r="F183" s="236" t="s">
        <v>1171</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1.75" customHeight="1">
      <c r="A184" s="35"/>
      <c r="B184" s="36"/>
      <c r="C184" s="222" t="s">
        <v>397</v>
      </c>
      <c r="D184" s="222" t="s">
        <v>269</v>
      </c>
      <c r="E184" s="223" t="s">
        <v>317</v>
      </c>
      <c r="F184" s="224" t="s">
        <v>318</v>
      </c>
      <c r="G184" s="225" t="s">
        <v>307</v>
      </c>
      <c r="H184" s="226">
        <v>90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398</v>
      </c>
    </row>
    <row r="185" s="2" customFormat="1">
      <c r="A185" s="35"/>
      <c r="B185" s="36"/>
      <c r="C185" s="37"/>
      <c r="D185" s="235" t="s">
        <v>275</v>
      </c>
      <c r="E185" s="37"/>
      <c r="F185" s="236" t="s">
        <v>1172</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80.75" customHeight="1">
      <c r="A186" s="35"/>
      <c r="B186" s="36"/>
      <c r="C186" s="222" t="s">
        <v>337</v>
      </c>
      <c r="D186" s="222" t="s">
        <v>269</v>
      </c>
      <c r="E186" s="223" t="s">
        <v>564</v>
      </c>
      <c r="F186" s="224" t="s">
        <v>565</v>
      </c>
      <c r="G186" s="225" t="s">
        <v>289</v>
      </c>
      <c r="H186" s="226">
        <v>6.1399999999999997</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400</v>
      </c>
    </row>
    <row r="187" s="2" customFormat="1">
      <c r="A187" s="35"/>
      <c r="B187" s="36"/>
      <c r="C187" s="37"/>
      <c r="D187" s="235" t="s">
        <v>275</v>
      </c>
      <c r="E187" s="37"/>
      <c r="F187" s="236" t="s">
        <v>1173</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406</v>
      </c>
      <c r="D188" s="222" t="s">
        <v>269</v>
      </c>
      <c r="E188" s="223" t="s">
        <v>952</v>
      </c>
      <c r="F188" s="224" t="s">
        <v>953</v>
      </c>
      <c r="G188" s="225" t="s">
        <v>289</v>
      </c>
      <c r="H188" s="226">
        <v>3.8999999999999999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404</v>
      </c>
    </row>
    <row r="189" s="2" customFormat="1">
      <c r="A189" s="35"/>
      <c r="B189" s="36"/>
      <c r="C189" s="37"/>
      <c r="D189" s="235" t="s">
        <v>275</v>
      </c>
      <c r="E189" s="37"/>
      <c r="F189" s="236" t="s">
        <v>1174</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55.5" customHeight="1">
      <c r="A190" s="35"/>
      <c r="B190" s="36"/>
      <c r="C190" s="222" t="s">
        <v>342</v>
      </c>
      <c r="D190" s="222" t="s">
        <v>269</v>
      </c>
      <c r="E190" s="223" t="s">
        <v>573</v>
      </c>
      <c r="F190" s="224" t="s">
        <v>574</v>
      </c>
      <c r="G190" s="225" t="s">
        <v>289</v>
      </c>
      <c r="H190" s="226">
        <v>6.1399999999999997</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409</v>
      </c>
    </row>
    <row r="191" s="2" customFormat="1">
      <c r="A191" s="35"/>
      <c r="B191" s="36"/>
      <c r="C191" s="37"/>
      <c r="D191" s="235" t="s">
        <v>275</v>
      </c>
      <c r="E191" s="37"/>
      <c r="F191" s="236" t="s">
        <v>1175</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28.55" customHeight="1">
      <c r="A192" s="35"/>
      <c r="B192" s="36"/>
      <c r="C192" s="222" t="s">
        <v>415</v>
      </c>
      <c r="D192" s="222" t="s">
        <v>269</v>
      </c>
      <c r="E192" s="223" t="s">
        <v>580</v>
      </c>
      <c r="F192" s="224" t="s">
        <v>581</v>
      </c>
      <c r="G192" s="225" t="s">
        <v>289</v>
      </c>
      <c r="H192" s="226">
        <v>10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413</v>
      </c>
    </row>
    <row r="193" s="2" customFormat="1">
      <c r="A193" s="35"/>
      <c r="B193" s="36"/>
      <c r="C193" s="37"/>
      <c r="D193" s="235" t="s">
        <v>275</v>
      </c>
      <c r="E193" s="37"/>
      <c r="F193" s="236" t="s">
        <v>1176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346</v>
      </c>
      <c r="D194" s="222" t="s">
        <v>269</v>
      </c>
      <c r="E194" s="223" t="s">
        <v>573</v>
      </c>
      <c r="F194" s="224" t="s">
        <v>574</v>
      </c>
      <c r="G194" s="225" t="s">
        <v>289</v>
      </c>
      <c r="H194" s="226">
        <v>10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418</v>
      </c>
    </row>
    <row r="195" s="2" customFormat="1">
      <c r="A195" s="35"/>
      <c r="B195" s="36"/>
      <c r="C195" s="37"/>
      <c r="D195" s="235" t="s">
        <v>275</v>
      </c>
      <c r="E195" s="37"/>
      <c r="F195" s="236" t="s">
        <v>1177</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76.35" customHeight="1">
      <c r="A196" s="35"/>
      <c r="B196" s="36"/>
      <c r="C196" s="222" t="s">
        <v>424</v>
      </c>
      <c r="D196" s="222" t="s">
        <v>269</v>
      </c>
      <c r="E196" s="223" t="s">
        <v>594</v>
      </c>
      <c r="F196" s="224" t="s">
        <v>595</v>
      </c>
      <c r="G196" s="225" t="s">
        <v>297</v>
      </c>
      <c r="H196" s="226">
        <v>760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422</v>
      </c>
    </row>
    <row r="197" s="2" customFormat="1">
      <c r="A197" s="35"/>
      <c r="B197" s="36"/>
      <c r="C197" s="37"/>
      <c r="D197" s="235" t="s">
        <v>275</v>
      </c>
      <c r="E197" s="37"/>
      <c r="F197" s="236" t="s">
        <v>1178</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21.75" customHeight="1">
      <c r="A198" s="35"/>
      <c r="B198" s="36"/>
      <c r="C198" s="240" t="s">
        <v>349</v>
      </c>
      <c r="D198" s="240" t="s">
        <v>339</v>
      </c>
      <c r="E198" s="241" t="s">
        <v>340</v>
      </c>
      <c r="F198" s="242" t="s">
        <v>341</v>
      </c>
      <c r="G198" s="243" t="s">
        <v>307</v>
      </c>
      <c r="H198" s="244">
        <v>1520</v>
      </c>
      <c r="I198" s="245"/>
      <c r="J198" s="246">
        <f>ROUND(I198*H198,2)</f>
        <v>0</v>
      </c>
      <c r="K198" s="242" t="s">
        <v>273</v>
      </c>
      <c r="L198" s="247"/>
      <c r="M198" s="248" t="s">
        <v>1</v>
      </c>
      <c r="N198" s="249" t="s">
        <v>38</v>
      </c>
      <c r="O198" s="88"/>
      <c r="P198" s="231">
        <f>O198*H198</f>
        <v>0</v>
      </c>
      <c r="Q198" s="231">
        <v>1</v>
      </c>
      <c r="R198" s="231">
        <f>Q198*H198</f>
        <v>1520</v>
      </c>
      <c r="S198" s="231">
        <v>0</v>
      </c>
      <c r="T198" s="232">
        <f>S198*H198</f>
        <v>0</v>
      </c>
      <c r="U198" s="35"/>
      <c r="V198" s="35"/>
      <c r="W198" s="35"/>
      <c r="X198" s="35"/>
      <c r="Y198" s="35"/>
      <c r="Z198" s="35"/>
      <c r="AA198" s="35"/>
      <c r="AB198" s="35"/>
      <c r="AC198" s="35"/>
      <c r="AD198" s="35"/>
      <c r="AE198" s="35"/>
      <c r="AR198" s="233" t="s">
        <v>286</v>
      </c>
      <c r="AT198" s="233" t="s">
        <v>339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427</v>
      </c>
    </row>
    <row r="199" s="2" customFormat="1">
      <c r="A199" s="35"/>
      <c r="B199" s="36"/>
      <c r="C199" s="37"/>
      <c r="D199" s="235" t="s">
        <v>275</v>
      </c>
      <c r="E199" s="37"/>
      <c r="F199" s="236" t="s">
        <v>1179</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01.25" customHeight="1">
      <c r="A200" s="35"/>
      <c r="B200" s="36"/>
      <c r="C200" s="222" t="s">
        <v>433</v>
      </c>
      <c r="D200" s="222" t="s">
        <v>269</v>
      </c>
      <c r="E200" s="223" t="s">
        <v>305</v>
      </c>
      <c r="F200" s="224" t="s">
        <v>306</v>
      </c>
      <c r="G200" s="225" t="s">
        <v>307</v>
      </c>
      <c r="H200" s="226">
        <v>1520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431</v>
      </c>
    </row>
    <row r="201" s="2" customFormat="1">
      <c r="A201" s="35"/>
      <c r="B201" s="36"/>
      <c r="C201" s="37"/>
      <c r="D201" s="235" t="s">
        <v>275</v>
      </c>
      <c r="E201" s="37"/>
      <c r="F201" s="236" t="s">
        <v>1180</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11.75" customHeight="1">
      <c r="A202" s="35"/>
      <c r="B202" s="36"/>
      <c r="C202" s="222" t="s">
        <v>351</v>
      </c>
      <c r="D202" s="222" t="s">
        <v>269</v>
      </c>
      <c r="E202" s="223" t="s">
        <v>317</v>
      </c>
      <c r="F202" s="224" t="s">
        <v>318</v>
      </c>
      <c r="G202" s="225" t="s">
        <v>307</v>
      </c>
      <c r="H202" s="226">
        <v>9120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436</v>
      </c>
    </row>
    <row r="203" s="2" customFormat="1">
      <c r="A203" s="35"/>
      <c r="B203" s="36"/>
      <c r="C203" s="37"/>
      <c r="D203" s="235" t="s">
        <v>275</v>
      </c>
      <c r="E203" s="37"/>
      <c r="F203" s="236" t="s">
        <v>1181</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37.8" customHeight="1">
      <c r="A204" s="35"/>
      <c r="B204" s="36"/>
      <c r="C204" s="222" t="s">
        <v>440</v>
      </c>
      <c r="D204" s="222" t="s">
        <v>269</v>
      </c>
      <c r="E204" s="223" t="s">
        <v>827</v>
      </c>
      <c r="F204" s="224" t="s">
        <v>1182</v>
      </c>
      <c r="G204" s="225" t="s">
        <v>279</v>
      </c>
      <c r="H204" s="226">
        <v>10040</v>
      </c>
      <c r="I204" s="227"/>
      <c r="J204" s="228">
        <f>ROUND(I204*H204,2)</f>
        <v>0</v>
      </c>
      <c r="K204" s="224" t="s">
        <v>1</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438</v>
      </c>
    </row>
    <row r="205" s="2" customFormat="1">
      <c r="A205" s="35"/>
      <c r="B205" s="36"/>
      <c r="C205" s="37"/>
      <c r="D205" s="235" t="s">
        <v>275</v>
      </c>
      <c r="E205" s="37"/>
      <c r="F205" s="236" t="s">
        <v>1183</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101.25" customHeight="1">
      <c r="A206" s="35"/>
      <c r="B206" s="36"/>
      <c r="C206" s="222" t="s">
        <v>355</v>
      </c>
      <c r="D206" s="222" t="s">
        <v>269</v>
      </c>
      <c r="E206" s="223" t="s">
        <v>402</v>
      </c>
      <c r="F206" s="224" t="s">
        <v>403</v>
      </c>
      <c r="G206" s="225" t="s">
        <v>279</v>
      </c>
      <c r="H206" s="226">
        <v>40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441</v>
      </c>
    </row>
    <row r="207" s="2" customFormat="1">
      <c r="A207" s="35"/>
      <c r="B207" s="36"/>
      <c r="C207" s="37"/>
      <c r="D207" s="235" t="s">
        <v>275</v>
      </c>
      <c r="E207" s="37"/>
      <c r="F207" s="236" t="s">
        <v>1184</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101.25" customHeight="1">
      <c r="A208" s="35"/>
      <c r="B208" s="36"/>
      <c r="C208" s="222" t="s">
        <v>445</v>
      </c>
      <c r="D208" s="222" t="s">
        <v>269</v>
      </c>
      <c r="E208" s="223" t="s">
        <v>407</v>
      </c>
      <c r="F208" s="224" t="s">
        <v>408</v>
      </c>
      <c r="G208" s="225" t="s">
        <v>279</v>
      </c>
      <c r="H208" s="226">
        <v>825</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443</v>
      </c>
    </row>
    <row r="209" s="2" customFormat="1">
      <c r="A209" s="35"/>
      <c r="B209" s="36"/>
      <c r="C209" s="37"/>
      <c r="D209" s="235" t="s">
        <v>275</v>
      </c>
      <c r="E209" s="37"/>
      <c r="F209" s="236" t="s">
        <v>1185</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80.75" customHeight="1">
      <c r="A210" s="35"/>
      <c r="B210" s="36"/>
      <c r="C210" s="222" t="s">
        <v>359</v>
      </c>
      <c r="D210" s="222" t="s">
        <v>269</v>
      </c>
      <c r="E210" s="223" t="s">
        <v>353</v>
      </c>
      <c r="F210" s="224" t="s">
        <v>354</v>
      </c>
      <c r="G210" s="225" t="s">
        <v>272</v>
      </c>
      <c r="H210" s="226">
        <v>420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446</v>
      </c>
    </row>
    <row r="211" s="2" customFormat="1">
      <c r="A211" s="35"/>
      <c r="B211" s="36"/>
      <c r="C211" s="37"/>
      <c r="D211" s="235" t="s">
        <v>275</v>
      </c>
      <c r="E211" s="37"/>
      <c r="F211" s="236" t="s">
        <v>1186</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8" customHeight="1">
      <c r="A212" s="35"/>
      <c r="B212" s="36"/>
      <c r="C212" s="222" t="s">
        <v>452</v>
      </c>
      <c r="D212" s="222" t="s">
        <v>269</v>
      </c>
      <c r="E212" s="223" t="s">
        <v>371</v>
      </c>
      <c r="F212" s="224" t="s">
        <v>372</v>
      </c>
      <c r="G212" s="225" t="s">
        <v>272</v>
      </c>
      <c r="H212" s="226">
        <v>4000</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450</v>
      </c>
    </row>
    <row r="213" s="2" customFormat="1">
      <c r="A213" s="35"/>
      <c r="B213" s="36"/>
      <c r="C213" s="37"/>
      <c r="D213" s="235" t="s">
        <v>275</v>
      </c>
      <c r="E213" s="37"/>
      <c r="F213" s="236" t="s">
        <v>967</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66.75" customHeight="1">
      <c r="A214" s="35"/>
      <c r="B214" s="36"/>
      <c r="C214" s="222" t="s">
        <v>364</v>
      </c>
      <c r="D214" s="222" t="s">
        <v>269</v>
      </c>
      <c r="E214" s="223" t="s">
        <v>380</v>
      </c>
      <c r="F214" s="224" t="s">
        <v>381</v>
      </c>
      <c r="G214" s="225" t="s">
        <v>272</v>
      </c>
      <c r="H214" s="226">
        <v>4000</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455</v>
      </c>
    </row>
    <row r="215" s="2" customFormat="1">
      <c r="A215" s="35"/>
      <c r="B215" s="36"/>
      <c r="C215" s="37"/>
      <c r="D215" s="235" t="s">
        <v>275</v>
      </c>
      <c r="E215" s="37"/>
      <c r="F215" s="236" t="s">
        <v>967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66.75" customHeight="1">
      <c r="A216" s="35"/>
      <c r="B216" s="36"/>
      <c r="C216" s="222" t="s">
        <v>461</v>
      </c>
      <c r="D216" s="222" t="s">
        <v>269</v>
      </c>
      <c r="E216" s="223" t="s">
        <v>969</v>
      </c>
      <c r="F216" s="224" t="s">
        <v>970</v>
      </c>
      <c r="G216" s="225" t="s">
        <v>272</v>
      </c>
      <c r="H216" s="226">
        <v>4000</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459</v>
      </c>
    </row>
    <row r="217" s="2" customFormat="1">
      <c r="A217" s="35"/>
      <c r="B217" s="36"/>
      <c r="C217" s="37"/>
      <c r="D217" s="235" t="s">
        <v>275</v>
      </c>
      <c r="E217" s="37"/>
      <c r="F217" s="236" t="s">
        <v>967</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90" customHeight="1">
      <c r="A218" s="35"/>
      <c r="B218" s="36"/>
      <c r="C218" s="222" t="s">
        <v>368</v>
      </c>
      <c r="D218" s="222" t="s">
        <v>269</v>
      </c>
      <c r="E218" s="223" t="s">
        <v>389</v>
      </c>
      <c r="F218" s="224" t="s">
        <v>390</v>
      </c>
      <c r="G218" s="225" t="s">
        <v>307</v>
      </c>
      <c r="H218" s="226">
        <v>194.63999999999999</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464</v>
      </c>
    </row>
    <row r="219" s="2" customFormat="1">
      <c r="A219" s="35"/>
      <c r="B219" s="36"/>
      <c r="C219" s="37"/>
      <c r="D219" s="235" t="s">
        <v>275</v>
      </c>
      <c r="E219" s="37"/>
      <c r="F219" s="236" t="s">
        <v>1187</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14.9" customHeight="1">
      <c r="A220" s="35"/>
      <c r="B220" s="36"/>
      <c r="C220" s="222" t="s">
        <v>470</v>
      </c>
      <c r="D220" s="222" t="s">
        <v>269</v>
      </c>
      <c r="E220" s="223" t="s">
        <v>393</v>
      </c>
      <c r="F220" s="224" t="s">
        <v>394</v>
      </c>
      <c r="G220" s="225" t="s">
        <v>307</v>
      </c>
      <c r="H220" s="226">
        <v>194.63999999999999</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468</v>
      </c>
    </row>
    <row r="221" s="2" customFormat="1">
      <c r="A221" s="35"/>
      <c r="B221" s="36"/>
      <c r="C221" s="37"/>
      <c r="D221" s="235" t="s">
        <v>275</v>
      </c>
      <c r="E221" s="37"/>
      <c r="F221" s="236" t="s">
        <v>1188</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373</v>
      </c>
      <c r="D222" s="222" t="s">
        <v>269</v>
      </c>
      <c r="E222" s="223" t="s">
        <v>389</v>
      </c>
      <c r="F222" s="224" t="s">
        <v>390</v>
      </c>
      <c r="G222" s="225" t="s">
        <v>307</v>
      </c>
      <c r="H222" s="226">
        <v>194.63999999999999</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473</v>
      </c>
    </row>
    <row r="223" s="2" customFormat="1">
      <c r="A223" s="35"/>
      <c r="B223" s="36"/>
      <c r="C223" s="37"/>
      <c r="D223" s="235" t="s">
        <v>275</v>
      </c>
      <c r="E223" s="37"/>
      <c r="F223" s="236" t="s">
        <v>1189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114.9" customHeight="1">
      <c r="A224" s="35"/>
      <c r="B224" s="36"/>
      <c r="C224" s="222" t="s">
        <v>479</v>
      </c>
      <c r="D224" s="222" t="s">
        <v>269</v>
      </c>
      <c r="E224" s="223" t="s">
        <v>393</v>
      </c>
      <c r="F224" s="224" t="s">
        <v>394</v>
      </c>
      <c r="G224" s="225" t="s">
        <v>307</v>
      </c>
      <c r="H224" s="226">
        <v>194.63999999999999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477</v>
      </c>
    </row>
    <row r="225" s="2" customFormat="1">
      <c r="A225" s="35"/>
      <c r="B225" s="36"/>
      <c r="C225" s="37"/>
      <c r="D225" s="235" t="s">
        <v>275</v>
      </c>
      <c r="E225" s="37"/>
      <c r="F225" s="236" t="s">
        <v>1190</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123" customHeight="1">
      <c r="A226" s="35"/>
      <c r="B226" s="36"/>
      <c r="C226" s="222" t="s">
        <v>377</v>
      </c>
      <c r="D226" s="222" t="s">
        <v>269</v>
      </c>
      <c r="E226" s="223" t="s">
        <v>1022</v>
      </c>
      <c r="F226" s="224" t="s">
        <v>1023</v>
      </c>
      <c r="G226" s="225" t="s">
        <v>307</v>
      </c>
      <c r="H226" s="226">
        <v>194.63999999999999</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482</v>
      </c>
    </row>
    <row r="227" s="2" customFormat="1">
      <c r="A227" s="35"/>
      <c r="B227" s="36"/>
      <c r="C227" s="37"/>
      <c r="D227" s="235" t="s">
        <v>275</v>
      </c>
      <c r="E227" s="37"/>
      <c r="F227" s="236" t="s">
        <v>1191</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14.9" customHeight="1">
      <c r="A228" s="35"/>
      <c r="B228" s="36"/>
      <c r="C228" s="222" t="s">
        <v>489</v>
      </c>
      <c r="D228" s="222" t="s">
        <v>269</v>
      </c>
      <c r="E228" s="223" t="s">
        <v>484</v>
      </c>
      <c r="F228" s="224" t="s">
        <v>485</v>
      </c>
      <c r="G228" s="225" t="s">
        <v>486</v>
      </c>
      <c r="H228" s="226">
        <v>68</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487</v>
      </c>
    </row>
    <row r="229" s="2" customFormat="1">
      <c r="A229" s="35"/>
      <c r="B229" s="36"/>
      <c r="C229" s="37"/>
      <c r="D229" s="235" t="s">
        <v>275</v>
      </c>
      <c r="E229" s="37"/>
      <c r="F229" s="236" t="s">
        <v>1192</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42.2" customHeight="1">
      <c r="A230" s="35"/>
      <c r="B230" s="36"/>
      <c r="C230" s="222" t="s">
        <v>382</v>
      </c>
      <c r="D230" s="222" t="s">
        <v>269</v>
      </c>
      <c r="E230" s="223" t="s">
        <v>976</v>
      </c>
      <c r="F230" s="224" t="s">
        <v>977</v>
      </c>
      <c r="G230" s="225" t="s">
        <v>486</v>
      </c>
      <c r="H230" s="226">
        <v>37</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492</v>
      </c>
    </row>
    <row r="231" s="2" customFormat="1">
      <c r="A231" s="35"/>
      <c r="B231" s="36"/>
      <c r="C231" s="37"/>
      <c r="D231" s="235" t="s">
        <v>275</v>
      </c>
      <c r="E231" s="37"/>
      <c r="F231" s="236" t="s">
        <v>1193</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90" customHeight="1">
      <c r="A232" s="35"/>
      <c r="B232" s="36"/>
      <c r="C232" s="222" t="s">
        <v>498</v>
      </c>
      <c r="D232" s="222" t="s">
        <v>269</v>
      </c>
      <c r="E232" s="223" t="s">
        <v>490</v>
      </c>
      <c r="F232" s="224" t="s">
        <v>491</v>
      </c>
      <c r="G232" s="225" t="s">
        <v>486</v>
      </c>
      <c r="H232" s="226">
        <v>26</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496</v>
      </c>
    </row>
    <row r="233" s="2" customFormat="1">
      <c r="A233" s="35"/>
      <c r="B233" s="36"/>
      <c r="C233" s="37"/>
      <c r="D233" s="235" t="s">
        <v>275</v>
      </c>
      <c r="E233" s="37"/>
      <c r="F233" s="236" t="s">
        <v>1194</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90" customHeight="1">
      <c r="A234" s="35"/>
      <c r="B234" s="36"/>
      <c r="C234" s="222" t="s">
        <v>386</v>
      </c>
      <c r="D234" s="222" t="s">
        <v>269</v>
      </c>
      <c r="E234" s="223" t="s">
        <v>494</v>
      </c>
      <c r="F234" s="224" t="s">
        <v>495</v>
      </c>
      <c r="G234" s="225" t="s">
        <v>279</v>
      </c>
      <c r="H234" s="226">
        <v>5600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501</v>
      </c>
    </row>
    <row r="235" s="2" customFormat="1">
      <c r="A235" s="35"/>
      <c r="B235" s="36"/>
      <c r="C235" s="37"/>
      <c r="D235" s="235" t="s">
        <v>275</v>
      </c>
      <c r="E235" s="37"/>
      <c r="F235" s="236" t="s">
        <v>1195</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90" customHeight="1">
      <c r="A236" s="35"/>
      <c r="B236" s="36"/>
      <c r="C236" s="222" t="s">
        <v>506</v>
      </c>
      <c r="D236" s="222" t="s">
        <v>269</v>
      </c>
      <c r="E236" s="223" t="s">
        <v>499</v>
      </c>
      <c r="F236" s="224" t="s">
        <v>500</v>
      </c>
      <c r="G236" s="225" t="s">
        <v>279</v>
      </c>
      <c r="H236" s="226">
        <v>5600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504</v>
      </c>
    </row>
    <row r="237" s="2" customFormat="1">
      <c r="A237" s="35"/>
      <c r="B237" s="36"/>
      <c r="C237" s="37"/>
      <c r="D237" s="235" t="s">
        <v>275</v>
      </c>
      <c r="E237" s="37"/>
      <c r="F237" s="236" t="s">
        <v>1195</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55.5" customHeight="1">
      <c r="A238" s="35"/>
      <c r="B238" s="36"/>
      <c r="C238" s="222" t="s">
        <v>391</v>
      </c>
      <c r="D238" s="222" t="s">
        <v>269</v>
      </c>
      <c r="E238" s="223" t="s">
        <v>551</v>
      </c>
      <c r="F238" s="224" t="s">
        <v>552</v>
      </c>
      <c r="G238" s="225" t="s">
        <v>272</v>
      </c>
      <c r="H238" s="226">
        <v>156</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509</v>
      </c>
    </row>
    <row r="239" s="2" customFormat="1">
      <c r="A239" s="35"/>
      <c r="B239" s="36"/>
      <c r="C239" s="37"/>
      <c r="D239" s="235" t="s">
        <v>275</v>
      </c>
      <c r="E239" s="37"/>
      <c r="F239" s="236" t="s">
        <v>1196</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24.15" customHeight="1">
      <c r="A240" s="35"/>
      <c r="B240" s="36"/>
      <c r="C240" s="222" t="s">
        <v>515</v>
      </c>
      <c r="D240" s="222" t="s">
        <v>269</v>
      </c>
      <c r="E240" s="223" t="s">
        <v>556</v>
      </c>
      <c r="F240" s="224" t="s">
        <v>557</v>
      </c>
      <c r="G240" s="225" t="s">
        <v>272</v>
      </c>
      <c r="H240" s="226">
        <v>156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513</v>
      </c>
    </row>
    <row r="241" s="2" customFormat="1">
      <c r="A241" s="35"/>
      <c r="B241" s="36"/>
      <c r="C241" s="37"/>
      <c r="D241" s="235" t="s">
        <v>275</v>
      </c>
      <c r="E241" s="37"/>
      <c r="F241" s="236" t="s">
        <v>1196</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16.5" customHeight="1">
      <c r="A242" s="35"/>
      <c r="B242" s="36"/>
      <c r="C242" s="222" t="s">
        <v>395</v>
      </c>
      <c r="D242" s="222" t="s">
        <v>269</v>
      </c>
      <c r="E242" s="223" t="s">
        <v>711</v>
      </c>
      <c r="F242" s="224" t="s">
        <v>712</v>
      </c>
      <c r="G242" s="225" t="s">
        <v>272</v>
      </c>
      <c r="H242" s="226">
        <v>10</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518</v>
      </c>
    </row>
    <row r="243" s="2" customFormat="1">
      <c r="A243" s="35"/>
      <c r="B243" s="36"/>
      <c r="C243" s="37"/>
      <c r="D243" s="235" t="s">
        <v>275</v>
      </c>
      <c r="E243" s="37"/>
      <c r="F243" s="236" t="s">
        <v>1197</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62.7" customHeight="1">
      <c r="A244" s="35"/>
      <c r="B244" s="36"/>
      <c r="C244" s="222" t="s">
        <v>523</v>
      </c>
      <c r="D244" s="222" t="s">
        <v>269</v>
      </c>
      <c r="E244" s="223" t="s">
        <v>716</v>
      </c>
      <c r="F244" s="224" t="s">
        <v>717</v>
      </c>
      <c r="G244" s="225" t="s">
        <v>272</v>
      </c>
      <c r="H244" s="226">
        <v>10</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521</v>
      </c>
    </row>
    <row r="245" s="2" customFormat="1">
      <c r="A245" s="35"/>
      <c r="B245" s="36"/>
      <c r="C245" s="37"/>
      <c r="D245" s="235" t="s">
        <v>275</v>
      </c>
      <c r="E245" s="37"/>
      <c r="F245" s="236" t="s">
        <v>1197</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16.5" customHeight="1">
      <c r="A246" s="35"/>
      <c r="B246" s="36"/>
      <c r="C246" s="222" t="s">
        <v>398</v>
      </c>
      <c r="D246" s="222" t="s">
        <v>269</v>
      </c>
      <c r="E246" s="223" t="s">
        <v>719</v>
      </c>
      <c r="F246" s="224" t="s">
        <v>720</v>
      </c>
      <c r="G246" s="225" t="s">
        <v>272</v>
      </c>
      <c r="H246" s="226">
        <v>50</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526</v>
      </c>
    </row>
    <row r="247" s="2" customFormat="1">
      <c r="A247" s="35"/>
      <c r="B247" s="36"/>
      <c r="C247" s="37"/>
      <c r="D247" s="235" t="s">
        <v>275</v>
      </c>
      <c r="E247" s="37"/>
      <c r="F247" s="236" t="s">
        <v>1198</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66.75" customHeight="1">
      <c r="A248" s="35"/>
      <c r="B248" s="36"/>
      <c r="C248" s="222" t="s">
        <v>531</v>
      </c>
      <c r="D248" s="222" t="s">
        <v>269</v>
      </c>
      <c r="E248" s="223" t="s">
        <v>724</v>
      </c>
      <c r="F248" s="224" t="s">
        <v>725</v>
      </c>
      <c r="G248" s="225" t="s">
        <v>272</v>
      </c>
      <c r="H248" s="226">
        <v>50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529</v>
      </c>
    </row>
    <row r="249" s="2" customFormat="1">
      <c r="A249" s="35"/>
      <c r="B249" s="36"/>
      <c r="C249" s="37"/>
      <c r="D249" s="235" t="s">
        <v>275</v>
      </c>
      <c r="E249" s="37"/>
      <c r="F249" s="236" t="s">
        <v>1198</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49.05" customHeight="1">
      <c r="A250" s="35"/>
      <c r="B250" s="36"/>
      <c r="C250" s="222" t="s">
        <v>400</v>
      </c>
      <c r="D250" s="222" t="s">
        <v>269</v>
      </c>
      <c r="E250" s="223" t="s">
        <v>728</v>
      </c>
      <c r="F250" s="224" t="s">
        <v>729</v>
      </c>
      <c r="G250" s="225" t="s">
        <v>272</v>
      </c>
      <c r="H250" s="226">
        <v>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534</v>
      </c>
    </row>
    <row r="251" s="2" customFormat="1">
      <c r="A251" s="35"/>
      <c r="B251" s="36"/>
      <c r="C251" s="37"/>
      <c r="D251" s="235" t="s">
        <v>275</v>
      </c>
      <c r="E251" s="37"/>
      <c r="F251" s="236" t="s">
        <v>714</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62.7" customHeight="1">
      <c r="A252" s="35"/>
      <c r="B252" s="36"/>
      <c r="C252" s="222" t="s">
        <v>538</v>
      </c>
      <c r="D252" s="222" t="s">
        <v>269</v>
      </c>
      <c r="E252" s="223" t="s">
        <v>732</v>
      </c>
      <c r="F252" s="224" t="s">
        <v>733</v>
      </c>
      <c r="G252" s="225" t="s">
        <v>272</v>
      </c>
      <c r="H252" s="226">
        <v>4</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537</v>
      </c>
    </row>
    <row r="253" s="2" customFormat="1">
      <c r="A253" s="35"/>
      <c r="B253" s="36"/>
      <c r="C253" s="37"/>
      <c r="D253" s="235" t="s">
        <v>275</v>
      </c>
      <c r="E253" s="37"/>
      <c r="F253" s="236" t="s">
        <v>714</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21.75" customHeight="1">
      <c r="A254" s="35"/>
      <c r="B254" s="36"/>
      <c r="C254" s="222" t="s">
        <v>404</v>
      </c>
      <c r="D254" s="222" t="s">
        <v>269</v>
      </c>
      <c r="E254" s="223" t="s">
        <v>1199</v>
      </c>
      <c r="F254" s="224" t="s">
        <v>1200</v>
      </c>
      <c r="G254" s="225" t="s">
        <v>272</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541</v>
      </c>
    </row>
    <row r="255" s="2" customFormat="1">
      <c r="A255" s="35"/>
      <c r="B255" s="36"/>
      <c r="C255" s="37"/>
      <c r="D255" s="235" t="s">
        <v>275</v>
      </c>
      <c r="E255" s="37"/>
      <c r="F255" s="236" t="s">
        <v>1201</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37.8" customHeight="1">
      <c r="A256" s="35"/>
      <c r="B256" s="36"/>
      <c r="C256" s="222" t="s">
        <v>546</v>
      </c>
      <c r="D256" s="222" t="s">
        <v>269</v>
      </c>
      <c r="E256" s="223" t="s">
        <v>1202</v>
      </c>
      <c r="F256" s="224" t="s">
        <v>1203</v>
      </c>
      <c r="G256" s="225" t="s">
        <v>272</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544</v>
      </c>
    </row>
    <row r="257" s="2" customFormat="1">
      <c r="A257" s="35"/>
      <c r="B257" s="36"/>
      <c r="C257" s="37"/>
      <c r="D257" s="235" t="s">
        <v>275</v>
      </c>
      <c r="E257" s="37"/>
      <c r="F257" s="236" t="s">
        <v>1201</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24.15" customHeight="1">
      <c r="A258" s="35"/>
      <c r="B258" s="36"/>
      <c r="C258" s="222" t="s">
        <v>409</v>
      </c>
      <c r="D258" s="222" t="s">
        <v>269</v>
      </c>
      <c r="E258" s="223" t="s">
        <v>535</v>
      </c>
      <c r="F258" s="224" t="s">
        <v>536</v>
      </c>
      <c r="G258" s="225" t="s">
        <v>272</v>
      </c>
      <c r="H258" s="226">
        <v>8</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549</v>
      </c>
    </row>
    <row r="259" s="2" customFormat="1">
      <c r="A259" s="35"/>
      <c r="B259" s="36"/>
      <c r="C259" s="37"/>
      <c r="D259" s="235" t="s">
        <v>275</v>
      </c>
      <c r="E259" s="37"/>
      <c r="F259" s="236" t="s">
        <v>984</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2" customFormat="1" ht="76.35" customHeight="1">
      <c r="A260" s="35"/>
      <c r="B260" s="36"/>
      <c r="C260" s="222" t="s">
        <v>555</v>
      </c>
      <c r="D260" s="222" t="s">
        <v>269</v>
      </c>
      <c r="E260" s="223" t="s">
        <v>539</v>
      </c>
      <c r="F260" s="224" t="s">
        <v>540</v>
      </c>
      <c r="G260" s="225" t="s">
        <v>272</v>
      </c>
      <c r="H260" s="226">
        <v>8</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81</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553</v>
      </c>
    </row>
    <row r="261" s="2" customFormat="1">
      <c r="A261" s="35"/>
      <c r="B261" s="36"/>
      <c r="C261" s="37"/>
      <c r="D261" s="235" t="s">
        <v>275</v>
      </c>
      <c r="E261" s="37"/>
      <c r="F261" s="236" t="s">
        <v>984</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81</v>
      </c>
    </row>
    <row r="262" s="2" customFormat="1" ht="49.05" customHeight="1">
      <c r="A262" s="35"/>
      <c r="B262" s="36"/>
      <c r="C262" s="222" t="s">
        <v>413</v>
      </c>
      <c r="D262" s="222" t="s">
        <v>269</v>
      </c>
      <c r="E262" s="223" t="s">
        <v>542</v>
      </c>
      <c r="F262" s="224" t="s">
        <v>543</v>
      </c>
      <c r="G262" s="225" t="s">
        <v>272</v>
      </c>
      <c r="H262" s="226">
        <v>38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81</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558</v>
      </c>
    </row>
    <row r="263" s="2" customFormat="1">
      <c r="A263" s="35"/>
      <c r="B263" s="36"/>
      <c r="C263" s="37"/>
      <c r="D263" s="235" t="s">
        <v>275</v>
      </c>
      <c r="E263" s="37"/>
      <c r="F263" s="236" t="s">
        <v>1204</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81</v>
      </c>
    </row>
    <row r="264" s="2" customFormat="1" ht="49.05" customHeight="1">
      <c r="A264" s="35"/>
      <c r="B264" s="36"/>
      <c r="C264" s="222" t="s">
        <v>563</v>
      </c>
      <c r="D264" s="222" t="s">
        <v>269</v>
      </c>
      <c r="E264" s="223" t="s">
        <v>547</v>
      </c>
      <c r="F264" s="224" t="s">
        <v>548</v>
      </c>
      <c r="G264" s="225" t="s">
        <v>272</v>
      </c>
      <c r="H264" s="226">
        <v>10</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81</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561</v>
      </c>
    </row>
    <row r="265" s="2" customFormat="1">
      <c r="A265" s="35"/>
      <c r="B265" s="36"/>
      <c r="C265" s="37"/>
      <c r="D265" s="235" t="s">
        <v>275</v>
      </c>
      <c r="E265" s="37"/>
      <c r="F265" s="236" t="s">
        <v>986</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81</v>
      </c>
    </row>
    <row r="266" s="2" customFormat="1" ht="37.8" customHeight="1">
      <c r="A266" s="35"/>
      <c r="B266" s="36"/>
      <c r="C266" s="222" t="s">
        <v>418</v>
      </c>
      <c r="D266" s="222" t="s">
        <v>269</v>
      </c>
      <c r="E266" s="223" t="s">
        <v>559</v>
      </c>
      <c r="F266" s="224" t="s">
        <v>560</v>
      </c>
      <c r="G266" s="225" t="s">
        <v>272</v>
      </c>
      <c r="H266" s="226">
        <v>156</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81</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566</v>
      </c>
    </row>
    <row r="267" s="2" customFormat="1">
      <c r="A267" s="35"/>
      <c r="B267" s="36"/>
      <c r="C267" s="37"/>
      <c r="D267" s="235" t="s">
        <v>275</v>
      </c>
      <c r="E267" s="37"/>
      <c r="F267" s="236" t="s">
        <v>1205</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81</v>
      </c>
    </row>
    <row r="268" s="2" customFormat="1" ht="16.5" customHeight="1">
      <c r="A268" s="35"/>
      <c r="B268" s="36"/>
      <c r="C268" s="222" t="s">
        <v>572</v>
      </c>
      <c r="D268" s="222" t="s">
        <v>269</v>
      </c>
      <c r="E268" s="223" t="s">
        <v>1206</v>
      </c>
      <c r="F268" s="224" t="s">
        <v>1207</v>
      </c>
      <c r="G268" s="225" t="s">
        <v>272</v>
      </c>
      <c r="H268" s="226">
        <v>28</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81</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570</v>
      </c>
    </row>
    <row r="269" s="2" customFormat="1">
      <c r="A269" s="35"/>
      <c r="B269" s="36"/>
      <c r="C269" s="37"/>
      <c r="D269" s="235" t="s">
        <v>275</v>
      </c>
      <c r="E269" s="37"/>
      <c r="F269" s="236" t="s">
        <v>1208</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81</v>
      </c>
    </row>
    <row r="270" s="2" customFormat="1" ht="24.15" customHeight="1">
      <c r="A270" s="35"/>
      <c r="B270" s="36"/>
      <c r="C270" s="222" t="s">
        <v>422</v>
      </c>
      <c r="D270" s="222" t="s">
        <v>269</v>
      </c>
      <c r="E270" s="223" t="s">
        <v>1209</v>
      </c>
      <c r="F270" s="224" t="s">
        <v>1210</v>
      </c>
      <c r="G270" s="225" t="s">
        <v>272</v>
      </c>
      <c r="H270" s="226">
        <v>28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81</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575</v>
      </c>
    </row>
    <row r="271" s="2" customFormat="1">
      <c r="A271" s="35"/>
      <c r="B271" s="36"/>
      <c r="C271" s="37"/>
      <c r="D271" s="235" t="s">
        <v>275</v>
      </c>
      <c r="E271" s="37"/>
      <c r="F271" s="236" t="s">
        <v>1208</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81</v>
      </c>
    </row>
    <row r="272" s="2" customFormat="1" ht="62.7" customHeight="1">
      <c r="A272" s="35"/>
      <c r="B272" s="36"/>
      <c r="C272" s="222" t="s">
        <v>579</v>
      </c>
      <c r="D272" s="222" t="s">
        <v>269</v>
      </c>
      <c r="E272" s="223" t="s">
        <v>295</v>
      </c>
      <c r="F272" s="224" t="s">
        <v>296</v>
      </c>
      <c r="G272" s="225" t="s">
        <v>297</v>
      </c>
      <c r="H272" s="226">
        <v>120</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81</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578</v>
      </c>
    </row>
    <row r="273" s="2" customFormat="1">
      <c r="A273" s="35"/>
      <c r="B273" s="36"/>
      <c r="C273" s="37"/>
      <c r="D273" s="235" t="s">
        <v>275</v>
      </c>
      <c r="E273" s="37"/>
      <c r="F273" s="236" t="s">
        <v>1211</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81</v>
      </c>
    </row>
    <row r="274" s="2" customFormat="1" ht="78" customHeight="1">
      <c r="A274" s="35"/>
      <c r="B274" s="36"/>
      <c r="C274" s="222" t="s">
        <v>427</v>
      </c>
      <c r="D274" s="222" t="s">
        <v>269</v>
      </c>
      <c r="E274" s="223" t="s">
        <v>988</v>
      </c>
      <c r="F274" s="224" t="s">
        <v>989</v>
      </c>
      <c r="G274" s="225" t="s">
        <v>297</v>
      </c>
      <c r="H274" s="226">
        <v>150</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81</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582</v>
      </c>
    </row>
    <row r="275" s="2" customFormat="1">
      <c r="A275" s="35"/>
      <c r="B275" s="36"/>
      <c r="C275" s="37"/>
      <c r="D275" s="235" t="s">
        <v>275</v>
      </c>
      <c r="E275" s="37"/>
      <c r="F275" s="236" t="s">
        <v>1212</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81</v>
      </c>
    </row>
    <row r="276" s="2" customFormat="1" ht="78" customHeight="1">
      <c r="A276" s="35"/>
      <c r="B276" s="36"/>
      <c r="C276" s="222" t="s">
        <v>588</v>
      </c>
      <c r="D276" s="222" t="s">
        <v>269</v>
      </c>
      <c r="E276" s="223" t="s">
        <v>991</v>
      </c>
      <c r="F276" s="224" t="s">
        <v>992</v>
      </c>
      <c r="G276" s="225" t="s">
        <v>297</v>
      </c>
      <c r="H276" s="226">
        <v>1500</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81</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586</v>
      </c>
    </row>
    <row r="277" s="2" customFormat="1">
      <c r="A277" s="35"/>
      <c r="B277" s="36"/>
      <c r="C277" s="37"/>
      <c r="D277" s="235" t="s">
        <v>275</v>
      </c>
      <c r="E277" s="37"/>
      <c r="F277" s="236" t="s">
        <v>1213</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81</v>
      </c>
    </row>
    <row r="278" s="2" customFormat="1" ht="101.25" customHeight="1">
      <c r="A278" s="35"/>
      <c r="B278" s="36"/>
      <c r="C278" s="222" t="s">
        <v>431</v>
      </c>
      <c r="D278" s="222" t="s">
        <v>269</v>
      </c>
      <c r="E278" s="223" t="s">
        <v>305</v>
      </c>
      <c r="F278" s="224" t="s">
        <v>306</v>
      </c>
      <c r="G278" s="225" t="s">
        <v>307</v>
      </c>
      <c r="H278" s="226">
        <v>2655</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81</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589</v>
      </c>
    </row>
    <row r="279" s="2" customFormat="1">
      <c r="A279" s="35"/>
      <c r="B279" s="36"/>
      <c r="C279" s="37"/>
      <c r="D279" s="235" t="s">
        <v>275</v>
      </c>
      <c r="E279" s="37"/>
      <c r="F279" s="236" t="s">
        <v>1214</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81</v>
      </c>
    </row>
    <row r="280" s="2" customFormat="1" ht="55.5" customHeight="1">
      <c r="A280" s="35"/>
      <c r="B280" s="36"/>
      <c r="C280" s="222" t="s">
        <v>593</v>
      </c>
      <c r="D280" s="222" t="s">
        <v>269</v>
      </c>
      <c r="E280" s="223" t="s">
        <v>995</v>
      </c>
      <c r="F280" s="224" t="s">
        <v>996</v>
      </c>
      <c r="G280" s="225" t="s">
        <v>328</v>
      </c>
      <c r="H280" s="226">
        <v>10000</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81</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591</v>
      </c>
    </row>
    <row r="281" s="2" customFormat="1">
      <c r="A281" s="35"/>
      <c r="B281" s="36"/>
      <c r="C281" s="37"/>
      <c r="D281" s="235" t="s">
        <v>275</v>
      </c>
      <c r="E281" s="37"/>
      <c r="F281" s="236" t="s">
        <v>1215</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81</v>
      </c>
    </row>
    <row r="282" s="2" customFormat="1" ht="62.7" customHeight="1">
      <c r="A282" s="35"/>
      <c r="B282" s="36"/>
      <c r="C282" s="222" t="s">
        <v>436</v>
      </c>
      <c r="D282" s="222" t="s">
        <v>269</v>
      </c>
      <c r="E282" s="223" t="s">
        <v>295</v>
      </c>
      <c r="F282" s="224" t="s">
        <v>296</v>
      </c>
      <c r="G282" s="225" t="s">
        <v>297</v>
      </c>
      <c r="H282" s="226">
        <v>120</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81</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596</v>
      </c>
    </row>
    <row r="283" s="2" customFormat="1">
      <c r="A283" s="35"/>
      <c r="B283" s="36"/>
      <c r="C283" s="37"/>
      <c r="D283" s="235" t="s">
        <v>275</v>
      </c>
      <c r="E283" s="37"/>
      <c r="F283" s="236" t="s">
        <v>1216</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81</v>
      </c>
    </row>
    <row r="284" s="2" customFormat="1" ht="16.5" customHeight="1">
      <c r="A284" s="35"/>
      <c r="B284" s="36"/>
      <c r="C284" s="222" t="s">
        <v>602</v>
      </c>
      <c r="D284" s="222" t="s">
        <v>269</v>
      </c>
      <c r="E284" s="223" t="s">
        <v>882</v>
      </c>
      <c r="F284" s="224" t="s">
        <v>1217</v>
      </c>
      <c r="G284" s="225" t="s">
        <v>328</v>
      </c>
      <c r="H284" s="226">
        <v>600</v>
      </c>
      <c r="I284" s="227"/>
      <c r="J284" s="228">
        <f>ROUND(I284*H284,2)</f>
        <v>0</v>
      </c>
      <c r="K284" s="224" t="s">
        <v>1</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81</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600</v>
      </c>
    </row>
    <row r="285" s="2" customFormat="1">
      <c r="A285" s="35"/>
      <c r="B285" s="36"/>
      <c r="C285" s="37"/>
      <c r="D285" s="235" t="s">
        <v>275</v>
      </c>
      <c r="E285" s="37"/>
      <c r="F285" s="236" t="s">
        <v>1218</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81</v>
      </c>
    </row>
    <row r="286" s="12" customFormat="1" ht="25.92" customHeight="1">
      <c r="A286" s="12"/>
      <c r="B286" s="208"/>
      <c r="C286" s="209"/>
      <c r="D286" s="210" t="s">
        <v>72</v>
      </c>
      <c r="E286" s="211" t="s">
        <v>735</v>
      </c>
      <c r="F286" s="211" t="s">
        <v>1219</v>
      </c>
      <c r="G286" s="209"/>
      <c r="H286" s="209"/>
      <c r="I286" s="212"/>
      <c r="J286" s="213">
        <f>BK286</f>
        <v>0</v>
      </c>
      <c r="K286" s="209"/>
      <c r="L286" s="214"/>
      <c r="M286" s="215"/>
      <c r="N286" s="216"/>
      <c r="O286" s="216"/>
      <c r="P286" s="217">
        <f>P287+SUM(P288:P365)</f>
        <v>0</v>
      </c>
      <c r="Q286" s="216"/>
      <c r="R286" s="217">
        <f>R287+SUM(R288:R365)</f>
        <v>400.43020000000001</v>
      </c>
      <c r="S286" s="216"/>
      <c r="T286" s="218">
        <f>T287+SUM(T288:T365)</f>
        <v>0</v>
      </c>
      <c r="U286" s="12"/>
      <c r="V286" s="12"/>
      <c r="W286" s="12"/>
      <c r="X286" s="12"/>
      <c r="Y286" s="12"/>
      <c r="Z286" s="12"/>
      <c r="AA286" s="12"/>
      <c r="AB286" s="12"/>
      <c r="AC286" s="12"/>
      <c r="AD286" s="12"/>
      <c r="AE286" s="12"/>
      <c r="AR286" s="219" t="s">
        <v>81</v>
      </c>
      <c r="AT286" s="220" t="s">
        <v>72</v>
      </c>
      <c r="AU286" s="220" t="s">
        <v>73</v>
      </c>
      <c r="AY286" s="219" t="s">
        <v>266</v>
      </c>
      <c r="BK286" s="221">
        <f>BK287+SUM(BK288:BK365)</f>
        <v>0</v>
      </c>
    </row>
    <row r="287" s="2" customFormat="1" ht="62.7" customHeight="1">
      <c r="A287" s="35"/>
      <c r="B287" s="36"/>
      <c r="C287" s="222" t="s">
        <v>438</v>
      </c>
      <c r="D287" s="222" t="s">
        <v>269</v>
      </c>
      <c r="E287" s="223" t="s">
        <v>1220</v>
      </c>
      <c r="F287" s="224" t="s">
        <v>1221</v>
      </c>
      <c r="G287" s="225" t="s">
        <v>279</v>
      </c>
      <c r="H287" s="226">
        <v>33.600000000000001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603</v>
      </c>
    </row>
    <row r="288" s="2" customFormat="1">
      <c r="A288" s="35"/>
      <c r="B288" s="36"/>
      <c r="C288" s="37"/>
      <c r="D288" s="235" t="s">
        <v>275</v>
      </c>
      <c r="E288" s="37"/>
      <c r="F288" s="236" t="s">
        <v>999</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37.8" customHeight="1">
      <c r="A289" s="35"/>
      <c r="B289" s="36"/>
      <c r="C289" s="222" t="s">
        <v>607</v>
      </c>
      <c r="D289" s="222" t="s">
        <v>269</v>
      </c>
      <c r="E289" s="223" t="s">
        <v>796</v>
      </c>
      <c r="F289" s="224" t="s">
        <v>797</v>
      </c>
      <c r="G289" s="225" t="s">
        <v>279</v>
      </c>
      <c r="H289" s="226">
        <v>18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605</v>
      </c>
    </row>
    <row r="290" s="2" customFormat="1">
      <c r="A290" s="35"/>
      <c r="B290" s="36"/>
      <c r="C290" s="37"/>
      <c r="D290" s="235" t="s">
        <v>275</v>
      </c>
      <c r="E290" s="37"/>
      <c r="F290" s="236" t="s">
        <v>1000</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441</v>
      </c>
      <c r="D291" s="222" t="s">
        <v>269</v>
      </c>
      <c r="E291" s="223" t="s">
        <v>801</v>
      </c>
      <c r="F291" s="224" t="s">
        <v>802</v>
      </c>
      <c r="G291" s="225" t="s">
        <v>328</v>
      </c>
      <c r="H291" s="226">
        <v>126</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608</v>
      </c>
    </row>
    <row r="292" s="2" customFormat="1">
      <c r="A292" s="35"/>
      <c r="B292" s="36"/>
      <c r="C292" s="37"/>
      <c r="D292" s="235" t="s">
        <v>275</v>
      </c>
      <c r="E292" s="37"/>
      <c r="F292" s="236" t="s">
        <v>1001</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614</v>
      </c>
      <c r="D293" s="222" t="s">
        <v>269</v>
      </c>
      <c r="E293" s="223" t="s">
        <v>305</v>
      </c>
      <c r="F293" s="224" t="s">
        <v>306</v>
      </c>
      <c r="G293" s="225" t="s">
        <v>307</v>
      </c>
      <c r="H293" s="226">
        <v>59.780000000000001</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612</v>
      </c>
    </row>
    <row r="294" s="2" customFormat="1">
      <c r="A294" s="35"/>
      <c r="B294" s="36"/>
      <c r="C294" s="37"/>
      <c r="D294" s="235" t="s">
        <v>275</v>
      </c>
      <c r="E294" s="37"/>
      <c r="F294" s="236" t="s">
        <v>1222</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11.75" customHeight="1">
      <c r="A295" s="35"/>
      <c r="B295" s="36"/>
      <c r="C295" s="222" t="s">
        <v>443</v>
      </c>
      <c r="D295" s="222" t="s">
        <v>269</v>
      </c>
      <c r="E295" s="223" t="s">
        <v>317</v>
      </c>
      <c r="F295" s="224" t="s">
        <v>318</v>
      </c>
      <c r="G295" s="225" t="s">
        <v>307</v>
      </c>
      <c r="H295" s="226">
        <v>59.780000000000001</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617</v>
      </c>
    </row>
    <row r="296" s="2" customFormat="1">
      <c r="A296" s="35"/>
      <c r="B296" s="36"/>
      <c r="C296" s="37"/>
      <c r="D296" s="235" t="s">
        <v>275</v>
      </c>
      <c r="E296" s="37"/>
      <c r="F296" s="236" t="s">
        <v>1223</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100.5" customHeight="1">
      <c r="A297" s="35"/>
      <c r="B297" s="36"/>
      <c r="C297" s="222" t="s">
        <v>622</v>
      </c>
      <c r="D297" s="222" t="s">
        <v>269</v>
      </c>
      <c r="E297" s="223" t="s">
        <v>808</v>
      </c>
      <c r="F297" s="224" t="s">
        <v>809</v>
      </c>
      <c r="G297" s="225" t="s">
        <v>307</v>
      </c>
      <c r="H297" s="226">
        <v>59.780000000000001</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620</v>
      </c>
    </row>
    <row r="298" s="2" customFormat="1">
      <c r="A298" s="35"/>
      <c r="B298" s="36"/>
      <c r="C298" s="37"/>
      <c r="D298" s="235" t="s">
        <v>275</v>
      </c>
      <c r="E298" s="37"/>
      <c r="F298" s="236" t="s">
        <v>1224</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49.05" customHeight="1">
      <c r="A299" s="35"/>
      <c r="B299" s="36"/>
      <c r="C299" s="222" t="s">
        <v>446</v>
      </c>
      <c r="D299" s="222" t="s">
        <v>269</v>
      </c>
      <c r="E299" s="223" t="s">
        <v>270</v>
      </c>
      <c r="F299" s="224" t="s">
        <v>271</v>
      </c>
      <c r="G299" s="225" t="s">
        <v>272</v>
      </c>
      <c r="H299" s="226">
        <v>8</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625</v>
      </c>
    </row>
    <row r="300" s="2" customFormat="1">
      <c r="A300" s="35"/>
      <c r="B300" s="36"/>
      <c r="C300" s="37"/>
      <c r="D300" s="235" t="s">
        <v>275</v>
      </c>
      <c r="E300" s="37"/>
      <c r="F300" s="236" t="s">
        <v>1004</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90" customHeight="1">
      <c r="A301" s="35"/>
      <c r="B301" s="36"/>
      <c r="C301" s="222" t="s">
        <v>630</v>
      </c>
      <c r="D301" s="222" t="s">
        <v>269</v>
      </c>
      <c r="E301" s="223" t="s">
        <v>287</v>
      </c>
      <c r="F301" s="224" t="s">
        <v>288</v>
      </c>
      <c r="G301" s="225" t="s">
        <v>289</v>
      </c>
      <c r="H301" s="226">
        <v>0.040000000000000001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628</v>
      </c>
    </row>
    <row r="302" s="2" customFormat="1">
      <c r="A302" s="35"/>
      <c r="B302" s="36"/>
      <c r="C302" s="37"/>
      <c r="D302" s="235" t="s">
        <v>275</v>
      </c>
      <c r="E302" s="37"/>
      <c r="F302" s="236" t="s">
        <v>1225</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34.75" customHeight="1">
      <c r="A303" s="35"/>
      <c r="B303" s="36"/>
      <c r="C303" s="222" t="s">
        <v>450</v>
      </c>
      <c r="D303" s="222" t="s">
        <v>269</v>
      </c>
      <c r="E303" s="223" t="s">
        <v>292</v>
      </c>
      <c r="F303" s="224" t="s">
        <v>293</v>
      </c>
      <c r="G303" s="225" t="s">
        <v>289</v>
      </c>
      <c r="H303" s="226">
        <v>0.040000000000000001</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631</v>
      </c>
    </row>
    <row r="304" s="2" customFormat="1">
      <c r="A304" s="35"/>
      <c r="B304" s="36"/>
      <c r="C304" s="37"/>
      <c r="D304" s="235" t="s">
        <v>275</v>
      </c>
      <c r="E304" s="37"/>
      <c r="F304" s="236" t="s">
        <v>1006</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62.7" customHeight="1">
      <c r="A305" s="35"/>
      <c r="B305" s="36"/>
      <c r="C305" s="222" t="s">
        <v>636</v>
      </c>
      <c r="D305" s="222" t="s">
        <v>269</v>
      </c>
      <c r="E305" s="223" t="s">
        <v>295</v>
      </c>
      <c r="F305" s="224" t="s">
        <v>296</v>
      </c>
      <c r="G305" s="225" t="s">
        <v>297</v>
      </c>
      <c r="H305" s="226">
        <v>10.800000000000001</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635</v>
      </c>
    </row>
    <row r="306" s="2" customFormat="1">
      <c r="A306" s="35"/>
      <c r="B306" s="36"/>
      <c r="C306" s="37"/>
      <c r="D306" s="235" t="s">
        <v>275</v>
      </c>
      <c r="E306" s="37"/>
      <c r="F306" s="236" t="s">
        <v>1226</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01.25" customHeight="1">
      <c r="A307" s="35"/>
      <c r="B307" s="36"/>
      <c r="C307" s="222" t="s">
        <v>455</v>
      </c>
      <c r="D307" s="222" t="s">
        <v>269</v>
      </c>
      <c r="E307" s="223" t="s">
        <v>305</v>
      </c>
      <c r="F307" s="224" t="s">
        <v>306</v>
      </c>
      <c r="G307" s="225" t="s">
        <v>307</v>
      </c>
      <c r="H307" s="226">
        <v>174.59999999999999</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639</v>
      </c>
    </row>
    <row r="308" s="2" customFormat="1">
      <c r="A308" s="35"/>
      <c r="B308" s="36"/>
      <c r="C308" s="37"/>
      <c r="D308" s="235" t="s">
        <v>275</v>
      </c>
      <c r="E308" s="37"/>
      <c r="F308" s="236" t="s">
        <v>1227</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11.75" customHeight="1">
      <c r="A309" s="35"/>
      <c r="B309" s="36"/>
      <c r="C309" s="222" t="s">
        <v>643</v>
      </c>
      <c r="D309" s="222" t="s">
        <v>269</v>
      </c>
      <c r="E309" s="223" t="s">
        <v>317</v>
      </c>
      <c r="F309" s="224" t="s">
        <v>318</v>
      </c>
      <c r="G309" s="225" t="s">
        <v>307</v>
      </c>
      <c r="H309" s="226">
        <v>349.19999999999999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642</v>
      </c>
    </row>
    <row r="310" s="2" customFormat="1">
      <c r="A310" s="35"/>
      <c r="B310" s="36"/>
      <c r="C310" s="37"/>
      <c r="D310" s="235" t="s">
        <v>275</v>
      </c>
      <c r="E310" s="37"/>
      <c r="F310" s="236" t="s">
        <v>1228</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0.5" customHeight="1">
      <c r="A311" s="35"/>
      <c r="B311" s="36"/>
      <c r="C311" s="222" t="s">
        <v>459</v>
      </c>
      <c r="D311" s="222" t="s">
        <v>269</v>
      </c>
      <c r="E311" s="223" t="s">
        <v>322</v>
      </c>
      <c r="F311" s="224" t="s">
        <v>323</v>
      </c>
      <c r="G311" s="225" t="s">
        <v>307</v>
      </c>
      <c r="H311" s="226">
        <v>174.59999999999999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646</v>
      </c>
    </row>
    <row r="312" s="2" customFormat="1">
      <c r="A312" s="35"/>
      <c r="B312" s="36"/>
      <c r="C312" s="37"/>
      <c r="D312" s="235" t="s">
        <v>275</v>
      </c>
      <c r="E312" s="37"/>
      <c r="F312" s="236" t="s">
        <v>1229</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6.35" customHeight="1">
      <c r="A313" s="35"/>
      <c r="B313" s="36"/>
      <c r="C313" s="222" t="s">
        <v>650</v>
      </c>
      <c r="D313" s="222" t="s">
        <v>269</v>
      </c>
      <c r="E313" s="223" t="s">
        <v>335</v>
      </c>
      <c r="F313" s="224" t="s">
        <v>336</v>
      </c>
      <c r="G313" s="225" t="s">
        <v>289</v>
      </c>
      <c r="H313" s="226">
        <v>0.040000000000000001</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649</v>
      </c>
    </row>
    <row r="314" s="2" customFormat="1">
      <c r="A314" s="35"/>
      <c r="B314" s="36"/>
      <c r="C314" s="37"/>
      <c r="D314" s="235" t="s">
        <v>275</v>
      </c>
      <c r="E314" s="37"/>
      <c r="F314" s="236" t="s">
        <v>1230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464</v>
      </c>
      <c r="D315" s="240" t="s">
        <v>339</v>
      </c>
      <c r="E315" s="241" t="s">
        <v>838</v>
      </c>
      <c r="F315" s="242" t="s">
        <v>839</v>
      </c>
      <c r="G315" s="243" t="s">
        <v>272</v>
      </c>
      <c r="H315" s="244">
        <v>120</v>
      </c>
      <c r="I315" s="245"/>
      <c r="J315" s="246">
        <f>ROUND(I315*H315,2)</f>
        <v>0</v>
      </c>
      <c r="K315" s="242" t="s">
        <v>273</v>
      </c>
      <c r="L315" s="247"/>
      <c r="M315" s="248" t="s">
        <v>1</v>
      </c>
      <c r="N315" s="249" t="s">
        <v>38</v>
      </c>
      <c r="O315" s="88"/>
      <c r="P315" s="231">
        <f>O315*H315</f>
        <v>0</v>
      </c>
      <c r="Q315" s="231">
        <v>0.0010499999999999999</v>
      </c>
      <c r="R315" s="231">
        <f>Q315*H315</f>
        <v>0.126</v>
      </c>
      <c r="S315" s="231">
        <v>0</v>
      </c>
      <c r="T315" s="232">
        <f>S315*H315</f>
        <v>0</v>
      </c>
      <c r="U315" s="35"/>
      <c r="V315" s="35"/>
      <c r="W315" s="35"/>
      <c r="X315" s="35"/>
      <c r="Y315" s="35"/>
      <c r="Z315" s="35"/>
      <c r="AA315" s="35"/>
      <c r="AB315" s="35"/>
      <c r="AC315" s="35"/>
      <c r="AD315" s="35"/>
      <c r="AE315" s="35"/>
      <c r="AR315" s="233" t="s">
        <v>286</v>
      </c>
      <c r="AT315" s="233" t="s">
        <v>339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654</v>
      </c>
    </row>
    <row r="316" s="2" customFormat="1">
      <c r="A316" s="35"/>
      <c r="B316" s="36"/>
      <c r="C316" s="37"/>
      <c r="D316" s="235" t="s">
        <v>275</v>
      </c>
      <c r="E316" s="37"/>
      <c r="F316" s="236" t="s">
        <v>1010</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1.75" customHeight="1">
      <c r="A317" s="35"/>
      <c r="B317" s="36"/>
      <c r="C317" s="240" t="s">
        <v>658</v>
      </c>
      <c r="D317" s="240" t="s">
        <v>339</v>
      </c>
      <c r="E317" s="241" t="s">
        <v>340</v>
      </c>
      <c r="F317" s="242" t="s">
        <v>341</v>
      </c>
      <c r="G317" s="243" t="s">
        <v>307</v>
      </c>
      <c r="H317" s="244">
        <v>176</v>
      </c>
      <c r="I317" s="245"/>
      <c r="J317" s="246">
        <f>ROUND(I317*H317,2)</f>
        <v>0</v>
      </c>
      <c r="K317" s="242" t="s">
        <v>273</v>
      </c>
      <c r="L317" s="247"/>
      <c r="M317" s="248" t="s">
        <v>1</v>
      </c>
      <c r="N317" s="249" t="s">
        <v>38</v>
      </c>
      <c r="O317" s="88"/>
      <c r="P317" s="231">
        <f>O317*H317</f>
        <v>0</v>
      </c>
      <c r="Q317" s="231">
        <v>1</v>
      </c>
      <c r="R317" s="231">
        <f>Q317*H317</f>
        <v>176</v>
      </c>
      <c r="S317" s="231">
        <v>0</v>
      </c>
      <c r="T317" s="232">
        <f>S317*H317</f>
        <v>0</v>
      </c>
      <c r="U317" s="35"/>
      <c r="V317" s="35"/>
      <c r="W317" s="35"/>
      <c r="X317" s="35"/>
      <c r="Y317" s="35"/>
      <c r="Z317" s="35"/>
      <c r="AA317" s="35"/>
      <c r="AB317" s="35"/>
      <c r="AC317" s="35"/>
      <c r="AD317" s="35"/>
      <c r="AE317" s="35"/>
      <c r="AR317" s="233" t="s">
        <v>286</v>
      </c>
      <c r="AT317" s="233" t="s">
        <v>339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657</v>
      </c>
    </row>
    <row r="318" s="2" customFormat="1">
      <c r="A318" s="35"/>
      <c r="B318" s="36"/>
      <c r="C318" s="37"/>
      <c r="D318" s="235" t="s">
        <v>275</v>
      </c>
      <c r="E318" s="37"/>
      <c r="F318" s="236" t="s">
        <v>1011</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468</v>
      </c>
      <c r="D319" s="222" t="s">
        <v>269</v>
      </c>
      <c r="E319" s="223" t="s">
        <v>305</v>
      </c>
      <c r="F319" s="224" t="s">
        <v>306</v>
      </c>
      <c r="G319" s="225" t="s">
        <v>307</v>
      </c>
      <c r="H319" s="226">
        <v>176</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661</v>
      </c>
    </row>
    <row r="320" s="2" customFormat="1">
      <c r="A320" s="35"/>
      <c r="B320" s="36"/>
      <c r="C320" s="37"/>
      <c r="D320" s="235" t="s">
        <v>275</v>
      </c>
      <c r="E320" s="37"/>
      <c r="F320" s="236" t="s">
        <v>1231</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111.75" customHeight="1">
      <c r="A321" s="35"/>
      <c r="B321" s="36"/>
      <c r="C321" s="222" t="s">
        <v>665</v>
      </c>
      <c r="D321" s="222" t="s">
        <v>269</v>
      </c>
      <c r="E321" s="223" t="s">
        <v>317</v>
      </c>
      <c r="F321" s="224" t="s">
        <v>318</v>
      </c>
      <c r="G321" s="225" t="s">
        <v>307</v>
      </c>
      <c r="H321" s="226">
        <v>1056</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664</v>
      </c>
    </row>
    <row r="322" s="2" customFormat="1">
      <c r="A322" s="35"/>
      <c r="B322" s="36"/>
      <c r="C322" s="37"/>
      <c r="D322" s="235" t="s">
        <v>275</v>
      </c>
      <c r="E322" s="37"/>
      <c r="F322" s="236" t="s">
        <v>1232</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14.9" customHeight="1">
      <c r="A323" s="35"/>
      <c r="B323" s="36"/>
      <c r="C323" s="222" t="s">
        <v>473</v>
      </c>
      <c r="D323" s="222" t="s">
        <v>269</v>
      </c>
      <c r="E323" s="223" t="s">
        <v>484</v>
      </c>
      <c r="F323" s="224" t="s">
        <v>485</v>
      </c>
      <c r="G323" s="225" t="s">
        <v>486</v>
      </c>
      <c r="H323" s="226">
        <v>8</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668</v>
      </c>
    </row>
    <row r="324" s="2" customFormat="1">
      <c r="A324" s="35"/>
      <c r="B324" s="36"/>
      <c r="C324" s="37"/>
      <c r="D324" s="235" t="s">
        <v>275</v>
      </c>
      <c r="E324" s="37"/>
      <c r="F324" s="236" t="s">
        <v>1233</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90" customHeight="1">
      <c r="A325" s="35"/>
      <c r="B325" s="36"/>
      <c r="C325" s="222" t="s">
        <v>672</v>
      </c>
      <c r="D325" s="222" t="s">
        <v>269</v>
      </c>
      <c r="E325" s="223" t="s">
        <v>490</v>
      </c>
      <c r="F325" s="224" t="s">
        <v>491</v>
      </c>
      <c r="G325" s="225" t="s">
        <v>486</v>
      </c>
      <c r="H325" s="226">
        <v>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671</v>
      </c>
    </row>
    <row r="326" s="2" customFormat="1">
      <c r="A326" s="35"/>
      <c r="B326" s="36"/>
      <c r="C326" s="37"/>
      <c r="D326" s="235" t="s">
        <v>275</v>
      </c>
      <c r="E326" s="37"/>
      <c r="F326" s="236" t="s">
        <v>1014</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90" customHeight="1">
      <c r="A327" s="35"/>
      <c r="B327" s="36"/>
      <c r="C327" s="222" t="s">
        <v>477</v>
      </c>
      <c r="D327" s="222" t="s">
        <v>269</v>
      </c>
      <c r="E327" s="223" t="s">
        <v>494</v>
      </c>
      <c r="F327" s="224" t="s">
        <v>495</v>
      </c>
      <c r="G327" s="225" t="s">
        <v>279</v>
      </c>
      <c r="H327" s="226">
        <v>520</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675</v>
      </c>
    </row>
    <row r="328" s="2" customFormat="1">
      <c r="A328" s="35"/>
      <c r="B328" s="36"/>
      <c r="C328" s="37"/>
      <c r="D328" s="235" t="s">
        <v>275</v>
      </c>
      <c r="E328" s="37"/>
      <c r="F328" s="236" t="s">
        <v>1015</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90" customHeight="1">
      <c r="A329" s="35"/>
      <c r="B329" s="36"/>
      <c r="C329" s="222" t="s">
        <v>679</v>
      </c>
      <c r="D329" s="222" t="s">
        <v>269</v>
      </c>
      <c r="E329" s="223" t="s">
        <v>499</v>
      </c>
      <c r="F329" s="224" t="s">
        <v>500</v>
      </c>
      <c r="G329" s="225" t="s">
        <v>279</v>
      </c>
      <c r="H329" s="226">
        <v>520</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678</v>
      </c>
    </row>
    <row r="330" s="2" customFormat="1">
      <c r="A330" s="35"/>
      <c r="B330" s="36"/>
      <c r="C330" s="37"/>
      <c r="D330" s="235" t="s">
        <v>275</v>
      </c>
      <c r="E330" s="37"/>
      <c r="F330" s="236" t="s">
        <v>1015</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482</v>
      </c>
      <c r="D331" s="222" t="s">
        <v>269</v>
      </c>
      <c r="E331" s="223" t="s">
        <v>1234</v>
      </c>
      <c r="F331" s="224" t="s">
        <v>1235</v>
      </c>
      <c r="G331" s="225" t="s">
        <v>279</v>
      </c>
      <c r="H331" s="226">
        <v>18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682</v>
      </c>
    </row>
    <row r="332" s="2" customFormat="1">
      <c r="A332" s="35"/>
      <c r="B332" s="36"/>
      <c r="C332" s="37"/>
      <c r="D332" s="235" t="s">
        <v>275</v>
      </c>
      <c r="E332" s="37"/>
      <c r="F332" s="236" t="s">
        <v>1236</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81</v>
      </c>
    </row>
    <row r="333" s="2" customFormat="1" ht="16.5" customHeight="1">
      <c r="A333" s="35"/>
      <c r="B333" s="36"/>
      <c r="C333" s="240" t="s">
        <v>686</v>
      </c>
      <c r="D333" s="240" t="s">
        <v>339</v>
      </c>
      <c r="E333" s="241" t="s">
        <v>1237</v>
      </c>
      <c r="F333" s="242" t="s">
        <v>1238</v>
      </c>
      <c r="G333" s="243" t="s">
        <v>272</v>
      </c>
      <c r="H333" s="244">
        <v>12</v>
      </c>
      <c r="I333" s="245"/>
      <c r="J333" s="246">
        <f>ROUND(I333*H333,2)</f>
        <v>0</v>
      </c>
      <c r="K333" s="242" t="s">
        <v>273</v>
      </c>
      <c r="L333" s="247"/>
      <c r="M333" s="248" t="s">
        <v>1</v>
      </c>
      <c r="N333" s="249"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286</v>
      </c>
      <c r="AT333" s="233" t="s">
        <v>339</v>
      </c>
      <c r="AU333" s="233" t="s">
        <v>81</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685</v>
      </c>
    </row>
    <row r="334" s="2" customFormat="1">
      <c r="A334" s="35"/>
      <c r="B334" s="36"/>
      <c r="C334" s="37"/>
      <c r="D334" s="235" t="s">
        <v>275</v>
      </c>
      <c r="E334" s="37"/>
      <c r="F334" s="236" t="s">
        <v>1239</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81</v>
      </c>
    </row>
    <row r="335" s="2" customFormat="1" ht="114.9" customHeight="1">
      <c r="A335" s="35"/>
      <c r="B335" s="36"/>
      <c r="C335" s="222" t="s">
        <v>487</v>
      </c>
      <c r="D335" s="222" t="s">
        <v>269</v>
      </c>
      <c r="E335" s="223" t="s">
        <v>393</v>
      </c>
      <c r="F335" s="224" t="s">
        <v>394</v>
      </c>
      <c r="G335" s="225" t="s">
        <v>307</v>
      </c>
      <c r="H335" s="226">
        <v>10.560000000000001</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81</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689</v>
      </c>
    </row>
    <row r="336" s="2" customFormat="1">
      <c r="A336" s="35"/>
      <c r="B336" s="36"/>
      <c r="C336" s="37"/>
      <c r="D336" s="235" t="s">
        <v>275</v>
      </c>
      <c r="E336" s="37"/>
      <c r="F336" s="236" t="s">
        <v>1240</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81</v>
      </c>
    </row>
    <row r="337" s="2" customFormat="1" ht="123" customHeight="1">
      <c r="A337" s="35"/>
      <c r="B337" s="36"/>
      <c r="C337" s="222" t="s">
        <v>693</v>
      </c>
      <c r="D337" s="222" t="s">
        <v>269</v>
      </c>
      <c r="E337" s="223" t="s">
        <v>1022</v>
      </c>
      <c r="F337" s="224" t="s">
        <v>1023</v>
      </c>
      <c r="G337" s="225" t="s">
        <v>307</v>
      </c>
      <c r="H337" s="226">
        <v>31.68</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81</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692</v>
      </c>
    </row>
    <row r="338" s="2" customFormat="1">
      <c r="A338" s="35"/>
      <c r="B338" s="36"/>
      <c r="C338" s="37"/>
      <c r="D338" s="235" t="s">
        <v>275</v>
      </c>
      <c r="E338" s="37"/>
      <c r="F338" s="236" t="s">
        <v>1241</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81</v>
      </c>
    </row>
    <row r="339" s="2" customFormat="1" ht="66.75" customHeight="1">
      <c r="A339" s="35"/>
      <c r="B339" s="36"/>
      <c r="C339" s="222" t="s">
        <v>492</v>
      </c>
      <c r="D339" s="222" t="s">
        <v>269</v>
      </c>
      <c r="E339" s="223" t="s">
        <v>1016</v>
      </c>
      <c r="F339" s="224" t="s">
        <v>1017</v>
      </c>
      <c r="G339" s="225" t="s">
        <v>279</v>
      </c>
      <c r="H339" s="226">
        <v>33.600000000000001</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81</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696</v>
      </c>
    </row>
    <row r="340" s="2" customFormat="1">
      <c r="A340" s="35"/>
      <c r="B340" s="36"/>
      <c r="C340" s="37"/>
      <c r="D340" s="235" t="s">
        <v>275</v>
      </c>
      <c r="E340" s="37"/>
      <c r="F340" s="236" t="s">
        <v>999</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81</v>
      </c>
    </row>
    <row r="341" s="2" customFormat="1" ht="24.15" customHeight="1">
      <c r="A341" s="35"/>
      <c r="B341" s="36"/>
      <c r="C341" s="240" t="s">
        <v>700</v>
      </c>
      <c r="D341" s="240" t="s">
        <v>339</v>
      </c>
      <c r="E341" s="241" t="s">
        <v>1018</v>
      </c>
      <c r="F341" s="242" t="s">
        <v>1019</v>
      </c>
      <c r="G341" s="243" t="s">
        <v>279</v>
      </c>
      <c r="H341" s="244">
        <v>33.600000000000001</v>
      </c>
      <c r="I341" s="245"/>
      <c r="J341" s="246">
        <f>ROUND(I341*H341,2)</f>
        <v>0</v>
      </c>
      <c r="K341" s="242" t="s">
        <v>273</v>
      </c>
      <c r="L341" s="247"/>
      <c r="M341" s="248" t="s">
        <v>1</v>
      </c>
      <c r="N341" s="249"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286</v>
      </c>
      <c r="AT341" s="233" t="s">
        <v>339</v>
      </c>
      <c r="AU341" s="233" t="s">
        <v>81</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699</v>
      </c>
    </row>
    <row r="342" s="2" customFormat="1">
      <c r="A342" s="35"/>
      <c r="B342" s="36"/>
      <c r="C342" s="37"/>
      <c r="D342" s="235" t="s">
        <v>275</v>
      </c>
      <c r="E342" s="37"/>
      <c r="F342" s="236" t="s">
        <v>1020</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81</v>
      </c>
    </row>
    <row r="343" s="2" customFormat="1" ht="114.9" customHeight="1">
      <c r="A343" s="35"/>
      <c r="B343" s="36"/>
      <c r="C343" s="222" t="s">
        <v>496</v>
      </c>
      <c r="D343" s="222" t="s">
        <v>269</v>
      </c>
      <c r="E343" s="223" t="s">
        <v>393</v>
      </c>
      <c r="F343" s="224" t="s">
        <v>394</v>
      </c>
      <c r="G343" s="225" t="s">
        <v>307</v>
      </c>
      <c r="H343" s="226">
        <v>30.239999999999998</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81</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703</v>
      </c>
    </row>
    <row r="344" s="2" customFormat="1">
      <c r="A344" s="35"/>
      <c r="B344" s="36"/>
      <c r="C344" s="37"/>
      <c r="D344" s="235" t="s">
        <v>275</v>
      </c>
      <c r="E344" s="37"/>
      <c r="F344" s="236" t="s">
        <v>1021</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81</v>
      </c>
    </row>
    <row r="345" s="2" customFormat="1" ht="123" customHeight="1">
      <c r="A345" s="35"/>
      <c r="B345" s="36"/>
      <c r="C345" s="222" t="s">
        <v>707</v>
      </c>
      <c r="D345" s="222" t="s">
        <v>269</v>
      </c>
      <c r="E345" s="223" t="s">
        <v>1022</v>
      </c>
      <c r="F345" s="224" t="s">
        <v>1023</v>
      </c>
      <c r="G345" s="225" t="s">
        <v>307</v>
      </c>
      <c r="H345" s="226">
        <v>1360.8</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81</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706</v>
      </c>
    </row>
    <row r="346" s="2" customFormat="1">
      <c r="A346" s="35"/>
      <c r="B346" s="36"/>
      <c r="C346" s="37"/>
      <c r="D346" s="235" t="s">
        <v>275</v>
      </c>
      <c r="E346" s="37"/>
      <c r="F346" s="236" t="s">
        <v>1024</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81</v>
      </c>
    </row>
    <row r="347" s="2" customFormat="1" ht="21.75" customHeight="1">
      <c r="A347" s="35"/>
      <c r="B347" s="36"/>
      <c r="C347" s="240" t="s">
        <v>501</v>
      </c>
      <c r="D347" s="240" t="s">
        <v>339</v>
      </c>
      <c r="E347" s="241" t="s">
        <v>1025</v>
      </c>
      <c r="F347" s="242" t="s">
        <v>1026</v>
      </c>
      <c r="G347" s="243" t="s">
        <v>297</v>
      </c>
      <c r="H347" s="244">
        <v>9.9000000000000004</v>
      </c>
      <c r="I347" s="245"/>
      <c r="J347" s="246">
        <f>ROUND(I347*H347,2)</f>
        <v>0</v>
      </c>
      <c r="K347" s="242" t="s">
        <v>273</v>
      </c>
      <c r="L347" s="247"/>
      <c r="M347" s="248" t="s">
        <v>1</v>
      </c>
      <c r="N347" s="249" t="s">
        <v>38</v>
      </c>
      <c r="O347" s="88"/>
      <c r="P347" s="231">
        <f>O347*H347</f>
        <v>0</v>
      </c>
      <c r="Q347" s="231">
        <v>2.4289999999999998</v>
      </c>
      <c r="R347" s="231">
        <f>Q347*H347</f>
        <v>24.0471</v>
      </c>
      <c r="S347" s="231">
        <v>0</v>
      </c>
      <c r="T347" s="232">
        <f>S347*H347</f>
        <v>0</v>
      </c>
      <c r="U347" s="35"/>
      <c r="V347" s="35"/>
      <c r="W347" s="35"/>
      <c r="X347" s="35"/>
      <c r="Y347" s="35"/>
      <c r="Z347" s="35"/>
      <c r="AA347" s="35"/>
      <c r="AB347" s="35"/>
      <c r="AC347" s="35"/>
      <c r="AD347" s="35"/>
      <c r="AE347" s="35"/>
      <c r="AR347" s="233" t="s">
        <v>286</v>
      </c>
      <c r="AT347" s="233" t="s">
        <v>339</v>
      </c>
      <c r="AU347" s="233" t="s">
        <v>81</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710</v>
      </c>
    </row>
    <row r="348" s="2" customFormat="1">
      <c r="A348" s="35"/>
      <c r="B348" s="36"/>
      <c r="C348" s="37"/>
      <c r="D348" s="235" t="s">
        <v>275</v>
      </c>
      <c r="E348" s="37"/>
      <c r="F348" s="236" t="s">
        <v>1242</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81</v>
      </c>
    </row>
    <row r="349" s="2" customFormat="1" ht="101.25" customHeight="1">
      <c r="A349" s="35"/>
      <c r="B349" s="36"/>
      <c r="C349" s="222" t="s">
        <v>715</v>
      </c>
      <c r="D349" s="222" t="s">
        <v>269</v>
      </c>
      <c r="E349" s="223" t="s">
        <v>305</v>
      </c>
      <c r="F349" s="224" t="s">
        <v>306</v>
      </c>
      <c r="G349" s="225" t="s">
        <v>307</v>
      </c>
      <c r="H349" s="226">
        <v>21.780000000000001</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81</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713</v>
      </c>
    </row>
    <row r="350" s="2" customFormat="1">
      <c r="A350" s="35"/>
      <c r="B350" s="36"/>
      <c r="C350" s="37"/>
      <c r="D350" s="235" t="s">
        <v>275</v>
      </c>
      <c r="E350" s="37"/>
      <c r="F350" s="236" t="s">
        <v>1243</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81</v>
      </c>
    </row>
    <row r="351" s="2" customFormat="1" ht="78" customHeight="1">
      <c r="A351" s="35"/>
      <c r="B351" s="36"/>
      <c r="C351" s="222" t="s">
        <v>504</v>
      </c>
      <c r="D351" s="222" t="s">
        <v>269</v>
      </c>
      <c r="E351" s="223" t="s">
        <v>867</v>
      </c>
      <c r="F351" s="224" t="s">
        <v>868</v>
      </c>
      <c r="G351" s="225" t="s">
        <v>328</v>
      </c>
      <c r="H351" s="226">
        <v>126</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81</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718</v>
      </c>
    </row>
    <row r="352" s="2" customFormat="1">
      <c r="A352" s="35"/>
      <c r="B352" s="36"/>
      <c r="C352" s="37"/>
      <c r="D352" s="235" t="s">
        <v>275</v>
      </c>
      <c r="E352" s="37"/>
      <c r="F352" s="236" t="s">
        <v>1001</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81</v>
      </c>
    </row>
    <row r="353" s="2" customFormat="1" ht="24.15" customHeight="1">
      <c r="A353" s="35"/>
      <c r="B353" s="36"/>
      <c r="C353" s="240" t="s">
        <v>723</v>
      </c>
      <c r="D353" s="240" t="s">
        <v>339</v>
      </c>
      <c r="E353" s="241" t="s">
        <v>871</v>
      </c>
      <c r="F353" s="242" t="s">
        <v>872</v>
      </c>
      <c r="G353" s="243" t="s">
        <v>307</v>
      </c>
      <c r="H353" s="244">
        <v>47.25</v>
      </c>
      <c r="I353" s="245"/>
      <c r="J353" s="246">
        <f>ROUND(I353*H353,2)</f>
        <v>0</v>
      </c>
      <c r="K353" s="242" t="s">
        <v>273</v>
      </c>
      <c r="L353" s="247"/>
      <c r="M353" s="248" t="s">
        <v>1</v>
      </c>
      <c r="N353" s="249"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286</v>
      </c>
      <c r="AT353" s="233" t="s">
        <v>339</v>
      </c>
      <c r="AU353" s="233" t="s">
        <v>81</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721</v>
      </c>
    </row>
    <row r="354" s="2" customFormat="1">
      <c r="A354" s="35"/>
      <c r="B354" s="36"/>
      <c r="C354" s="37"/>
      <c r="D354" s="235" t="s">
        <v>275</v>
      </c>
      <c r="E354" s="37"/>
      <c r="F354" s="236" t="s">
        <v>1029</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81</v>
      </c>
    </row>
    <row r="355" s="2" customFormat="1" ht="24.15" customHeight="1">
      <c r="A355" s="35"/>
      <c r="B355" s="36"/>
      <c r="C355" s="240" t="s">
        <v>509</v>
      </c>
      <c r="D355" s="240" t="s">
        <v>339</v>
      </c>
      <c r="E355" s="241" t="s">
        <v>1030</v>
      </c>
      <c r="F355" s="242" t="s">
        <v>876</v>
      </c>
      <c r="G355" s="243" t="s">
        <v>307</v>
      </c>
      <c r="H355" s="244">
        <v>15.75</v>
      </c>
      <c r="I355" s="245"/>
      <c r="J355" s="246">
        <f>ROUND(I355*H355,2)</f>
        <v>0</v>
      </c>
      <c r="K355" s="242" t="s">
        <v>273</v>
      </c>
      <c r="L355" s="247"/>
      <c r="M355" s="248" t="s">
        <v>1</v>
      </c>
      <c r="N355" s="249"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286</v>
      </c>
      <c r="AT355" s="233" t="s">
        <v>339</v>
      </c>
      <c r="AU355" s="233" t="s">
        <v>81</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726</v>
      </c>
    </row>
    <row r="356" s="2" customFormat="1">
      <c r="A356" s="35"/>
      <c r="B356" s="36"/>
      <c r="C356" s="37"/>
      <c r="D356" s="235" t="s">
        <v>275</v>
      </c>
      <c r="E356" s="37"/>
      <c r="F356" s="236" t="s">
        <v>1031</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81</v>
      </c>
    </row>
    <row r="357" s="2" customFormat="1" ht="101.25" customHeight="1">
      <c r="A357" s="35"/>
      <c r="B357" s="36"/>
      <c r="C357" s="222" t="s">
        <v>731</v>
      </c>
      <c r="D357" s="222" t="s">
        <v>269</v>
      </c>
      <c r="E357" s="223" t="s">
        <v>305</v>
      </c>
      <c r="F357" s="224" t="s">
        <v>306</v>
      </c>
      <c r="G357" s="225" t="s">
        <v>307</v>
      </c>
      <c r="H357" s="226">
        <v>63</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81</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730</v>
      </c>
    </row>
    <row r="358" s="2" customFormat="1">
      <c r="A358" s="35"/>
      <c r="B358" s="36"/>
      <c r="C358" s="37"/>
      <c r="D358" s="235" t="s">
        <v>275</v>
      </c>
      <c r="E358" s="37"/>
      <c r="F358" s="236" t="s">
        <v>1032</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81</v>
      </c>
    </row>
    <row r="359" s="2" customFormat="1" ht="111.75" customHeight="1">
      <c r="A359" s="35"/>
      <c r="B359" s="36"/>
      <c r="C359" s="222" t="s">
        <v>513</v>
      </c>
      <c r="D359" s="222" t="s">
        <v>269</v>
      </c>
      <c r="E359" s="223" t="s">
        <v>317</v>
      </c>
      <c r="F359" s="224" t="s">
        <v>318</v>
      </c>
      <c r="G359" s="225" t="s">
        <v>307</v>
      </c>
      <c r="H359" s="226">
        <v>63</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81</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734</v>
      </c>
    </row>
    <row r="360" s="2" customFormat="1">
      <c r="A360" s="35"/>
      <c r="B360" s="36"/>
      <c r="C360" s="37"/>
      <c r="D360" s="235" t="s">
        <v>275</v>
      </c>
      <c r="E360" s="37"/>
      <c r="F360" s="236" t="s">
        <v>1244</v>
      </c>
      <c r="G360" s="37"/>
      <c r="H360" s="37"/>
      <c r="I360" s="237"/>
      <c r="J360" s="37"/>
      <c r="K360" s="37"/>
      <c r="L360" s="41"/>
      <c r="M360" s="238"/>
      <c r="N360" s="239"/>
      <c r="O360" s="88"/>
      <c r="P360" s="88"/>
      <c r="Q360" s="88"/>
      <c r="R360" s="88"/>
      <c r="S360" s="88"/>
      <c r="T360" s="89"/>
      <c r="U360" s="35"/>
      <c r="V360" s="35"/>
      <c r="W360" s="35"/>
      <c r="X360" s="35"/>
      <c r="Y360" s="35"/>
      <c r="Z360" s="35"/>
      <c r="AA360" s="35"/>
      <c r="AB360" s="35"/>
      <c r="AC360" s="35"/>
      <c r="AD360" s="35"/>
      <c r="AE360" s="35"/>
      <c r="AT360" s="14" t="s">
        <v>275</v>
      </c>
      <c r="AU360" s="14" t="s">
        <v>81</v>
      </c>
    </row>
    <row r="361" s="2" customFormat="1" ht="24.15" customHeight="1">
      <c r="A361" s="35"/>
      <c r="B361" s="36"/>
      <c r="C361" s="222" t="s">
        <v>739</v>
      </c>
      <c r="D361" s="222" t="s">
        <v>269</v>
      </c>
      <c r="E361" s="223" t="s">
        <v>887</v>
      </c>
      <c r="F361" s="224" t="s">
        <v>883</v>
      </c>
      <c r="G361" s="225" t="s">
        <v>279</v>
      </c>
      <c r="H361" s="226">
        <v>54</v>
      </c>
      <c r="I361" s="227"/>
      <c r="J361" s="228">
        <f>ROUND(I361*H361,2)</f>
        <v>0</v>
      </c>
      <c r="K361" s="224" t="s">
        <v>1</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81</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737</v>
      </c>
    </row>
    <row r="362" s="2" customFormat="1">
      <c r="A362" s="35"/>
      <c r="B362" s="36"/>
      <c r="C362" s="37"/>
      <c r="D362" s="235" t="s">
        <v>275</v>
      </c>
      <c r="E362" s="37"/>
      <c r="F362" s="236" t="s">
        <v>1035</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81</v>
      </c>
    </row>
    <row r="363" s="2" customFormat="1" ht="24.15" customHeight="1">
      <c r="A363" s="35"/>
      <c r="B363" s="36"/>
      <c r="C363" s="222" t="s">
        <v>518</v>
      </c>
      <c r="D363" s="222" t="s">
        <v>269</v>
      </c>
      <c r="E363" s="223" t="s">
        <v>907</v>
      </c>
      <c r="F363" s="224" t="s">
        <v>1245</v>
      </c>
      <c r="G363" s="225" t="s">
        <v>279</v>
      </c>
      <c r="H363" s="226">
        <v>54</v>
      </c>
      <c r="I363" s="227"/>
      <c r="J363" s="228">
        <f>ROUND(I363*H363,2)</f>
        <v>0</v>
      </c>
      <c r="K363" s="224" t="s">
        <v>1</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81</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740</v>
      </c>
    </row>
    <row r="364" s="2" customFormat="1">
      <c r="A364" s="35"/>
      <c r="B364" s="36"/>
      <c r="C364" s="37"/>
      <c r="D364" s="235" t="s">
        <v>275</v>
      </c>
      <c r="E364" s="37"/>
      <c r="F364" s="236" t="s">
        <v>1035</v>
      </c>
      <c r="G364" s="37"/>
      <c r="H364" s="37"/>
      <c r="I364" s="237"/>
      <c r="J364" s="37"/>
      <c r="K364" s="37"/>
      <c r="L364" s="41"/>
      <c r="M364" s="238"/>
      <c r="N364" s="239"/>
      <c r="O364" s="88"/>
      <c r="P364" s="88"/>
      <c r="Q364" s="88"/>
      <c r="R364" s="88"/>
      <c r="S364" s="88"/>
      <c r="T364" s="89"/>
      <c r="U364" s="35"/>
      <c r="V364" s="35"/>
      <c r="W364" s="35"/>
      <c r="X364" s="35"/>
      <c r="Y364" s="35"/>
      <c r="Z364" s="35"/>
      <c r="AA364" s="35"/>
      <c r="AB364" s="35"/>
      <c r="AC364" s="35"/>
      <c r="AD364" s="35"/>
      <c r="AE364" s="35"/>
      <c r="AT364" s="14" t="s">
        <v>275</v>
      </c>
      <c r="AU364" s="14" t="s">
        <v>81</v>
      </c>
    </row>
    <row r="365" s="12" customFormat="1" ht="22.8" customHeight="1">
      <c r="A365" s="12"/>
      <c r="B365" s="208"/>
      <c r="C365" s="209"/>
      <c r="D365" s="210" t="s">
        <v>72</v>
      </c>
      <c r="E365" s="250" t="s">
        <v>789</v>
      </c>
      <c r="F365" s="250" t="s">
        <v>1246</v>
      </c>
      <c r="G365" s="209"/>
      <c r="H365" s="209"/>
      <c r="I365" s="212"/>
      <c r="J365" s="251">
        <f>BK365</f>
        <v>0</v>
      </c>
      <c r="K365" s="209"/>
      <c r="L365" s="214"/>
      <c r="M365" s="215"/>
      <c r="N365" s="216"/>
      <c r="O365" s="216"/>
      <c r="P365" s="217">
        <f>P366+SUM(P367:P444)</f>
        <v>0</v>
      </c>
      <c r="Q365" s="216"/>
      <c r="R365" s="217">
        <f>R366+SUM(R367:R444)</f>
        <v>200.25710000000001</v>
      </c>
      <c r="S365" s="216"/>
      <c r="T365" s="218">
        <f>T366+SUM(T367:T444)</f>
        <v>0</v>
      </c>
      <c r="U365" s="12"/>
      <c r="V365" s="12"/>
      <c r="W365" s="12"/>
      <c r="X365" s="12"/>
      <c r="Y365" s="12"/>
      <c r="Z365" s="12"/>
      <c r="AA365" s="12"/>
      <c r="AB365" s="12"/>
      <c r="AC365" s="12"/>
      <c r="AD365" s="12"/>
      <c r="AE365" s="12"/>
      <c r="AR365" s="219" t="s">
        <v>81</v>
      </c>
      <c r="AT365" s="220" t="s">
        <v>72</v>
      </c>
      <c r="AU365" s="220" t="s">
        <v>81</v>
      </c>
      <c r="AY365" s="219" t="s">
        <v>266</v>
      </c>
      <c r="BK365" s="221">
        <f>BK366+SUM(BK367:BK444)</f>
        <v>0</v>
      </c>
    </row>
    <row r="366" s="2" customFormat="1" ht="62.7" customHeight="1">
      <c r="A366" s="35"/>
      <c r="B366" s="36"/>
      <c r="C366" s="222" t="s">
        <v>744</v>
      </c>
      <c r="D366" s="222" t="s">
        <v>269</v>
      </c>
      <c r="E366" s="223" t="s">
        <v>1220</v>
      </c>
      <c r="F366" s="224" t="s">
        <v>1221</v>
      </c>
      <c r="G366" s="225" t="s">
        <v>279</v>
      </c>
      <c r="H366" s="226">
        <v>33.600000000000001</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83</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742</v>
      </c>
    </row>
    <row r="367" s="2" customFormat="1">
      <c r="A367" s="35"/>
      <c r="B367" s="36"/>
      <c r="C367" s="37"/>
      <c r="D367" s="235" t="s">
        <v>275</v>
      </c>
      <c r="E367" s="37"/>
      <c r="F367" s="236" t="s">
        <v>999</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83</v>
      </c>
    </row>
    <row r="368" s="2" customFormat="1" ht="37.8" customHeight="1">
      <c r="A368" s="35"/>
      <c r="B368" s="36"/>
      <c r="C368" s="222" t="s">
        <v>521</v>
      </c>
      <c r="D368" s="222" t="s">
        <v>269</v>
      </c>
      <c r="E368" s="223" t="s">
        <v>796</v>
      </c>
      <c r="F368" s="224" t="s">
        <v>797</v>
      </c>
      <c r="G368" s="225" t="s">
        <v>279</v>
      </c>
      <c r="H368" s="226">
        <v>18</v>
      </c>
      <c r="I368" s="227"/>
      <c r="J368" s="228">
        <f>ROUND(I368*H368,2)</f>
        <v>0</v>
      </c>
      <c r="K368" s="224" t="s">
        <v>273</v>
      </c>
      <c r="L368" s="41"/>
      <c r="M368" s="229" t="s">
        <v>1</v>
      </c>
      <c r="N368" s="230" t="s">
        <v>38</v>
      </c>
      <c r="O368" s="88"/>
      <c r="P368" s="231">
        <f>O368*H368</f>
        <v>0</v>
      </c>
      <c r="Q368" s="231">
        <v>0</v>
      </c>
      <c r="R368" s="231">
        <f>Q368*H368</f>
        <v>0</v>
      </c>
      <c r="S368" s="231">
        <v>0</v>
      </c>
      <c r="T368" s="232">
        <f>S368*H368</f>
        <v>0</v>
      </c>
      <c r="U368" s="35"/>
      <c r="V368" s="35"/>
      <c r="W368" s="35"/>
      <c r="X368" s="35"/>
      <c r="Y368" s="35"/>
      <c r="Z368" s="35"/>
      <c r="AA368" s="35"/>
      <c r="AB368" s="35"/>
      <c r="AC368" s="35"/>
      <c r="AD368" s="35"/>
      <c r="AE368" s="35"/>
      <c r="AR368" s="233" t="s">
        <v>274</v>
      </c>
      <c r="AT368" s="233" t="s">
        <v>269</v>
      </c>
      <c r="AU368" s="233" t="s">
        <v>83</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745</v>
      </c>
    </row>
    <row r="369" s="2" customFormat="1">
      <c r="A369" s="35"/>
      <c r="B369" s="36"/>
      <c r="C369" s="37"/>
      <c r="D369" s="235" t="s">
        <v>275</v>
      </c>
      <c r="E369" s="37"/>
      <c r="F369" s="236" t="s">
        <v>1000</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83</v>
      </c>
    </row>
    <row r="370" s="2" customFormat="1" ht="55.5" customHeight="1">
      <c r="A370" s="35"/>
      <c r="B370" s="36"/>
      <c r="C370" s="222" t="s">
        <v>751</v>
      </c>
      <c r="D370" s="222" t="s">
        <v>269</v>
      </c>
      <c r="E370" s="223" t="s">
        <v>801</v>
      </c>
      <c r="F370" s="224" t="s">
        <v>802</v>
      </c>
      <c r="G370" s="225" t="s">
        <v>328</v>
      </c>
      <c r="H370" s="226">
        <v>126</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83</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749</v>
      </c>
    </row>
    <row r="371" s="2" customFormat="1">
      <c r="A371" s="35"/>
      <c r="B371" s="36"/>
      <c r="C371" s="37"/>
      <c r="D371" s="235" t="s">
        <v>275</v>
      </c>
      <c r="E371" s="37"/>
      <c r="F371" s="236" t="s">
        <v>1001</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83</v>
      </c>
    </row>
    <row r="372" s="2" customFormat="1" ht="101.25" customHeight="1">
      <c r="A372" s="35"/>
      <c r="B372" s="36"/>
      <c r="C372" s="222" t="s">
        <v>526</v>
      </c>
      <c r="D372" s="222" t="s">
        <v>269</v>
      </c>
      <c r="E372" s="223" t="s">
        <v>305</v>
      </c>
      <c r="F372" s="224" t="s">
        <v>306</v>
      </c>
      <c r="G372" s="225" t="s">
        <v>307</v>
      </c>
      <c r="H372" s="226">
        <v>59.780000000000001</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83</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752</v>
      </c>
    </row>
    <row r="373" s="2" customFormat="1">
      <c r="A373" s="35"/>
      <c r="B373" s="36"/>
      <c r="C373" s="37"/>
      <c r="D373" s="235" t="s">
        <v>275</v>
      </c>
      <c r="E373" s="37"/>
      <c r="F373" s="236" t="s">
        <v>1222</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83</v>
      </c>
    </row>
    <row r="374" s="2" customFormat="1" ht="111.75" customHeight="1">
      <c r="A374" s="35"/>
      <c r="B374" s="36"/>
      <c r="C374" s="222" t="s">
        <v>756</v>
      </c>
      <c r="D374" s="222" t="s">
        <v>269</v>
      </c>
      <c r="E374" s="223" t="s">
        <v>317</v>
      </c>
      <c r="F374" s="224" t="s">
        <v>318</v>
      </c>
      <c r="G374" s="225" t="s">
        <v>307</v>
      </c>
      <c r="H374" s="226">
        <v>59.780000000000001</v>
      </c>
      <c r="I374" s="227"/>
      <c r="J374" s="228">
        <f>ROUND(I374*H374,2)</f>
        <v>0</v>
      </c>
      <c r="K374" s="224" t="s">
        <v>273</v>
      </c>
      <c r="L374" s="41"/>
      <c r="M374" s="229" t="s">
        <v>1</v>
      </c>
      <c r="N374" s="230" t="s">
        <v>38</v>
      </c>
      <c r="O374" s="88"/>
      <c r="P374" s="231">
        <f>O374*H374</f>
        <v>0</v>
      </c>
      <c r="Q374" s="231">
        <v>0</v>
      </c>
      <c r="R374" s="231">
        <f>Q374*H374</f>
        <v>0</v>
      </c>
      <c r="S374" s="231">
        <v>0</v>
      </c>
      <c r="T374" s="232">
        <f>S374*H374</f>
        <v>0</v>
      </c>
      <c r="U374" s="35"/>
      <c r="V374" s="35"/>
      <c r="W374" s="35"/>
      <c r="X374" s="35"/>
      <c r="Y374" s="35"/>
      <c r="Z374" s="35"/>
      <c r="AA374" s="35"/>
      <c r="AB374" s="35"/>
      <c r="AC374" s="35"/>
      <c r="AD374" s="35"/>
      <c r="AE374" s="35"/>
      <c r="AR374" s="233" t="s">
        <v>274</v>
      </c>
      <c r="AT374" s="233" t="s">
        <v>269</v>
      </c>
      <c r="AU374" s="233" t="s">
        <v>83</v>
      </c>
      <c r="AY374" s="14" t="s">
        <v>266</v>
      </c>
      <c r="BE374" s="234">
        <f>IF(N374="základní",J374,0)</f>
        <v>0</v>
      </c>
      <c r="BF374" s="234">
        <f>IF(N374="snížená",J374,0)</f>
        <v>0</v>
      </c>
      <c r="BG374" s="234">
        <f>IF(N374="zákl. přenesená",J374,0)</f>
        <v>0</v>
      </c>
      <c r="BH374" s="234">
        <f>IF(N374="sníž. přenesená",J374,0)</f>
        <v>0</v>
      </c>
      <c r="BI374" s="234">
        <f>IF(N374="nulová",J374,0)</f>
        <v>0</v>
      </c>
      <c r="BJ374" s="14" t="s">
        <v>81</v>
      </c>
      <c r="BK374" s="234">
        <f>ROUND(I374*H374,2)</f>
        <v>0</v>
      </c>
      <c r="BL374" s="14" t="s">
        <v>274</v>
      </c>
      <c r="BM374" s="233" t="s">
        <v>754</v>
      </c>
    </row>
    <row r="375" s="2" customFormat="1">
      <c r="A375" s="35"/>
      <c r="B375" s="36"/>
      <c r="C375" s="37"/>
      <c r="D375" s="235" t="s">
        <v>275</v>
      </c>
      <c r="E375" s="37"/>
      <c r="F375" s="236" t="s">
        <v>1223</v>
      </c>
      <c r="G375" s="37"/>
      <c r="H375" s="37"/>
      <c r="I375" s="237"/>
      <c r="J375" s="37"/>
      <c r="K375" s="37"/>
      <c r="L375" s="41"/>
      <c r="M375" s="238"/>
      <c r="N375" s="239"/>
      <c r="O375" s="88"/>
      <c r="P375" s="88"/>
      <c r="Q375" s="88"/>
      <c r="R375" s="88"/>
      <c r="S375" s="88"/>
      <c r="T375" s="89"/>
      <c r="U375" s="35"/>
      <c r="V375" s="35"/>
      <c r="W375" s="35"/>
      <c r="X375" s="35"/>
      <c r="Y375" s="35"/>
      <c r="Z375" s="35"/>
      <c r="AA375" s="35"/>
      <c r="AB375" s="35"/>
      <c r="AC375" s="35"/>
      <c r="AD375" s="35"/>
      <c r="AE375" s="35"/>
      <c r="AT375" s="14" t="s">
        <v>275</v>
      </c>
      <c r="AU375" s="14" t="s">
        <v>83</v>
      </c>
    </row>
    <row r="376" s="2" customFormat="1" ht="100.5" customHeight="1">
      <c r="A376" s="35"/>
      <c r="B376" s="36"/>
      <c r="C376" s="222" t="s">
        <v>529</v>
      </c>
      <c r="D376" s="222" t="s">
        <v>269</v>
      </c>
      <c r="E376" s="223" t="s">
        <v>808</v>
      </c>
      <c r="F376" s="224" t="s">
        <v>809</v>
      </c>
      <c r="G376" s="225" t="s">
        <v>307</v>
      </c>
      <c r="H376" s="226">
        <v>59.780000000000001</v>
      </c>
      <c r="I376" s="227"/>
      <c r="J376" s="228">
        <f>ROUND(I376*H376,2)</f>
        <v>0</v>
      </c>
      <c r="K376" s="224" t="s">
        <v>273</v>
      </c>
      <c r="L376" s="41"/>
      <c r="M376" s="229" t="s">
        <v>1</v>
      </c>
      <c r="N376" s="230" t="s">
        <v>38</v>
      </c>
      <c r="O376" s="88"/>
      <c r="P376" s="231">
        <f>O376*H376</f>
        <v>0</v>
      </c>
      <c r="Q376" s="231">
        <v>0</v>
      </c>
      <c r="R376" s="231">
        <f>Q376*H376</f>
        <v>0</v>
      </c>
      <c r="S376" s="231">
        <v>0</v>
      </c>
      <c r="T376" s="232">
        <f>S376*H376</f>
        <v>0</v>
      </c>
      <c r="U376" s="35"/>
      <c r="V376" s="35"/>
      <c r="W376" s="35"/>
      <c r="X376" s="35"/>
      <c r="Y376" s="35"/>
      <c r="Z376" s="35"/>
      <c r="AA376" s="35"/>
      <c r="AB376" s="35"/>
      <c r="AC376" s="35"/>
      <c r="AD376" s="35"/>
      <c r="AE376" s="35"/>
      <c r="AR376" s="233" t="s">
        <v>274</v>
      </c>
      <c r="AT376" s="233" t="s">
        <v>269</v>
      </c>
      <c r="AU376" s="233" t="s">
        <v>83</v>
      </c>
      <c r="AY376" s="14" t="s">
        <v>266</v>
      </c>
      <c r="BE376" s="234">
        <f>IF(N376="základní",J376,0)</f>
        <v>0</v>
      </c>
      <c r="BF376" s="234">
        <f>IF(N376="snížená",J376,0)</f>
        <v>0</v>
      </c>
      <c r="BG376" s="234">
        <f>IF(N376="zákl. přenesená",J376,0)</f>
        <v>0</v>
      </c>
      <c r="BH376" s="234">
        <f>IF(N376="sníž. přenesená",J376,0)</f>
        <v>0</v>
      </c>
      <c r="BI376" s="234">
        <f>IF(N376="nulová",J376,0)</f>
        <v>0</v>
      </c>
      <c r="BJ376" s="14" t="s">
        <v>81</v>
      </c>
      <c r="BK376" s="234">
        <f>ROUND(I376*H376,2)</f>
        <v>0</v>
      </c>
      <c r="BL376" s="14" t="s">
        <v>274</v>
      </c>
      <c r="BM376" s="233" t="s">
        <v>757</v>
      </c>
    </row>
    <row r="377" s="2" customFormat="1">
      <c r="A377" s="35"/>
      <c r="B377" s="36"/>
      <c r="C377" s="37"/>
      <c r="D377" s="235" t="s">
        <v>275</v>
      </c>
      <c r="E377" s="37"/>
      <c r="F377" s="236" t="s">
        <v>1224</v>
      </c>
      <c r="G377" s="37"/>
      <c r="H377" s="37"/>
      <c r="I377" s="237"/>
      <c r="J377" s="37"/>
      <c r="K377" s="37"/>
      <c r="L377" s="41"/>
      <c r="M377" s="238"/>
      <c r="N377" s="239"/>
      <c r="O377" s="88"/>
      <c r="P377" s="88"/>
      <c r="Q377" s="88"/>
      <c r="R377" s="88"/>
      <c r="S377" s="88"/>
      <c r="T377" s="89"/>
      <c r="U377" s="35"/>
      <c r="V377" s="35"/>
      <c r="W377" s="35"/>
      <c r="X377" s="35"/>
      <c r="Y377" s="35"/>
      <c r="Z377" s="35"/>
      <c r="AA377" s="35"/>
      <c r="AB377" s="35"/>
      <c r="AC377" s="35"/>
      <c r="AD377" s="35"/>
      <c r="AE377" s="35"/>
      <c r="AT377" s="14" t="s">
        <v>275</v>
      </c>
      <c r="AU377" s="14" t="s">
        <v>83</v>
      </c>
    </row>
    <row r="378" s="2" customFormat="1" ht="49.05" customHeight="1">
      <c r="A378" s="35"/>
      <c r="B378" s="36"/>
      <c r="C378" s="222" t="s">
        <v>760</v>
      </c>
      <c r="D378" s="222" t="s">
        <v>269</v>
      </c>
      <c r="E378" s="223" t="s">
        <v>270</v>
      </c>
      <c r="F378" s="224" t="s">
        <v>271</v>
      </c>
      <c r="G378" s="225" t="s">
        <v>272</v>
      </c>
      <c r="H378" s="226">
        <v>8</v>
      </c>
      <c r="I378" s="227"/>
      <c r="J378" s="228">
        <f>ROUND(I378*H378,2)</f>
        <v>0</v>
      </c>
      <c r="K378" s="224" t="s">
        <v>273</v>
      </c>
      <c r="L378" s="41"/>
      <c r="M378" s="229" t="s">
        <v>1</v>
      </c>
      <c r="N378" s="230" t="s">
        <v>38</v>
      </c>
      <c r="O378" s="88"/>
      <c r="P378" s="231">
        <f>O378*H378</f>
        <v>0</v>
      </c>
      <c r="Q378" s="231">
        <v>0</v>
      </c>
      <c r="R378" s="231">
        <f>Q378*H378</f>
        <v>0</v>
      </c>
      <c r="S378" s="231">
        <v>0</v>
      </c>
      <c r="T378" s="232">
        <f>S378*H378</f>
        <v>0</v>
      </c>
      <c r="U378" s="35"/>
      <c r="V378" s="35"/>
      <c r="W378" s="35"/>
      <c r="X378" s="35"/>
      <c r="Y378" s="35"/>
      <c r="Z378" s="35"/>
      <c r="AA378" s="35"/>
      <c r="AB378" s="35"/>
      <c r="AC378" s="35"/>
      <c r="AD378" s="35"/>
      <c r="AE378" s="35"/>
      <c r="AR378" s="233" t="s">
        <v>274</v>
      </c>
      <c r="AT378" s="233" t="s">
        <v>269</v>
      </c>
      <c r="AU378" s="233" t="s">
        <v>83</v>
      </c>
      <c r="AY378" s="14" t="s">
        <v>266</v>
      </c>
      <c r="BE378" s="234">
        <f>IF(N378="základní",J378,0)</f>
        <v>0</v>
      </c>
      <c r="BF378" s="234">
        <f>IF(N378="snížená",J378,0)</f>
        <v>0</v>
      </c>
      <c r="BG378" s="234">
        <f>IF(N378="zákl. přenesená",J378,0)</f>
        <v>0</v>
      </c>
      <c r="BH378" s="234">
        <f>IF(N378="sníž. přenesená",J378,0)</f>
        <v>0</v>
      </c>
      <c r="BI378" s="234">
        <f>IF(N378="nulová",J378,0)</f>
        <v>0</v>
      </c>
      <c r="BJ378" s="14" t="s">
        <v>81</v>
      </c>
      <c r="BK378" s="234">
        <f>ROUND(I378*H378,2)</f>
        <v>0</v>
      </c>
      <c r="BL378" s="14" t="s">
        <v>274</v>
      </c>
      <c r="BM378" s="233" t="s">
        <v>759</v>
      </c>
    </row>
    <row r="379" s="2" customFormat="1">
      <c r="A379" s="35"/>
      <c r="B379" s="36"/>
      <c r="C379" s="37"/>
      <c r="D379" s="235" t="s">
        <v>275</v>
      </c>
      <c r="E379" s="37"/>
      <c r="F379" s="236" t="s">
        <v>1004</v>
      </c>
      <c r="G379" s="37"/>
      <c r="H379" s="37"/>
      <c r="I379" s="237"/>
      <c r="J379" s="37"/>
      <c r="K379" s="37"/>
      <c r="L379" s="41"/>
      <c r="M379" s="238"/>
      <c r="N379" s="239"/>
      <c r="O379" s="88"/>
      <c r="P379" s="88"/>
      <c r="Q379" s="88"/>
      <c r="R379" s="88"/>
      <c r="S379" s="88"/>
      <c r="T379" s="89"/>
      <c r="U379" s="35"/>
      <c r="V379" s="35"/>
      <c r="W379" s="35"/>
      <c r="X379" s="35"/>
      <c r="Y379" s="35"/>
      <c r="Z379" s="35"/>
      <c r="AA379" s="35"/>
      <c r="AB379" s="35"/>
      <c r="AC379" s="35"/>
      <c r="AD379" s="35"/>
      <c r="AE379" s="35"/>
      <c r="AT379" s="14" t="s">
        <v>275</v>
      </c>
      <c r="AU379" s="14" t="s">
        <v>83</v>
      </c>
    </row>
    <row r="380" s="2" customFormat="1" ht="90" customHeight="1">
      <c r="A380" s="35"/>
      <c r="B380" s="36"/>
      <c r="C380" s="222" t="s">
        <v>534</v>
      </c>
      <c r="D380" s="222" t="s">
        <v>269</v>
      </c>
      <c r="E380" s="223" t="s">
        <v>287</v>
      </c>
      <c r="F380" s="224" t="s">
        <v>288</v>
      </c>
      <c r="G380" s="225" t="s">
        <v>289</v>
      </c>
      <c r="H380" s="226">
        <v>0.040000000000000001</v>
      </c>
      <c r="I380" s="227"/>
      <c r="J380" s="228">
        <f>ROUND(I380*H380,2)</f>
        <v>0</v>
      </c>
      <c r="K380" s="224" t="s">
        <v>273</v>
      </c>
      <c r="L380" s="41"/>
      <c r="M380" s="229" t="s">
        <v>1</v>
      </c>
      <c r="N380" s="230" t="s">
        <v>38</v>
      </c>
      <c r="O380" s="88"/>
      <c r="P380" s="231">
        <f>O380*H380</f>
        <v>0</v>
      </c>
      <c r="Q380" s="231">
        <v>0</v>
      </c>
      <c r="R380" s="231">
        <f>Q380*H380</f>
        <v>0</v>
      </c>
      <c r="S380" s="231">
        <v>0</v>
      </c>
      <c r="T380" s="232">
        <f>S380*H380</f>
        <v>0</v>
      </c>
      <c r="U380" s="35"/>
      <c r="V380" s="35"/>
      <c r="W380" s="35"/>
      <c r="X380" s="35"/>
      <c r="Y380" s="35"/>
      <c r="Z380" s="35"/>
      <c r="AA380" s="35"/>
      <c r="AB380" s="35"/>
      <c r="AC380" s="35"/>
      <c r="AD380" s="35"/>
      <c r="AE380" s="35"/>
      <c r="AR380" s="233" t="s">
        <v>274</v>
      </c>
      <c r="AT380" s="233" t="s">
        <v>269</v>
      </c>
      <c r="AU380" s="233" t="s">
        <v>83</v>
      </c>
      <c r="AY380" s="14" t="s">
        <v>266</v>
      </c>
      <c r="BE380" s="234">
        <f>IF(N380="základní",J380,0)</f>
        <v>0</v>
      </c>
      <c r="BF380" s="234">
        <f>IF(N380="snížená",J380,0)</f>
        <v>0</v>
      </c>
      <c r="BG380" s="234">
        <f>IF(N380="zákl. přenesená",J380,0)</f>
        <v>0</v>
      </c>
      <c r="BH380" s="234">
        <f>IF(N380="sníž. přenesená",J380,0)</f>
        <v>0</v>
      </c>
      <c r="BI380" s="234">
        <f>IF(N380="nulová",J380,0)</f>
        <v>0</v>
      </c>
      <c r="BJ380" s="14" t="s">
        <v>81</v>
      </c>
      <c r="BK380" s="234">
        <f>ROUND(I380*H380,2)</f>
        <v>0</v>
      </c>
      <c r="BL380" s="14" t="s">
        <v>274</v>
      </c>
      <c r="BM380" s="233" t="s">
        <v>761</v>
      </c>
    </row>
    <row r="381" s="2" customFormat="1">
      <c r="A381" s="35"/>
      <c r="B381" s="36"/>
      <c r="C381" s="37"/>
      <c r="D381" s="235" t="s">
        <v>275</v>
      </c>
      <c r="E381" s="37"/>
      <c r="F381" s="236" t="s">
        <v>1225</v>
      </c>
      <c r="G381" s="37"/>
      <c r="H381" s="37"/>
      <c r="I381" s="237"/>
      <c r="J381" s="37"/>
      <c r="K381" s="37"/>
      <c r="L381" s="41"/>
      <c r="M381" s="238"/>
      <c r="N381" s="239"/>
      <c r="O381" s="88"/>
      <c r="P381" s="88"/>
      <c r="Q381" s="88"/>
      <c r="R381" s="88"/>
      <c r="S381" s="88"/>
      <c r="T381" s="89"/>
      <c r="U381" s="35"/>
      <c r="V381" s="35"/>
      <c r="W381" s="35"/>
      <c r="X381" s="35"/>
      <c r="Y381" s="35"/>
      <c r="Z381" s="35"/>
      <c r="AA381" s="35"/>
      <c r="AB381" s="35"/>
      <c r="AC381" s="35"/>
      <c r="AD381" s="35"/>
      <c r="AE381" s="35"/>
      <c r="AT381" s="14" t="s">
        <v>275</v>
      </c>
      <c r="AU381" s="14" t="s">
        <v>83</v>
      </c>
    </row>
    <row r="382" s="2" customFormat="1" ht="234.75" customHeight="1">
      <c r="A382" s="35"/>
      <c r="B382" s="36"/>
      <c r="C382" s="222" t="s">
        <v>764</v>
      </c>
      <c r="D382" s="222" t="s">
        <v>269</v>
      </c>
      <c r="E382" s="223" t="s">
        <v>292</v>
      </c>
      <c r="F382" s="224" t="s">
        <v>293</v>
      </c>
      <c r="G382" s="225" t="s">
        <v>289</v>
      </c>
      <c r="H382" s="226">
        <v>0.040000000000000001</v>
      </c>
      <c r="I382" s="227"/>
      <c r="J382" s="228">
        <f>ROUND(I382*H382,2)</f>
        <v>0</v>
      </c>
      <c r="K382" s="224" t="s">
        <v>273</v>
      </c>
      <c r="L382" s="41"/>
      <c r="M382" s="229" t="s">
        <v>1</v>
      </c>
      <c r="N382" s="230" t="s">
        <v>38</v>
      </c>
      <c r="O382" s="88"/>
      <c r="P382" s="231">
        <f>O382*H382</f>
        <v>0</v>
      </c>
      <c r="Q382" s="231">
        <v>0</v>
      </c>
      <c r="R382" s="231">
        <f>Q382*H382</f>
        <v>0</v>
      </c>
      <c r="S382" s="231">
        <v>0</v>
      </c>
      <c r="T382" s="232">
        <f>S382*H382</f>
        <v>0</v>
      </c>
      <c r="U382" s="35"/>
      <c r="V382" s="35"/>
      <c r="W382" s="35"/>
      <c r="X382" s="35"/>
      <c r="Y382" s="35"/>
      <c r="Z382" s="35"/>
      <c r="AA382" s="35"/>
      <c r="AB382" s="35"/>
      <c r="AC382" s="35"/>
      <c r="AD382" s="35"/>
      <c r="AE382" s="35"/>
      <c r="AR382" s="233" t="s">
        <v>274</v>
      </c>
      <c r="AT382" s="233" t="s">
        <v>269</v>
      </c>
      <c r="AU382" s="233" t="s">
        <v>83</v>
      </c>
      <c r="AY382" s="14" t="s">
        <v>266</v>
      </c>
      <c r="BE382" s="234">
        <f>IF(N382="základní",J382,0)</f>
        <v>0</v>
      </c>
      <c r="BF382" s="234">
        <f>IF(N382="snížená",J382,0)</f>
        <v>0</v>
      </c>
      <c r="BG382" s="234">
        <f>IF(N382="zákl. přenesená",J382,0)</f>
        <v>0</v>
      </c>
      <c r="BH382" s="234">
        <f>IF(N382="sníž. přenesená",J382,0)</f>
        <v>0</v>
      </c>
      <c r="BI382" s="234">
        <f>IF(N382="nulová",J382,0)</f>
        <v>0</v>
      </c>
      <c r="BJ382" s="14" t="s">
        <v>81</v>
      </c>
      <c r="BK382" s="234">
        <f>ROUND(I382*H382,2)</f>
        <v>0</v>
      </c>
      <c r="BL382" s="14" t="s">
        <v>274</v>
      </c>
      <c r="BM382" s="233" t="s">
        <v>762</v>
      </c>
    </row>
    <row r="383" s="2" customFormat="1">
      <c r="A383" s="35"/>
      <c r="B383" s="36"/>
      <c r="C383" s="37"/>
      <c r="D383" s="235" t="s">
        <v>275</v>
      </c>
      <c r="E383" s="37"/>
      <c r="F383" s="236" t="s">
        <v>1006</v>
      </c>
      <c r="G383" s="37"/>
      <c r="H383" s="37"/>
      <c r="I383" s="237"/>
      <c r="J383" s="37"/>
      <c r="K383" s="37"/>
      <c r="L383" s="41"/>
      <c r="M383" s="238"/>
      <c r="N383" s="239"/>
      <c r="O383" s="88"/>
      <c r="P383" s="88"/>
      <c r="Q383" s="88"/>
      <c r="R383" s="88"/>
      <c r="S383" s="88"/>
      <c r="T383" s="89"/>
      <c r="U383" s="35"/>
      <c r="V383" s="35"/>
      <c r="W383" s="35"/>
      <c r="X383" s="35"/>
      <c r="Y383" s="35"/>
      <c r="Z383" s="35"/>
      <c r="AA383" s="35"/>
      <c r="AB383" s="35"/>
      <c r="AC383" s="35"/>
      <c r="AD383" s="35"/>
      <c r="AE383" s="35"/>
      <c r="AT383" s="14" t="s">
        <v>275</v>
      </c>
      <c r="AU383" s="14" t="s">
        <v>83</v>
      </c>
    </row>
    <row r="384" s="2" customFormat="1" ht="62.7" customHeight="1">
      <c r="A384" s="35"/>
      <c r="B384" s="36"/>
      <c r="C384" s="222" t="s">
        <v>537</v>
      </c>
      <c r="D384" s="222" t="s">
        <v>269</v>
      </c>
      <c r="E384" s="223" t="s">
        <v>295</v>
      </c>
      <c r="F384" s="224" t="s">
        <v>296</v>
      </c>
      <c r="G384" s="225" t="s">
        <v>297</v>
      </c>
      <c r="H384" s="226">
        <v>10.800000000000001</v>
      </c>
      <c r="I384" s="227"/>
      <c r="J384" s="228">
        <f>ROUND(I384*H384,2)</f>
        <v>0</v>
      </c>
      <c r="K384" s="224" t="s">
        <v>273</v>
      </c>
      <c r="L384" s="41"/>
      <c r="M384" s="229" t="s">
        <v>1</v>
      </c>
      <c r="N384" s="230" t="s">
        <v>38</v>
      </c>
      <c r="O384" s="88"/>
      <c r="P384" s="231">
        <f>O384*H384</f>
        <v>0</v>
      </c>
      <c r="Q384" s="231">
        <v>0</v>
      </c>
      <c r="R384" s="231">
        <f>Q384*H384</f>
        <v>0</v>
      </c>
      <c r="S384" s="231">
        <v>0</v>
      </c>
      <c r="T384" s="232">
        <f>S384*H384</f>
        <v>0</v>
      </c>
      <c r="U384" s="35"/>
      <c r="V384" s="35"/>
      <c r="W384" s="35"/>
      <c r="X384" s="35"/>
      <c r="Y384" s="35"/>
      <c r="Z384" s="35"/>
      <c r="AA384" s="35"/>
      <c r="AB384" s="35"/>
      <c r="AC384" s="35"/>
      <c r="AD384" s="35"/>
      <c r="AE384" s="35"/>
      <c r="AR384" s="233" t="s">
        <v>274</v>
      </c>
      <c r="AT384" s="233" t="s">
        <v>269</v>
      </c>
      <c r="AU384" s="233" t="s">
        <v>83</v>
      </c>
      <c r="AY384" s="14" t="s">
        <v>266</v>
      </c>
      <c r="BE384" s="234">
        <f>IF(N384="základní",J384,0)</f>
        <v>0</v>
      </c>
      <c r="BF384" s="234">
        <f>IF(N384="snížená",J384,0)</f>
        <v>0</v>
      </c>
      <c r="BG384" s="234">
        <f>IF(N384="zákl. přenesená",J384,0)</f>
        <v>0</v>
      </c>
      <c r="BH384" s="234">
        <f>IF(N384="sníž. přenesená",J384,0)</f>
        <v>0</v>
      </c>
      <c r="BI384" s="234">
        <f>IF(N384="nulová",J384,0)</f>
        <v>0</v>
      </c>
      <c r="BJ384" s="14" t="s">
        <v>81</v>
      </c>
      <c r="BK384" s="234">
        <f>ROUND(I384*H384,2)</f>
        <v>0</v>
      </c>
      <c r="BL384" s="14" t="s">
        <v>274</v>
      </c>
      <c r="BM384" s="233" t="s">
        <v>765</v>
      </c>
    </row>
    <row r="385" s="2" customFormat="1">
      <c r="A385" s="35"/>
      <c r="B385" s="36"/>
      <c r="C385" s="37"/>
      <c r="D385" s="235" t="s">
        <v>275</v>
      </c>
      <c r="E385" s="37"/>
      <c r="F385" s="236" t="s">
        <v>1226</v>
      </c>
      <c r="G385" s="37"/>
      <c r="H385" s="37"/>
      <c r="I385" s="237"/>
      <c r="J385" s="37"/>
      <c r="K385" s="37"/>
      <c r="L385" s="41"/>
      <c r="M385" s="238"/>
      <c r="N385" s="239"/>
      <c r="O385" s="88"/>
      <c r="P385" s="88"/>
      <c r="Q385" s="88"/>
      <c r="R385" s="88"/>
      <c r="S385" s="88"/>
      <c r="T385" s="89"/>
      <c r="U385" s="35"/>
      <c r="V385" s="35"/>
      <c r="W385" s="35"/>
      <c r="X385" s="35"/>
      <c r="Y385" s="35"/>
      <c r="Z385" s="35"/>
      <c r="AA385" s="35"/>
      <c r="AB385" s="35"/>
      <c r="AC385" s="35"/>
      <c r="AD385" s="35"/>
      <c r="AE385" s="35"/>
      <c r="AT385" s="14" t="s">
        <v>275</v>
      </c>
      <c r="AU385" s="14" t="s">
        <v>83</v>
      </c>
    </row>
    <row r="386" s="2" customFormat="1" ht="101.25" customHeight="1">
      <c r="A386" s="35"/>
      <c r="B386" s="36"/>
      <c r="C386" s="222" t="s">
        <v>769</v>
      </c>
      <c r="D386" s="222" t="s">
        <v>269</v>
      </c>
      <c r="E386" s="223" t="s">
        <v>305</v>
      </c>
      <c r="F386" s="224" t="s">
        <v>306</v>
      </c>
      <c r="G386" s="225" t="s">
        <v>307</v>
      </c>
      <c r="H386" s="226">
        <v>174.59999999999999</v>
      </c>
      <c r="I386" s="227"/>
      <c r="J386" s="228">
        <f>ROUND(I386*H386,2)</f>
        <v>0</v>
      </c>
      <c r="K386" s="224" t="s">
        <v>273</v>
      </c>
      <c r="L386" s="41"/>
      <c r="M386" s="229" t="s">
        <v>1</v>
      </c>
      <c r="N386" s="230" t="s">
        <v>38</v>
      </c>
      <c r="O386" s="88"/>
      <c r="P386" s="231">
        <f>O386*H386</f>
        <v>0</v>
      </c>
      <c r="Q386" s="231">
        <v>0</v>
      </c>
      <c r="R386" s="231">
        <f>Q386*H386</f>
        <v>0</v>
      </c>
      <c r="S386" s="231">
        <v>0</v>
      </c>
      <c r="T386" s="232">
        <f>S386*H386</f>
        <v>0</v>
      </c>
      <c r="U386" s="35"/>
      <c r="V386" s="35"/>
      <c r="W386" s="35"/>
      <c r="X386" s="35"/>
      <c r="Y386" s="35"/>
      <c r="Z386" s="35"/>
      <c r="AA386" s="35"/>
      <c r="AB386" s="35"/>
      <c r="AC386" s="35"/>
      <c r="AD386" s="35"/>
      <c r="AE386" s="35"/>
      <c r="AR386" s="233" t="s">
        <v>274</v>
      </c>
      <c r="AT386" s="233" t="s">
        <v>269</v>
      </c>
      <c r="AU386" s="233" t="s">
        <v>83</v>
      </c>
      <c r="AY386" s="14" t="s">
        <v>266</v>
      </c>
      <c r="BE386" s="234">
        <f>IF(N386="základní",J386,0)</f>
        <v>0</v>
      </c>
      <c r="BF386" s="234">
        <f>IF(N386="snížená",J386,0)</f>
        <v>0</v>
      </c>
      <c r="BG386" s="234">
        <f>IF(N386="zákl. přenesená",J386,0)</f>
        <v>0</v>
      </c>
      <c r="BH386" s="234">
        <f>IF(N386="sníž. přenesená",J386,0)</f>
        <v>0</v>
      </c>
      <c r="BI386" s="234">
        <f>IF(N386="nulová",J386,0)</f>
        <v>0</v>
      </c>
      <c r="BJ386" s="14" t="s">
        <v>81</v>
      </c>
      <c r="BK386" s="234">
        <f>ROUND(I386*H386,2)</f>
        <v>0</v>
      </c>
      <c r="BL386" s="14" t="s">
        <v>274</v>
      </c>
      <c r="BM386" s="233" t="s">
        <v>767</v>
      </c>
    </row>
    <row r="387" s="2" customFormat="1">
      <c r="A387" s="35"/>
      <c r="B387" s="36"/>
      <c r="C387" s="37"/>
      <c r="D387" s="235" t="s">
        <v>275</v>
      </c>
      <c r="E387" s="37"/>
      <c r="F387" s="236" t="s">
        <v>1227</v>
      </c>
      <c r="G387" s="37"/>
      <c r="H387" s="37"/>
      <c r="I387" s="237"/>
      <c r="J387" s="37"/>
      <c r="K387" s="37"/>
      <c r="L387" s="41"/>
      <c r="M387" s="238"/>
      <c r="N387" s="239"/>
      <c r="O387" s="88"/>
      <c r="P387" s="88"/>
      <c r="Q387" s="88"/>
      <c r="R387" s="88"/>
      <c r="S387" s="88"/>
      <c r="T387" s="89"/>
      <c r="U387" s="35"/>
      <c r="V387" s="35"/>
      <c r="W387" s="35"/>
      <c r="X387" s="35"/>
      <c r="Y387" s="35"/>
      <c r="Z387" s="35"/>
      <c r="AA387" s="35"/>
      <c r="AB387" s="35"/>
      <c r="AC387" s="35"/>
      <c r="AD387" s="35"/>
      <c r="AE387" s="35"/>
      <c r="AT387" s="14" t="s">
        <v>275</v>
      </c>
      <c r="AU387" s="14" t="s">
        <v>83</v>
      </c>
    </row>
    <row r="388" s="2" customFormat="1" ht="111.75" customHeight="1">
      <c r="A388" s="35"/>
      <c r="B388" s="36"/>
      <c r="C388" s="222" t="s">
        <v>541</v>
      </c>
      <c r="D388" s="222" t="s">
        <v>269</v>
      </c>
      <c r="E388" s="223" t="s">
        <v>317</v>
      </c>
      <c r="F388" s="224" t="s">
        <v>318</v>
      </c>
      <c r="G388" s="225" t="s">
        <v>307</v>
      </c>
      <c r="H388" s="226">
        <v>349.19999999999999</v>
      </c>
      <c r="I388" s="227"/>
      <c r="J388" s="228">
        <f>ROUND(I388*H388,2)</f>
        <v>0</v>
      </c>
      <c r="K388" s="224" t="s">
        <v>273</v>
      </c>
      <c r="L388" s="41"/>
      <c r="M388" s="229" t="s">
        <v>1</v>
      </c>
      <c r="N388" s="230" t="s">
        <v>38</v>
      </c>
      <c r="O388" s="88"/>
      <c r="P388" s="231">
        <f>O388*H388</f>
        <v>0</v>
      </c>
      <c r="Q388" s="231">
        <v>0</v>
      </c>
      <c r="R388" s="231">
        <f>Q388*H388</f>
        <v>0</v>
      </c>
      <c r="S388" s="231">
        <v>0</v>
      </c>
      <c r="T388" s="232">
        <f>S388*H388</f>
        <v>0</v>
      </c>
      <c r="U388" s="35"/>
      <c r="V388" s="35"/>
      <c r="W388" s="35"/>
      <c r="X388" s="35"/>
      <c r="Y388" s="35"/>
      <c r="Z388" s="35"/>
      <c r="AA388" s="35"/>
      <c r="AB388" s="35"/>
      <c r="AC388" s="35"/>
      <c r="AD388" s="35"/>
      <c r="AE388" s="35"/>
      <c r="AR388" s="233" t="s">
        <v>274</v>
      </c>
      <c r="AT388" s="233" t="s">
        <v>269</v>
      </c>
      <c r="AU388" s="233" t="s">
        <v>83</v>
      </c>
      <c r="AY388" s="14" t="s">
        <v>266</v>
      </c>
      <c r="BE388" s="234">
        <f>IF(N388="základní",J388,0)</f>
        <v>0</v>
      </c>
      <c r="BF388" s="234">
        <f>IF(N388="snížená",J388,0)</f>
        <v>0</v>
      </c>
      <c r="BG388" s="234">
        <f>IF(N388="zákl. přenesená",J388,0)</f>
        <v>0</v>
      </c>
      <c r="BH388" s="234">
        <f>IF(N388="sníž. přenesená",J388,0)</f>
        <v>0</v>
      </c>
      <c r="BI388" s="234">
        <f>IF(N388="nulová",J388,0)</f>
        <v>0</v>
      </c>
      <c r="BJ388" s="14" t="s">
        <v>81</v>
      </c>
      <c r="BK388" s="234">
        <f>ROUND(I388*H388,2)</f>
        <v>0</v>
      </c>
      <c r="BL388" s="14" t="s">
        <v>274</v>
      </c>
      <c r="BM388" s="233" t="s">
        <v>770</v>
      </c>
    </row>
    <row r="389" s="2" customFormat="1">
      <c r="A389" s="35"/>
      <c r="B389" s="36"/>
      <c r="C389" s="37"/>
      <c r="D389" s="235" t="s">
        <v>275</v>
      </c>
      <c r="E389" s="37"/>
      <c r="F389" s="236" t="s">
        <v>1228</v>
      </c>
      <c r="G389" s="37"/>
      <c r="H389" s="37"/>
      <c r="I389" s="237"/>
      <c r="J389" s="37"/>
      <c r="K389" s="37"/>
      <c r="L389" s="41"/>
      <c r="M389" s="238"/>
      <c r="N389" s="239"/>
      <c r="O389" s="88"/>
      <c r="P389" s="88"/>
      <c r="Q389" s="88"/>
      <c r="R389" s="88"/>
      <c r="S389" s="88"/>
      <c r="T389" s="89"/>
      <c r="U389" s="35"/>
      <c r="V389" s="35"/>
      <c r="W389" s="35"/>
      <c r="X389" s="35"/>
      <c r="Y389" s="35"/>
      <c r="Z389" s="35"/>
      <c r="AA389" s="35"/>
      <c r="AB389" s="35"/>
      <c r="AC389" s="35"/>
      <c r="AD389" s="35"/>
      <c r="AE389" s="35"/>
      <c r="AT389" s="14" t="s">
        <v>275</v>
      </c>
      <c r="AU389" s="14" t="s">
        <v>83</v>
      </c>
    </row>
    <row r="390" s="2" customFormat="1" ht="100.5" customHeight="1">
      <c r="A390" s="35"/>
      <c r="B390" s="36"/>
      <c r="C390" s="222" t="s">
        <v>775</v>
      </c>
      <c r="D390" s="222" t="s">
        <v>269</v>
      </c>
      <c r="E390" s="223" t="s">
        <v>322</v>
      </c>
      <c r="F390" s="224" t="s">
        <v>323</v>
      </c>
      <c r="G390" s="225" t="s">
        <v>307</v>
      </c>
      <c r="H390" s="226">
        <v>174.59999999999999</v>
      </c>
      <c r="I390" s="227"/>
      <c r="J390" s="228">
        <f>ROUND(I390*H390,2)</f>
        <v>0</v>
      </c>
      <c r="K390" s="224" t="s">
        <v>273</v>
      </c>
      <c r="L390" s="41"/>
      <c r="M390" s="229" t="s">
        <v>1</v>
      </c>
      <c r="N390" s="230" t="s">
        <v>38</v>
      </c>
      <c r="O390" s="88"/>
      <c r="P390" s="231">
        <f>O390*H390</f>
        <v>0</v>
      </c>
      <c r="Q390" s="231">
        <v>0</v>
      </c>
      <c r="R390" s="231">
        <f>Q390*H390</f>
        <v>0</v>
      </c>
      <c r="S390" s="231">
        <v>0</v>
      </c>
      <c r="T390" s="232">
        <f>S390*H390</f>
        <v>0</v>
      </c>
      <c r="U390" s="35"/>
      <c r="V390" s="35"/>
      <c r="W390" s="35"/>
      <c r="X390" s="35"/>
      <c r="Y390" s="35"/>
      <c r="Z390" s="35"/>
      <c r="AA390" s="35"/>
      <c r="AB390" s="35"/>
      <c r="AC390" s="35"/>
      <c r="AD390" s="35"/>
      <c r="AE390" s="35"/>
      <c r="AR390" s="233" t="s">
        <v>274</v>
      </c>
      <c r="AT390" s="233" t="s">
        <v>269</v>
      </c>
      <c r="AU390" s="233" t="s">
        <v>83</v>
      </c>
      <c r="AY390" s="14" t="s">
        <v>266</v>
      </c>
      <c r="BE390" s="234">
        <f>IF(N390="základní",J390,0)</f>
        <v>0</v>
      </c>
      <c r="BF390" s="234">
        <f>IF(N390="snížená",J390,0)</f>
        <v>0</v>
      </c>
      <c r="BG390" s="234">
        <f>IF(N390="zákl. přenesená",J390,0)</f>
        <v>0</v>
      </c>
      <c r="BH390" s="234">
        <f>IF(N390="sníž. přenesená",J390,0)</f>
        <v>0</v>
      </c>
      <c r="BI390" s="234">
        <f>IF(N390="nulová",J390,0)</f>
        <v>0</v>
      </c>
      <c r="BJ390" s="14" t="s">
        <v>81</v>
      </c>
      <c r="BK390" s="234">
        <f>ROUND(I390*H390,2)</f>
        <v>0</v>
      </c>
      <c r="BL390" s="14" t="s">
        <v>274</v>
      </c>
      <c r="BM390" s="233" t="s">
        <v>773</v>
      </c>
    </row>
    <row r="391" s="2" customFormat="1">
      <c r="A391" s="35"/>
      <c r="B391" s="36"/>
      <c r="C391" s="37"/>
      <c r="D391" s="235" t="s">
        <v>275</v>
      </c>
      <c r="E391" s="37"/>
      <c r="F391" s="236" t="s">
        <v>1229</v>
      </c>
      <c r="G391" s="37"/>
      <c r="H391" s="37"/>
      <c r="I391" s="237"/>
      <c r="J391" s="37"/>
      <c r="K391" s="37"/>
      <c r="L391" s="41"/>
      <c r="M391" s="238"/>
      <c r="N391" s="239"/>
      <c r="O391" s="88"/>
      <c r="P391" s="88"/>
      <c r="Q391" s="88"/>
      <c r="R391" s="88"/>
      <c r="S391" s="88"/>
      <c r="T391" s="89"/>
      <c r="U391" s="35"/>
      <c r="V391" s="35"/>
      <c r="W391" s="35"/>
      <c r="X391" s="35"/>
      <c r="Y391" s="35"/>
      <c r="Z391" s="35"/>
      <c r="AA391" s="35"/>
      <c r="AB391" s="35"/>
      <c r="AC391" s="35"/>
      <c r="AD391" s="35"/>
      <c r="AE391" s="35"/>
      <c r="AT391" s="14" t="s">
        <v>275</v>
      </c>
      <c r="AU391" s="14" t="s">
        <v>83</v>
      </c>
    </row>
    <row r="392" s="2" customFormat="1" ht="76.35" customHeight="1">
      <c r="A392" s="35"/>
      <c r="B392" s="36"/>
      <c r="C392" s="222" t="s">
        <v>544</v>
      </c>
      <c r="D392" s="222" t="s">
        <v>269</v>
      </c>
      <c r="E392" s="223" t="s">
        <v>335</v>
      </c>
      <c r="F392" s="224" t="s">
        <v>336</v>
      </c>
      <c r="G392" s="225" t="s">
        <v>289</v>
      </c>
      <c r="H392" s="226">
        <v>0.040000000000000001</v>
      </c>
      <c r="I392" s="227"/>
      <c r="J392" s="228">
        <f>ROUND(I392*H392,2)</f>
        <v>0</v>
      </c>
      <c r="K392" s="224" t="s">
        <v>273</v>
      </c>
      <c r="L392" s="41"/>
      <c r="M392" s="229" t="s">
        <v>1</v>
      </c>
      <c r="N392" s="230" t="s">
        <v>38</v>
      </c>
      <c r="O392" s="88"/>
      <c r="P392" s="231">
        <f>O392*H392</f>
        <v>0</v>
      </c>
      <c r="Q392" s="231">
        <v>0</v>
      </c>
      <c r="R392" s="231">
        <f>Q392*H392</f>
        <v>0</v>
      </c>
      <c r="S392" s="231">
        <v>0</v>
      </c>
      <c r="T392" s="232">
        <f>S392*H392</f>
        <v>0</v>
      </c>
      <c r="U392" s="35"/>
      <c r="V392" s="35"/>
      <c r="W392" s="35"/>
      <c r="X392" s="35"/>
      <c r="Y392" s="35"/>
      <c r="Z392" s="35"/>
      <c r="AA392" s="35"/>
      <c r="AB392" s="35"/>
      <c r="AC392" s="35"/>
      <c r="AD392" s="35"/>
      <c r="AE392" s="35"/>
      <c r="AR392" s="233" t="s">
        <v>274</v>
      </c>
      <c r="AT392" s="233" t="s">
        <v>269</v>
      </c>
      <c r="AU392" s="233" t="s">
        <v>83</v>
      </c>
      <c r="AY392" s="14" t="s">
        <v>266</v>
      </c>
      <c r="BE392" s="234">
        <f>IF(N392="základní",J392,0)</f>
        <v>0</v>
      </c>
      <c r="BF392" s="234">
        <f>IF(N392="snížená",J392,0)</f>
        <v>0</v>
      </c>
      <c r="BG392" s="234">
        <f>IF(N392="zákl. přenesená",J392,0)</f>
        <v>0</v>
      </c>
      <c r="BH392" s="234">
        <f>IF(N392="sníž. přenesená",J392,0)</f>
        <v>0</v>
      </c>
      <c r="BI392" s="234">
        <f>IF(N392="nulová",J392,0)</f>
        <v>0</v>
      </c>
      <c r="BJ392" s="14" t="s">
        <v>81</v>
      </c>
      <c r="BK392" s="234">
        <f>ROUND(I392*H392,2)</f>
        <v>0</v>
      </c>
      <c r="BL392" s="14" t="s">
        <v>274</v>
      </c>
      <c r="BM392" s="233" t="s">
        <v>776</v>
      </c>
    </row>
    <row r="393" s="2" customFormat="1">
      <c r="A393" s="35"/>
      <c r="B393" s="36"/>
      <c r="C393" s="37"/>
      <c r="D393" s="235" t="s">
        <v>275</v>
      </c>
      <c r="E393" s="37"/>
      <c r="F393" s="236" t="s">
        <v>1230</v>
      </c>
      <c r="G393" s="37"/>
      <c r="H393" s="37"/>
      <c r="I393" s="237"/>
      <c r="J393" s="37"/>
      <c r="K393" s="37"/>
      <c r="L393" s="41"/>
      <c r="M393" s="238"/>
      <c r="N393" s="239"/>
      <c r="O393" s="88"/>
      <c r="P393" s="88"/>
      <c r="Q393" s="88"/>
      <c r="R393" s="88"/>
      <c r="S393" s="88"/>
      <c r="T393" s="89"/>
      <c r="U393" s="35"/>
      <c r="V393" s="35"/>
      <c r="W393" s="35"/>
      <c r="X393" s="35"/>
      <c r="Y393" s="35"/>
      <c r="Z393" s="35"/>
      <c r="AA393" s="35"/>
      <c r="AB393" s="35"/>
      <c r="AC393" s="35"/>
      <c r="AD393" s="35"/>
      <c r="AE393" s="35"/>
      <c r="AT393" s="14" t="s">
        <v>275</v>
      </c>
      <c r="AU393" s="14" t="s">
        <v>83</v>
      </c>
    </row>
    <row r="394" s="2" customFormat="1" ht="24.15" customHeight="1">
      <c r="A394" s="35"/>
      <c r="B394" s="36"/>
      <c r="C394" s="240" t="s">
        <v>779</v>
      </c>
      <c r="D394" s="240" t="s">
        <v>339</v>
      </c>
      <c r="E394" s="241" t="s">
        <v>838</v>
      </c>
      <c r="F394" s="242" t="s">
        <v>839</v>
      </c>
      <c r="G394" s="243" t="s">
        <v>272</v>
      </c>
      <c r="H394" s="244">
        <v>120</v>
      </c>
      <c r="I394" s="245"/>
      <c r="J394" s="246">
        <f>ROUND(I394*H394,2)</f>
        <v>0</v>
      </c>
      <c r="K394" s="242" t="s">
        <v>273</v>
      </c>
      <c r="L394" s="247"/>
      <c r="M394" s="248" t="s">
        <v>1</v>
      </c>
      <c r="N394" s="249" t="s">
        <v>38</v>
      </c>
      <c r="O394" s="88"/>
      <c r="P394" s="231">
        <f>O394*H394</f>
        <v>0</v>
      </c>
      <c r="Q394" s="231">
        <v>0.0010499999999999999</v>
      </c>
      <c r="R394" s="231">
        <f>Q394*H394</f>
        <v>0.126</v>
      </c>
      <c r="S394" s="231">
        <v>0</v>
      </c>
      <c r="T394" s="232">
        <f>S394*H394</f>
        <v>0</v>
      </c>
      <c r="U394" s="35"/>
      <c r="V394" s="35"/>
      <c r="W394" s="35"/>
      <c r="X394" s="35"/>
      <c r="Y394" s="35"/>
      <c r="Z394" s="35"/>
      <c r="AA394" s="35"/>
      <c r="AB394" s="35"/>
      <c r="AC394" s="35"/>
      <c r="AD394" s="35"/>
      <c r="AE394" s="35"/>
      <c r="AR394" s="233" t="s">
        <v>286</v>
      </c>
      <c r="AT394" s="233" t="s">
        <v>339</v>
      </c>
      <c r="AU394" s="233" t="s">
        <v>83</v>
      </c>
      <c r="AY394" s="14" t="s">
        <v>266</v>
      </c>
      <c r="BE394" s="234">
        <f>IF(N394="základní",J394,0)</f>
        <v>0</v>
      </c>
      <c r="BF394" s="234">
        <f>IF(N394="snížená",J394,0)</f>
        <v>0</v>
      </c>
      <c r="BG394" s="234">
        <f>IF(N394="zákl. přenesená",J394,0)</f>
        <v>0</v>
      </c>
      <c r="BH394" s="234">
        <f>IF(N394="sníž. přenesená",J394,0)</f>
        <v>0</v>
      </c>
      <c r="BI394" s="234">
        <f>IF(N394="nulová",J394,0)</f>
        <v>0</v>
      </c>
      <c r="BJ394" s="14" t="s">
        <v>81</v>
      </c>
      <c r="BK394" s="234">
        <f>ROUND(I394*H394,2)</f>
        <v>0</v>
      </c>
      <c r="BL394" s="14" t="s">
        <v>274</v>
      </c>
      <c r="BM394" s="233" t="s">
        <v>778</v>
      </c>
    </row>
    <row r="395" s="2" customFormat="1">
      <c r="A395" s="35"/>
      <c r="B395" s="36"/>
      <c r="C395" s="37"/>
      <c r="D395" s="235" t="s">
        <v>275</v>
      </c>
      <c r="E395" s="37"/>
      <c r="F395" s="236" t="s">
        <v>1010</v>
      </c>
      <c r="G395" s="37"/>
      <c r="H395" s="37"/>
      <c r="I395" s="237"/>
      <c r="J395" s="37"/>
      <c r="K395" s="37"/>
      <c r="L395" s="41"/>
      <c r="M395" s="238"/>
      <c r="N395" s="239"/>
      <c r="O395" s="88"/>
      <c r="P395" s="88"/>
      <c r="Q395" s="88"/>
      <c r="R395" s="88"/>
      <c r="S395" s="88"/>
      <c r="T395" s="89"/>
      <c r="U395" s="35"/>
      <c r="V395" s="35"/>
      <c r="W395" s="35"/>
      <c r="X395" s="35"/>
      <c r="Y395" s="35"/>
      <c r="Z395" s="35"/>
      <c r="AA395" s="35"/>
      <c r="AB395" s="35"/>
      <c r="AC395" s="35"/>
      <c r="AD395" s="35"/>
      <c r="AE395" s="35"/>
      <c r="AT395" s="14" t="s">
        <v>275</v>
      </c>
      <c r="AU395" s="14" t="s">
        <v>83</v>
      </c>
    </row>
    <row r="396" s="2" customFormat="1" ht="21.75" customHeight="1">
      <c r="A396" s="35"/>
      <c r="B396" s="36"/>
      <c r="C396" s="240" t="s">
        <v>549</v>
      </c>
      <c r="D396" s="240" t="s">
        <v>339</v>
      </c>
      <c r="E396" s="241" t="s">
        <v>340</v>
      </c>
      <c r="F396" s="242" t="s">
        <v>341</v>
      </c>
      <c r="G396" s="243" t="s">
        <v>307</v>
      </c>
      <c r="H396" s="244">
        <v>176</v>
      </c>
      <c r="I396" s="245"/>
      <c r="J396" s="246">
        <f>ROUND(I396*H396,2)</f>
        <v>0</v>
      </c>
      <c r="K396" s="242" t="s">
        <v>273</v>
      </c>
      <c r="L396" s="247"/>
      <c r="M396" s="248" t="s">
        <v>1</v>
      </c>
      <c r="N396" s="249" t="s">
        <v>38</v>
      </c>
      <c r="O396" s="88"/>
      <c r="P396" s="231">
        <f>O396*H396</f>
        <v>0</v>
      </c>
      <c r="Q396" s="231">
        <v>1</v>
      </c>
      <c r="R396" s="231">
        <f>Q396*H396</f>
        <v>176</v>
      </c>
      <c r="S396" s="231">
        <v>0</v>
      </c>
      <c r="T396" s="232">
        <f>S396*H396</f>
        <v>0</v>
      </c>
      <c r="U396" s="35"/>
      <c r="V396" s="35"/>
      <c r="W396" s="35"/>
      <c r="X396" s="35"/>
      <c r="Y396" s="35"/>
      <c r="Z396" s="35"/>
      <c r="AA396" s="35"/>
      <c r="AB396" s="35"/>
      <c r="AC396" s="35"/>
      <c r="AD396" s="35"/>
      <c r="AE396" s="35"/>
      <c r="AR396" s="233" t="s">
        <v>286</v>
      </c>
      <c r="AT396" s="233" t="s">
        <v>339</v>
      </c>
      <c r="AU396" s="233" t="s">
        <v>83</v>
      </c>
      <c r="AY396" s="14" t="s">
        <v>266</v>
      </c>
      <c r="BE396" s="234">
        <f>IF(N396="základní",J396,0)</f>
        <v>0</v>
      </c>
      <c r="BF396" s="234">
        <f>IF(N396="snížená",J396,0)</f>
        <v>0</v>
      </c>
      <c r="BG396" s="234">
        <f>IF(N396="zákl. přenesená",J396,0)</f>
        <v>0</v>
      </c>
      <c r="BH396" s="234">
        <f>IF(N396="sníž. přenesená",J396,0)</f>
        <v>0</v>
      </c>
      <c r="BI396" s="234">
        <f>IF(N396="nulová",J396,0)</f>
        <v>0</v>
      </c>
      <c r="BJ396" s="14" t="s">
        <v>81</v>
      </c>
      <c r="BK396" s="234">
        <f>ROUND(I396*H396,2)</f>
        <v>0</v>
      </c>
      <c r="BL396" s="14" t="s">
        <v>274</v>
      </c>
      <c r="BM396" s="233" t="s">
        <v>780</v>
      </c>
    </row>
    <row r="397" s="2" customFormat="1">
      <c r="A397" s="35"/>
      <c r="B397" s="36"/>
      <c r="C397" s="37"/>
      <c r="D397" s="235" t="s">
        <v>275</v>
      </c>
      <c r="E397" s="37"/>
      <c r="F397" s="236" t="s">
        <v>1011</v>
      </c>
      <c r="G397" s="37"/>
      <c r="H397" s="37"/>
      <c r="I397" s="237"/>
      <c r="J397" s="37"/>
      <c r="K397" s="37"/>
      <c r="L397" s="41"/>
      <c r="M397" s="238"/>
      <c r="N397" s="239"/>
      <c r="O397" s="88"/>
      <c r="P397" s="88"/>
      <c r="Q397" s="88"/>
      <c r="R397" s="88"/>
      <c r="S397" s="88"/>
      <c r="T397" s="89"/>
      <c r="U397" s="35"/>
      <c r="V397" s="35"/>
      <c r="W397" s="35"/>
      <c r="X397" s="35"/>
      <c r="Y397" s="35"/>
      <c r="Z397" s="35"/>
      <c r="AA397" s="35"/>
      <c r="AB397" s="35"/>
      <c r="AC397" s="35"/>
      <c r="AD397" s="35"/>
      <c r="AE397" s="35"/>
      <c r="AT397" s="14" t="s">
        <v>275</v>
      </c>
      <c r="AU397" s="14" t="s">
        <v>83</v>
      </c>
    </row>
    <row r="398" s="2" customFormat="1" ht="101.25" customHeight="1">
      <c r="A398" s="35"/>
      <c r="B398" s="36"/>
      <c r="C398" s="222" t="s">
        <v>784</v>
      </c>
      <c r="D398" s="222" t="s">
        <v>269</v>
      </c>
      <c r="E398" s="223" t="s">
        <v>305</v>
      </c>
      <c r="F398" s="224" t="s">
        <v>306</v>
      </c>
      <c r="G398" s="225" t="s">
        <v>307</v>
      </c>
      <c r="H398" s="226">
        <v>176</v>
      </c>
      <c r="I398" s="227"/>
      <c r="J398" s="228">
        <f>ROUND(I398*H398,2)</f>
        <v>0</v>
      </c>
      <c r="K398" s="224" t="s">
        <v>273</v>
      </c>
      <c r="L398" s="41"/>
      <c r="M398" s="229" t="s">
        <v>1</v>
      </c>
      <c r="N398" s="230" t="s">
        <v>38</v>
      </c>
      <c r="O398" s="88"/>
      <c r="P398" s="231">
        <f>O398*H398</f>
        <v>0</v>
      </c>
      <c r="Q398" s="231">
        <v>0</v>
      </c>
      <c r="R398" s="231">
        <f>Q398*H398</f>
        <v>0</v>
      </c>
      <c r="S398" s="231">
        <v>0</v>
      </c>
      <c r="T398" s="232">
        <f>S398*H398</f>
        <v>0</v>
      </c>
      <c r="U398" s="35"/>
      <c r="V398" s="35"/>
      <c r="W398" s="35"/>
      <c r="X398" s="35"/>
      <c r="Y398" s="35"/>
      <c r="Z398" s="35"/>
      <c r="AA398" s="35"/>
      <c r="AB398" s="35"/>
      <c r="AC398" s="35"/>
      <c r="AD398" s="35"/>
      <c r="AE398" s="35"/>
      <c r="AR398" s="233" t="s">
        <v>274</v>
      </c>
      <c r="AT398" s="233" t="s">
        <v>269</v>
      </c>
      <c r="AU398" s="233" t="s">
        <v>83</v>
      </c>
      <c r="AY398" s="14" t="s">
        <v>266</v>
      </c>
      <c r="BE398" s="234">
        <f>IF(N398="základní",J398,0)</f>
        <v>0</v>
      </c>
      <c r="BF398" s="234">
        <f>IF(N398="snížená",J398,0)</f>
        <v>0</v>
      </c>
      <c r="BG398" s="234">
        <f>IF(N398="zákl. přenesená",J398,0)</f>
        <v>0</v>
      </c>
      <c r="BH398" s="234">
        <f>IF(N398="sníž. přenesená",J398,0)</f>
        <v>0</v>
      </c>
      <c r="BI398" s="234">
        <f>IF(N398="nulová",J398,0)</f>
        <v>0</v>
      </c>
      <c r="BJ398" s="14" t="s">
        <v>81</v>
      </c>
      <c r="BK398" s="234">
        <f>ROUND(I398*H398,2)</f>
        <v>0</v>
      </c>
      <c r="BL398" s="14" t="s">
        <v>274</v>
      </c>
      <c r="BM398" s="233" t="s">
        <v>782</v>
      </c>
    </row>
    <row r="399" s="2" customFormat="1">
      <c r="A399" s="35"/>
      <c r="B399" s="36"/>
      <c r="C399" s="37"/>
      <c r="D399" s="235" t="s">
        <v>275</v>
      </c>
      <c r="E399" s="37"/>
      <c r="F399" s="236" t="s">
        <v>1231</v>
      </c>
      <c r="G399" s="37"/>
      <c r="H399" s="37"/>
      <c r="I399" s="237"/>
      <c r="J399" s="37"/>
      <c r="K399" s="37"/>
      <c r="L399" s="41"/>
      <c r="M399" s="238"/>
      <c r="N399" s="239"/>
      <c r="O399" s="88"/>
      <c r="P399" s="88"/>
      <c r="Q399" s="88"/>
      <c r="R399" s="88"/>
      <c r="S399" s="88"/>
      <c r="T399" s="89"/>
      <c r="U399" s="35"/>
      <c r="V399" s="35"/>
      <c r="W399" s="35"/>
      <c r="X399" s="35"/>
      <c r="Y399" s="35"/>
      <c r="Z399" s="35"/>
      <c r="AA399" s="35"/>
      <c r="AB399" s="35"/>
      <c r="AC399" s="35"/>
      <c r="AD399" s="35"/>
      <c r="AE399" s="35"/>
      <c r="AT399" s="14" t="s">
        <v>275</v>
      </c>
      <c r="AU399" s="14" t="s">
        <v>83</v>
      </c>
    </row>
    <row r="400" s="2" customFormat="1" ht="111.75" customHeight="1">
      <c r="A400" s="35"/>
      <c r="B400" s="36"/>
      <c r="C400" s="222" t="s">
        <v>553</v>
      </c>
      <c r="D400" s="222" t="s">
        <v>269</v>
      </c>
      <c r="E400" s="223" t="s">
        <v>317</v>
      </c>
      <c r="F400" s="224" t="s">
        <v>318</v>
      </c>
      <c r="G400" s="225" t="s">
        <v>307</v>
      </c>
      <c r="H400" s="226">
        <v>1056</v>
      </c>
      <c r="I400" s="227"/>
      <c r="J400" s="228">
        <f>ROUND(I400*H400,2)</f>
        <v>0</v>
      </c>
      <c r="K400" s="224" t="s">
        <v>273</v>
      </c>
      <c r="L400" s="41"/>
      <c r="M400" s="229" t="s">
        <v>1</v>
      </c>
      <c r="N400" s="230" t="s">
        <v>38</v>
      </c>
      <c r="O400" s="88"/>
      <c r="P400" s="231">
        <f>O400*H400</f>
        <v>0</v>
      </c>
      <c r="Q400" s="231">
        <v>0</v>
      </c>
      <c r="R400" s="231">
        <f>Q400*H400</f>
        <v>0</v>
      </c>
      <c r="S400" s="231">
        <v>0</v>
      </c>
      <c r="T400" s="232">
        <f>S400*H400</f>
        <v>0</v>
      </c>
      <c r="U400" s="35"/>
      <c r="V400" s="35"/>
      <c r="W400" s="35"/>
      <c r="X400" s="35"/>
      <c r="Y400" s="35"/>
      <c r="Z400" s="35"/>
      <c r="AA400" s="35"/>
      <c r="AB400" s="35"/>
      <c r="AC400" s="35"/>
      <c r="AD400" s="35"/>
      <c r="AE400" s="35"/>
      <c r="AR400" s="233" t="s">
        <v>274</v>
      </c>
      <c r="AT400" s="233" t="s">
        <v>269</v>
      </c>
      <c r="AU400" s="233" t="s">
        <v>83</v>
      </c>
      <c r="AY400" s="14" t="s">
        <v>266</v>
      </c>
      <c r="BE400" s="234">
        <f>IF(N400="základní",J400,0)</f>
        <v>0</v>
      </c>
      <c r="BF400" s="234">
        <f>IF(N400="snížená",J400,0)</f>
        <v>0</v>
      </c>
      <c r="BG400" s="234">
        <f>IF(N400="zákl. přenesená",J400,0)</f>
        <v>0</v>
      </c>
      <c r="BH400" s="234">
        <f>IF(N400="sníž. přenesená",J400,0)</f>
        <v>0</v>
      </c>
      <c r="BI400" s="234">
        <f>IF(N400="nulová",J400,0)</f>
        <v>0</v>
      </c>
      <c r="BJ400" s="14" t="s">
        <v>81</v>
      </c>
      <c r="BK400" s="234">
        <f>ROUND(I400*H400,2)</f>
        <v>0</v>
      </c>
      <c r="BL400" s="14" t="s">
        <v>274</v>
      </c>
      <c r="BM400" s="233" t="s">
        <v>785</v>
      </c>
    </row>
    <row r="401" s="2" customFormat="1">
      <c r="A401" s="35"/>
      <c r="B401" s="36"/>
      <c r="C401" s="37"/>
      <c r="D401" s="235" t="s">
        <v>275</v>
      </c>
      <c r="E401" s="37"/>
      <c r="F401" s="236" t="s">
        <v>1232</v>
      </c>
      <c r="G401" s="37"/>
      <c r="H401" s="37"/>
      <c r="I401" s="237"/>
      <c r="J401" s="37"/>
      <c r="K401" s="37"/>
      <c r="L401" s="41"/>
      <c r="M401" s="238"/>
      <c r="N401" s="239"/>
      <c r="O401" s="88"/>
      <c r="P401" s="88"/>
      <c r="Q401" s="88"/>
      <c r="R401" s="88"/>
      <c r="S401" s="88"/>
      <c r="T401" s="89"/>
      <c r="U401" s="35"/>
      <c r="V401" s="35"/>
      <c r="W401" s="35"/>
      <c r="X401" s="35"/>
      <c r="Y401" s="35"/>
      <c r="Z401" s="35"/>
      <c r="AA401" s="35"/>
      <c r="AB401" s="35"/>
      <c r="AC401" s="35"/>
      <c r="AD401" s="35"/>
      <c r="AE401" s="35"/>
      <c r="AT401" s="14" t="s">
        <v>275</v>
      </c>
      <c r="AU401" s="14" t="s">
        <v>83</v>
      </c>
    </row>
    <row r="402" s="2" customFormat="1" ht="114.9" customHeight="1">
      <c r="A402" s="35"/>
      <c r="B402" s="36"/>
      <c r="C402" s="222" t="s">
        <v>791</v>
      </c>
      <c r="D402" s="222" t="s">
        <v>269</v>
      </c>
      <c r="E402" s="223" t="s">
        <v>484</v>
      </c>
      <c r="F402" s="224" t="s">
        <v>485</v>
      </c>
      <c r="G402" s="225" t="s">
        <v>486</v>
      </c>
      <c r="H402" s="226">
        <v>8</v>
      </c>
      <c r="I402" s="227"/>
      <c r="J402" s="228">
        <f>ROUND(I402*H402,2)</f>
        <v>0</v>
      </c>
      <c r="K402" s="224" t="s">
        <v>273</v>
      </c>
      <c r="L402" s="41"/>
      <c r="M402" s="229" t="s">
        <v>1</v>
      </c>
      <c r="N402" s="230" t="s">
        <v>38</v>
      </c>
      <c r="O402" s="88"/>
      <c r="P402" s="231">
        <f>O402*H402</f>
        <v>0</v>
      </c>
      <c r="Q402" s="231">
        <v>0</v>
      </c>
      <c r="R402" s="231">
        <f>Q402*H402</f>
        <v>0</v>
      </c>
      <c r="S402" s="231">
        <v>0</v>
      </c>
      <c r="T402" s="232">
        <f>S402*H402</f>
        <v>0</v>
      </c>
      <c r="U402" s="35"/>
      <c r="V402" s="35"/>
      <c r="W402" s="35"/>
      <c r="X402" s="35"/>
      <c r="Y402" s="35"/>
      <c r="Z402" s="35"/>
      <c r="AA402" s="35"/>
      <c r="AB402" s="35"/>
      <c r="AC402" s="35"/>
      <c r="AD402" s="35"/>
      <c r="AE402" s="35"/>
      <c r="AR402" s="233" t="s">
        <v>274</v>
      </c>
      <c r="AT402" s="233" t="s">
        <v>269</v>
      </c>
      <c r="AU402" s="233" t="s">
        <v>83</v>
      </c>
      <c r="AY402" s="14" t="s">
        <v>266</v>
      </c>
      <c r="BE402" s="234">
        <f>IF(N402="základní",J402,0)</f>
        <v>0</v>
      </c>
      <c r="BF402" s="234">
        <f>IF(N402="snížená",J402,0)</f>
        <v>0</v>
      </c>
      <c r="BG402" s="234">
        <f>IF(N402="zákl. přenesená",J402,0)</f>
        <v>0</v>
      </c>
      <c r="BH402" s="234">
        <f>IF(N402="sníž. přenesená",J402,0)</f>
        <v>0</v>
      </c>
      <c r="BI402" s="234">
        <f>IF(N402="nulová",J402,0)</f>
        <v>0</v>
      </c>
      <c r="BJ402" s="14" t="s">
        <v>81</v>
      </c>
      <c r="BK402" s="234">
        <f>ROUND(I402*H402,2)</f>
        <v>0</v>
      </c>
      <c r="BL402" s="14" t="s">
        <v>274</v>
      </c>
      <c r="BM402" s="233" t="s">
        <v>787</v>
      </c>
    </row>
    <row r="403" s="2" customFormat="1">
      <c r="A403" s="35"/>
      <c r="B403" s="36"/>
      <c r="C403" s="37"/>
      <c r="D403" s="235" t="s">
        <v>275</v>
      </c>
      <c r="E403" s="37"/>
      <c r="F403" s="236" t="s">
        <v>1233</v>
      </c>
      <c r="G403" s="37"/>
      <c r="H403" s="37"/>
      <c r="I403" s="237"/>
      <c r="J403" s="37"/>
      <c r="K403" s="37"/>
      <c r="L403" s="41"/>
      <c r="M403" s="238"/>
      <c r="N403" s="239"/>
      <c r="O403" s="88"/>
      <c r="P403" s="88"/>
      <c r="Q403" s="88"/>
      <c r="R403" s="88"/>
      <c r="S403" s="88"/>
      <c r="T403" s="89"/>
      <c r="U403" s="35"/>
      <c r="V403" s="35"/>
      <c r="W403" s="35"/>
      <c r="X403" s="35"/>
      <c r="Y403" s="35"/>
      <c r="Z403" s="35"/>
      <c r="AA403" s="35"/>
      <c r="AB403" s="35"/>
      <c r="AC403" s="35"/>
      <c r="AD403" s="35"/>
      <c r="AE403" s="35"/>
      <c r="AT403" s="14" t="s">
        <v>275</v>
      </c>
      <c r="AU403" s="14" t="s">
        <v>83</v>
      </c>
    </row>
    <row r="404" s="2" customFormat="1" ht="90" customHeight="1">
      <c r="A404" s="35"/>
      <c r="B404" s="36"/>
      <c r="C404" s="222" t="s">
        <v>558</v>
      </c>
      <c r="D404" s="222" t="s">
        <v>269</v>
      </c>
      <c r="E404" s="223" t="s">
        <v>490</v>
      </c>
      <c r="F404" s="224" t="s">
        <v>491</v>
      </c>
      <c r="G404" s="225" t="s">
        <v>486</v>
      </c>
      <c r="H404" s="226">
        <v>4</v>
      </c>
      <c r="I404" s="227"/>
      <c r="J404" s="228">
        <f>ROUND(I404*H404,2)</f>
        <v>0</v>
      </c>
      <c r="K404" s="224" t="s">
        <v>273</v>
      </c>
      <c r="L404" s="41"/>
      <c r="M404" s="229" t="s">
        <v>1</v>
      </c>
      <c r="N404" s="230" t="s">
        <v>38</v>
      </c>
      <c r="O404" s="88"/>
      <c r="P404" s="231">
        <f>O404*H404</f>
        <v>0</v>
      </c>
      <c r="Q404" s="231">
        <v>0</v>
      </c>
      <c r="R404" s="231">
        <f>Q404*H404</f>
        <v>0</v>
      </c>
      <c r="S404" s="231">
        <v>0</v>
      </c>
      <c r="T404" s="232">
        <f>S404*H404</f>
        <v>0</v>
      </c>
      <c r="U404" s="35"/>
      <c r="V404" s="35"/>
      <c r="W404" s="35"/>
      <c r="X404" s="35"/>
      <c r="Y404" s="35"/>
      <c r="Z404" s="35"/>
      <c r="AA404" s="35"/>
      <c r="AB404" s="35"/>
      <c r="AC404" s="35"/>
      <c r="AD404" s="35"/>
      <c r="AE404" s="35"/>
      <c r="AR404" s="233" t="s">
        <v>274</v>
      </c>
      <c r="AT404" s="233" t="s">
        <v>269</v>
      </c>
      <c r="AU404" s="233" t="s">
        <v>83</v>
      </c>
      <c r="AY404" s="14" t="s">
        <v>266</v>
      </c>
      <c r="BE404" s="234">
        <f>IF(N404="základní",J404,0)</f>
        <v>0</v>
      </c>
      <c r="BF404" s="234">
        <f>IF(N404="snížená",J404,0)</f>
        <v>0</v>
      </c>
      <c r="BG404" s="234">
        <f>IF(N404="zákl. přenesená",J404,0)</f>
        <v>0</v>
      </c>
      <c r="BH404" s="234">
        <f>IF(N404="sníž. přenesená",J404,0)</f>
        <v>0</v>
      </c>
      <c r="BI404" s="234">
        <f>IF(N404="nulová",J404,0)</f>
        <v>0</v>
      </c>
      <c r="BJ404" s="14" t="s">
        <v>81</v>
      </c>
      <c r="BK404" s="234">
        <f>ROUND(I404*H404,2)</f>
        <v>0</v>
      </c>
      <c r="BL404" s="14" t="s">
        <v>274</v>
      </c>
      <c r="BM404" s="233" t="s">
        <v>794</v>
      </c>
    </row>
    <row r="405" s="2" customFormat="1">
      <c r="A405" s="35"/>
      <c r="B405" s="36"/>
      <c r="C405" s="37"/>
      <c r="D405" s="235" t="s">
        <v>275</v>
      </c>
      <c r="E405" s="37"/>
      <c r="F405" s="236" t="s">
        <v>1014</v>
      </c>
      <c r="G405" s="37"/>
      <c r="H405" s="37"/>
      <c r="I405" s="237"/>
      <c r="J405" s="37"/>
      <c r="K405" s="37"/>
      <c r="L405" s="41"/>
      <c r="M405" s="238"/>
      <c r="N405" s="239"/>
      <c r="O405" s="88"/>
      <c r="P405" s="88"/>
      <c r="Q405" s="88"/>
      <c r="R405" s="88"/>
      <c r="S405" s="88"/>
      <c r="T405" s="89"/>
      <c r="U405" s="35"/>
      <c r="V405" s="35"/>
      <c r="W405" s="35"/>
      <c r="X405" s="35"/>
      <c r="Y405" s="35"/>
      <c r="Z405" s="35"/>
      <c r="AA405" s="35"/>
      <c r="AB405" s="35"/>
      <c r="AC405" s="35"/>
      <c r="AD405" s="35"/>
      <c r="AE405" s="35"/>
      <c r="AT405" s="14" t="s">
        <v>275</v>
      </c>
      <c r="AU405" s="14" t="s">
        <v>83</v>
      </c>
    </row>
    <row r="406" s="2" customFormat="1" ht="90" customHeight="1">
      <c r="A406" s="35"/>
      <c r="B406" s="36"/>
      <c r="C406" s="222" t="s">
        <v>800</v>
      </c>
      <c r="D406" s="222" t="s">
        <v>269</v>
      </c>
      <c r="E406" s="223" t="s">
        <v>494</v>
      </c>
      <c r="F406" s="224" t="s">
        <v>495</v>
      </c>
      <c r="G406" s="225" t="s">
        <v>279</v>
      </c>
      <c r="H406" s="226">
        <v>520</v>
      </c>
      <c r="I406" s="227"/>
      <c r="J406" s="228">
        <f>ROUND(I406*H406,2)</f>
        <v>0</v>
      </c>
      <c r="K406" s="224" t="s">
        <v>273</v>
      </c>
      <c r="L406" s="41"/>
      <c r="M406" s="229" t="s">
        <v>1</v>
      </c>
      <c r="N406" s="230" t="s">
        <v>38</v>
      </c>
      <c r="O406" s="88"/>
      <c r="P406" s="231">
        <f>O406*H406</f>
        <v>0</v>
      </c>
      <c r="Q406" s="231">
        <v>0</v>
      </c>
      <c r="R406" s="231">
        <f>Q406*H406</f>
        <v>0</v>
      </c>
      <c r="S406" s="231">
        <v>0</v>
      </c>
      <c r="T406" s="232">
        <f>S406*H406</f>
        <v>0</v>
      </c>
      <c r="U406" s="35"/>
      <c r="V406" s="35"/>
      <c r="W406" s="35"/>
      <c r="X406" s="35"/>
      <c r="Y406" s="35"/>
      <c r="Z406" s="35"/>
      <c r="AA406" s="35"/>
      <c r="AB406" s="35"/>
      <c r="AC406" s="35"/>
      <c r="AD406" s="35"/>
      <c r="AE406" s="35"/>
      <c r="AR406" s="233" t="s">
        <v>274</v>
      </c>
      <c r="AT406" s="233" t="s">
        <v>269</v>
      </c>
      <c r="AU406" s="233" t="s">
        <v>83</v>
      </c>
      <c r="AY406" s="14" t="s">
        <v>266</v>
      </c>
      <c r="BE406" s="234">
        <f>IF(N406="základní",J406,0)</f>
        <v>0</v>
      </c>
      <c r="BF406" s="234">
        <f>IF(N406="snížená",J406,0)</f>
        <v>0</v>
      </c>
      <c r="BG406" s="234">
        <f>IF(N406="zákl. přenesená",J406,0)</f>
        <v>0</v>
      </c>
      <c r="BH406" s="234">
        <f>IF(N406="sníž. přenesená",J406,0)</f>
        <v>0</v>
      </c>
      <c r="BI406" s="234">
        <f>IF(N406="nulová",J406,0)</f>
        <v>0</v>
      </c>
      <c r="BJ406" s="14" t="s">
        <v>81</v>
      </c>
      <c r="BK406" s="234">
        <f>ROUND(I406*H406,2)</f>
        <v>0</v>
      </c>
      <c r="BL406" s="14" t="s">
        <v>274</v>
      </c>
      <c r="BM406" s="233" t="s">
        <v>798</v>
      </c>
    </row>
    <row r="407" s="2" customFormat="1">
      <c r="A407" s="35"/>
      <c r="B407" s="36"/>
      <c r="C407" s="37"/>
      <c r="D407" s="235" t="s">
        <v>275</v>
      </c>
      <c r="E407" s="37"/>
      <c r="F407" s="236" t="s">
        <v>1015</v>
      </c>
      <c r="G407" s="37"/>
      <c r="H407" s="37"/>
      <c r="I407" s="237"/>
      <c r="J407" s="37"/>
      <c r="K407" s="37"/>
      <c r="L407" s="41"/>
      <c r="M407" s="238"/>
      <c r="N407" s="239"/>
      <c r="O407" s="88"/>
      <c r="P407" s="88"/>
      <c r="Q407" s="88"/>
      <c r="R407" s="88"/>
      <c r="S407" s="88"/>
      <c r="T407" s="89"/>
      <c r="U407" s="35"/>
      <c r="V407" s="35"/>
      <c r="W407" s="35"/>
      <c r="X407" s="35"/>
      <c r="Y407" s="35"/>
      <c r="Z407" s="35"/>
      <c r="AA407" s="35"/>
      <c r="AB407" s="35"/>
      <c r="AC407" s="35"/>
      <c r="AD407" s="35"/>
      <c r="AE407" s="35"/>
      <c r="AT407" s="14" t="s">
        <v>275</v>
      </c>
      <c r="AU407" s="14" t="s">
        <v>83</v>
      </c>
    </row>
    <row r="408" s="2" customFormat="1" ht="90" customHeight="1">
      <c r="A408" s="35"/>
      <c r="B408" s="36"/>
      <c r="C408" s="222" t="s">
        <v>561</v>
      </c>
      <c r="D408" s="222" t="s">
        <v>269</v>
      </c>
      <c r="E408" s="223" t="s">
        <v>499</v>
      </c>
      <c r="F408" s="224" t="s">
        <v>500</v>
      </c>
      <c r="G408" s="225" t="s">
        <v>279</v>
      </c>
      <c r="H408" s="226">
        <v>520</v>
      </c>
      <c r="I408" s="227"/>
      <c r="J408" s="228">
        <f>ROUND(I408*H408,2)</f>
        <v>0</v>
      </c>
      <c r="K408" s="224" t="s">
        <v>273</v>
      </c>
      <c r="L408" s="41"/>
      <c r="M408" s="229" t="s">
        <v>1</v>
      </c>
      <c r="N408" s="230" t="s">
        <v>38</v>
      </c>
      <c r="O408" s="88"/>
      <c r="P408" s="231">
        <f>O408*H408</f>
        <v>0</v>
      </c>
      <c r="Q408" s="231">
        <v>0</v>
      </c>
      <c r="R408" s="231">
        <f>Q408*H408</f>
        <v>0</v>
      </c>
      <c r="S408" s="231">
        <v>0</v>
      </c>
      <c r="T408" s="232">
        <f>S408*H408</f>
        <v>0</v>
      </c>
      <c r="U408" s="35"/>
      <c r="V408" s="35"/>
      <c r="W408" s="35"/>
      <c r="X408" s="35"/>
      <c r="Y408" s="35"/>
      <c r="Z408" s="35"/>
      <c r="AA408" s="35"/>
      <c r="AB408" s="35"/>
      <c r="AC408" s="35"/>
      <c r="AD408" s="35"/>
      <c r="AE408" s="35"/>
      <c r="AR408" s="233" t="s">
        <v>274</v>
      </c>
      <c r="AT408" s="233" t="s">
        <v>269</v>
      </c>
      <c r="AU408" s="233" t="s">
        <v>83</v>
      </c>
      <c r="AY408" s="14" t="s">
        <v>266</v>
      </c>
      <c r="BE408" s="234">
        <f>IF(N408="základní",J408,0)</f>
        <v>0</v>
      </c>
      <c r="BF408" s="234">
        <f>IF(N408="snížená",J408,0)</f>
        <v>0</v>
      </c>
      <c r="BG408" s="234">
        <f>IF(N408="zákl. přenesená",J408,0)</f>
        <v>0</v>
      </c>
      <c r="BH408" s="234">
        <f>IF(N408="sníž. přenesená",J408,0)</f>
        <v>0</v>
      </c>
      <c r="BI408" s="234">
        <f>IF(N408="nulová",J408,0)</f>
        <v>0</v>
      </c>
      <c r="BJ408" s="14" t="s">
        <v>81</v>
      </c>
      <c r="BK408" s="234">
        <f>ROUND(I408*H408,2)</f>
        <v>0</v>
      </c>
      <c r="BL408" s="14" t="s">
        <v>274</v>
      </c>
      <c r="BM408" s="233" t="s">
        <v>803</v>
      </c>
    </row>
    <row r="409" s="2" customFormat="1">
      <c r="A409" s="35"/>
      <c r="B409" s="36"/>
      <c r="C409" s="37"/>
      <c r="D409" s="235" t="s">
        <v>275</v>
      </c>
      <c r="E409" s="37"/>
      <c r="F409" s="236" t="s">
        <v>1015</v>
      </c>
      <c r="G409" s="37"/>
      <c r="H409" s="37"/>
      <c r="I409" s="237"/>
      <c r="J409" s="37"/>
      <c r="K409" s="37"/>
      <c r="L409" s="41"/>
      <c r="M409" s="238"/>
      <c r="N409" s="239"/>
      <c r="O409" s="88"/>
      <c r="P409" s="88"/>
      <c r="Q409" s="88"/>
      <c r="R409" s="88"/>
      <c r="S409" s="88"/>
      <c r="T409" s="89"/>
      <c r="U409" s="35"/>
      <c r="V409" s="35"/>
      <c r="W409" s="35"/>
      <c r="X409" s="35"/>
      <c r="Y409" s="35"/>
      <c r="Z409" s="35"/>
      <c r="AA409" s="35"/>
      <c r="AB409" s="35"/>
      <c r="AC409" s="35"/>
      <c r="AD409" s="35"/>
      <c r="AE409" s="35"/>
      <c r="AT409" s="14" t="s">
        <v>275</v>
      </c>
      <c r="AU409" s="14" t="s">
        <v>83</v>
      </c>
    </row>
    <row r="410" s="2" customFormat="1" ht="90" customHeight="1">
      <c r="A410" s="35"/>
      <c r="B410" s="36"/>
      <c r="C410" s="222" t="s">
        <v>807</v>
      </c>
      <c r="D410" s="222" t="s">
        <v>269</v>
      </c>
      <c r="E410" s="223" t="s">
        <v>1234</v>
      </c>
      <c r="F410" s="224" t="s">
        <v>1235</v>
      </c>
      <c r="G410" s="225" t="s">
        <v>279</v>
      </c>
      <c r="H410" s="226">
        <v>18</v>
      </c>
      <c r="I410" s="227"/>
      <c r="J410" s="228">
        <f>ROUND(I410*H410,2)</f>
        <v>0</v>
      </c>
      <c r="K410" s="224" t="s">
        <v>273</v>
      </c>
      <c r="L410" s="41"/>
      <c r="M410" s="229" t="s">
        <v>1</v>
      </c>
      <c r="N410" s="230" t="s">
        <v>38</v>
      </c>
      <c r="O410" s="88"/>
      <c r="P410" s="231">
        <f>O410*H410</f>
        <v>0</v>
      </c>
      <c r="Q410" s="231">
        <v>0</v>
      </c>
      <c r="R410" s="231">
        <f>Q410*H410</f>
        <v>0</v>
      </c>
      <c r="S410" s="231">
        <v>0</v>
      </c>
      <c r="T410" s="232">
        <f>S410*H410</f>
        <v>0</v>
      </c>
      <c r="U410" s="35"/>
      <c r="V410" s="35"/>
      <c r="W410" s="35"/>
      <c r="X410" s="35"/>
      <c r="Y410" s="35"/>
      <c r="Z410" s="35"/>
      <c r="AA410" s="35"/>
      <c r="AB410" s="35"/>
      <c r="AC410" s="35"/>
      <c r="AD410" s="35"/>
      <c r="AE410" s="35"/>
      <c r="AR410" s="233" t="s">
        <v>274</v>
      </c>
      <c r="AT410" s="233" t="s">
        <v>269</v>
      </c>
      <c r="AU410" s="233" t="s">
        <v>83</v>
      </c>
      <c r="AY410" s="14" t="s">
        <v>266</v>
      </c>
      <c r="BE410" s="234">
        <f>IF(N410="základní",J410,0)</f>
        <v>0</v>
      </c>
      <c r="BF410" s="234">
        <f>IF(N410="snížená",J410,0)</f>
        <v>0</v>
      </c>
      <c r="BG410" s="234">
        <f>IF(N410="zákl. přenesená",J410,0)</f>
        <v>0</v>
      </c>
      <c r="BH410" s="234">
        <f>IF(N410="sníž. přenesená",J410,0)</f>
        <v>0</v>
      </c>
      <c r="BI410" s="234">
        <f>IF(N410="nulová",J410,0)</f>
        <v>0</v>
      </c>
      <c r="BJ410" s="14" t="s">
        <v>81</v>
      </c>
      <c r="BK410" s="234">
        <f>ROUND(I410*H410,2)</f>
        <v>0</v>
      </c>
      <c r="BL410" s="14" t="s">
        <v>274</v>
      </c>
      <c r="BM410" s="233" t="s">
        <v>805</v>
      </c>
    </row>
    <row r="411" s="2" customFormat="1">
      <c r="A411" s="35"/>
      <c r="B411" s="36"/>
      <c r="C411" s="37"/>
      <c r="D411" s="235" t="s">
        <v>275</v>
      </c>
      <c r="E411" s="37"/>
      <c r="F411" s="236" t="s">
        <v>1236</v>
      </c>
      <c r="G411" s="37"/>
      <c r="H411" s="37"/>
      <c r="I411" s="237"/>
      <c r="J411" s="37"/>
      <c r="K411" s="37"/>
      <c r="L411" s="41"/>
      <c r="M411" s="238"/>
      <c r="N411" s="239"/>
      <c r="O411" s="88"/>
      <c r="P411" s="88"/>
      <c r="Q411" s="88"/>
      <c r="R411" s="88"/>
      <c r="S411" s="88"/>
      <c r="T411" s="89"/>
      <c r="U411" s="35"/>
      <c r="V411" s="35"/>
      <c r="W411" s="35"/>
      <c r="X411" s="35"/>
      <c r="Y411" s="35"/>
      <c r="Z411" s="35"/>
      <c r="AA411" s="35"/>
      <c r="AB411" s="35"/>
      <c r="AC411" s="35"/>
      <c r="AD411" s="35"/>
      <c r="AE411" s="35"/>
      <c r="AT411" s="14" t="s">
        <v>275</v>
      </c>
      <c r="AU411" s="14" t="s">
        <v>83</v>
      </c>
    </row>
    <row r="412" s="2" customFormat="1" ht="16.5" customHeight="1">
      <c r="A412" s="35"/>
      <c r="B412" s="36"/>
      <c r="C412" s="240" t="s">
        <v>566</v>
      </c>
      <c r="D412" s="240" t="s">
        <v>339</v>
      </c>
      <c r="E412" s="241" t="s">
        <v>1237</v>
      </c>
      <c r="F412" s="242" t="s">
        <v>1238</v>
      </c>
      <c r="G412" s="243" t="s">
        <v>272</v>
      </c>
      <c r="H412" s="244">
        <v>12</v>
      </c>
      <c r="I412" s="245"/>
      <c r="J412" s="246">
        <f>ROUND(I412*H412,2)</f>
        <v>0</v>
      </c>
      <c r="K412" s="242" t="s">
        <v>273</v>
      </c>
      <c r="L412" s="247"/>
      <c r="M412" s="248" t="s">
        <v>1</v>
      </c>
      <c r="N412" s="249" t="s">
        <v>38</v>
      </c>
      <c r="O412" s="88"/>
      <c r="P412" s="231">
        <f>O412*H412</f>
        <v>0</v>
      </c>
      <c r="Q412" s="231">
        <v>0</v>
      </c>
      <c r="R412" s="231">
        <f>Q412*H412</f>
        <v>0</v>
      </c>
      <c r="S412" s="231">
        <v>0</v>
      </c>
      <c r="T412" s="232">
        <f>S412*H412</f>
        <v>0</v>
      </c>
      <c r="U412" s="35"/>
      <c r="V412" s="35"/>
      <c r="W412" s="35"/>
      <c r="X412" s="35"/>
      <c r="Y412" s="35"/>
      <c r="Z412" s="35"/>
      <c r="AA412" s="35"/>
      <c r="AB412" s="35"/>
      <c r="AC412" s="35"/>
      <c r="AD412" s="35"/>
      <c r="AE412" s="35"/>
      <c r="AR412" s="233" t="s">
        <v>286</v>
      </c>
      <c r="AT412" s="233" t="s">
        <v>339</v>
      </c>
      <c r="AU412" s="233" t="s">
        <v>83</v>
      </c>
      <c r="AY412" s="14" t="s">
        <v>266</v>
      </c>
      <c r="BE412" s="234">
        <f>IF(N412="základní",J412,0)</f>
        <v>0</v>
      </c>
      <c r="BF412" s="234">
        <f>IF(N412="snížená",J412,0)</f>
        <v>0</v>
      </c>
      <c r="BG412" s="234">
        <f>IF(N412="zákl. přenesená",J412,0)</f>
        <v>0</v>
      </c>
      <c r="BH412" s="234">
        <f>IF(N412="sníž. přenesená",J412,0)</f>
        <v>0</v>
      </c>
      <c r="BI412" s="234">
        <f>IF(N412="nulová",J412,0)</f>
        <v>0</v>
      </c>
      <c r="BJ412" s="14" t="s">
        <v>81</v>
      </c>
      <c r="BK412" s="234">
        <f>ROUND(I412*H412,2)</f>
        <v>0</v>
      </c>
      <c r="BL412" s="14" t="s">
        <v>274</v>
      </c>
      <c r="BM412" s="233" t="s">
        <v>810</v>
      </c>
    </row>
    <row r="413" s="2" customFormat="1">
      <c r="A413" s="35"/>
      <c r="B413" s="36"/>
      <c r="C413" s="37"/>
      <c r="D413" s="235" t="s">
        <v>275</v>
      </c>
      <c r="E413" s="37"/>
      <c r="F413" s="236" t="s">
        <v>1239</v>
      </c>
      <c r="G413" s="37"/>
      <c r="H413" s="37"/>
      <c r="I413" s="237"/>
      <c r="J413" s="37"/>
      <c r="K413" s="37"/>
      <c r="L413" s="41"/>
      <c r="M413" s="238"/>
      <c r="N413" s="239"/>
      <c r="O413" s="88"/>
      <c r="P413" s="88"/>
      <c r="Q413" s="88"/>
      <c r="R413" s="88"/>
      <c r="S413" s="88"/>
      <c r="T413" s="89"/>
      <c r="U413" s="35"/>
      <c r="V413" s="35"/>
      <c r="W413" s="35"/>
      <c r="X413" s="35"/>
      <c r="Y413" s="35"/>
      <c r="Z413" s="35"/>
      <c r="AA413" s="35"/>
      <c r="AB413" s="35"/>
      <c r="AC413" s="35"/>
      <c r="AD413" s="35"/>
      <c r="AE413" s="35"/>
      <c r="AT413" s="14" t="s">
        <v>275</v>
      </c>
      <c r="AU413" s="14" t="s">
        <v>83</v>
      </c>
    </row>
    <row r="414" s="2" customFormat="1" ht="114.9" customHeight="1">
      <c r="A414" s="35"/>
      <c r="B414" s="36"/>
      <c r="C414" s="222" t="s">
        <v>814</v>
      </c>
      <c r="D414" s="222" t="s">
        <v>269</v>
      </c>
      <c r="E414" s="223" t="s">
        <v>393</v>
      </c>
      <c r="F414" s="224" t="s">
        <v>394</v>
      </c>
      <c r="G414" s="225" t="s">
        <v>307</v>
      </c>
      <c r="H414" s="226">
        <v>10.560000000000001</v>
      </c>
      <c r="I414" s="227"/>
      <c r="J414" s="228">
        <f>ROUND(I414*H414,2)</f>
        <v>0</v>
      </c>
      <c r="K414" s="224" t="s">
        <v>273</v>
      </c>
      <c r="L414" s="41"/>
      <c r="M414" s="229" t="s">
        <v>1</v>
      </c>
      <c r="N414" s="230" t="s">
        <v>38</v>
      </c>
      <c r="O414" s="88"/>
      <c r="P414" s="231">
        <f>O414*H414</f>
        <v>0</v>
      </c>
      <c r="Q414" s="231">
        <v>0</v>
      </c>
      <c r="R414" s="231">
        <f>Q414*H414</f>
        <v>0</v>
      </c>
      <c r="S414" s="231">
        <v>0</v>
      </c>
      <c r="T414" s="232">
        <f>S414*H414</f>
        <v>0</v>
      </c>
      <c r="U414" s="35"/>
      <c r="V414" s="35"/>
      <c r="W414" s="35"/>
      <c r="X414" s="35"/>
      <c r="Y414" s="35"/>
      <c r="Z414" s="35"/>
      <c r="AA414" s="35"/>
      <c r="AB414" s="35"/>
      <c r="AC414" s="35"/>
      <c r="AD414" s="35"/>
      <c r="AE414" s="35"/>
      <c r="AR414" s="233" t="s">
        <v>274</v>
      </c>
      <c r="AT414" s="233" t="s">
        <v>269</v>
      </c>
      <c r="AU414" s="233" t="s">
        <v>83</v>
      </c>
      <c r="AY414" s="14" t="s">
        <v>266</v>
      </c>
      <c r="BE414" s="234">
        <f>IF(N414="základní",J414,0)</f>
        <v>0</v>
      </c>
      <c r="BF414" s="234">
        <f>IF(N414="snížená",J414,0)</f>
        <v>0</v>
      </c>
      <c r="BG414" s="234">
        <f>IF(N414="zákl. přenesená",J414,0)</f>
        <v>0</v>
      </c>
      <c r="BH414" s="234">
        <f>IF(N414="sníž. přenesená",J414,0)</f>
        <v>0</v>
      </c>
      <c r="BI414" s="234">
        <f>IF(N414="nulová",J414,0)</f>
        <v>0</v>
      </c>
      <c r="BJ414" s="14" t="s">
        <v>81</v>
      </c>
      <c r="BK414" s="234">
        <f>ROUND(I414*H414,2)</f>
        <v>0</v>
      </c>
      <c r="BL414" s="14" t="s">
        <v>274</v>
      </c>
      <c r="BM414" s="233" t="s">
        <v>812</v>
      </c>
    </row>
    <row r="415" s="2" customFormat="1">
      <c r="A415" s="35"/>
      <c r="B415" s="36"/>
      <c r="C415" s="37"/>
      <c r="D415" s="235" t="s">
        <v>275</v>
      </c>
      <c r="E415" s="37"/>
      <c r="F415" s="236" t="s">
        <v>1240</v>
      </c>
      <c r="G415" s="37"/>
      <c r="H415" s="37"/>
      <c r="I415" s="237"/>
      <c r="J415" s="37"/>
      <c r="K415" s="37"/>
      <c r="L415" s="41"/>
      <c r="M415" s="238"/>
      <c r="N415" s="239"/>
      <c r="O415" s="88"/>
      <c r="P415" s="88"/>
      <c r="Q415" s="88"/>
      <c r="R415" s="88"/>
      <c r="S415" s="88"/>
      <c r="T415" s="89"/>
      <c r="U415" s="35"/>
      <c r="V415" s="35"/>
      <c r="W415" s="35"/>
      <c r="X415" s="35"/>
      <c r="Y415" s="35"/>
      <c r="Z415" s="35"/>
      <c r="AA415" s="35"/>
      <c r="AB415" s="35"/>
      <c r="AC415" s="35"/>
      <c r="AD415" s="35"/>
      <c r="AE415" s="35"/>
      <c r="AT415" s="14" t="s">
        <v>275</v>
      </c>
      <c r="AU415" s="14" t="s">
        <v>83</v>
      </c>
    </row>
    <row r="416" s="2" customFormat="1" ht="123" customHeight="1">
      <c r="A416" s="35"/>
      <c r="B416" s="36"/>
      <c r="C416" s="222" t="s">
        <v>570</v>
      </c>
      <c r="D416" s="222" t="s">
        <v>269</v>
      </c>
      <c r="E416" s="223" t="s">
        <v>1022</v>
      </c>
      <c r="F416" s="224" t="s">
        <v>1023</v>
      </c>
      <c r="G416" s="225" t="s">
        <v>307</v>
      </c>
      <c r="H416" s="226">
        <v>31.68</v>
      </c>
      <c r="I416" s="227"/>
      <c r="J416" s="228">
        <f>ROUND(I416*H416,2)</f>
        <v>0</v>
      </c>
      <c r="K416" s="224" t="s">
        <v>273</v>
      </c>
      <c r="L416" s="41"/>
      <c r="M416" s="229" t="s">
        <v>1</v>
      </c>
      <c r="N416" s="230" t="s">
        <v>38</v>
      </c>
      <c r="O416" s="88"/>
      <c r="P416" s="231">
        <f>O416*H416</f>
        <v>0</v>
      </c>
      <c r="Q416" s="231">
        <v>0</v>
      </c>
      <c r="R416" s="231">
        <f>Q416*H416</f>
        <v>0</v>
      </c>
      <c r="S416" s="231">
        <v>0</v>
      </c>
      <c r="T416" s="232">
        <f>S416*H416</f>
        <v>0</v>
      </c>
      <c r="U416" s="35"/>
      <c r="V416" s="35"/>
      <c r="W416" s="35"/>
      <c r="X416" s="35"/>
      <c r="Y416" s="35"/>
      <c r="Z416" s="35"/>
      <c r="AA416" s="35"/>
      <c r="AB416" s="35"/>
      <c r="AC416" s="35"/>
      <c r="AD416" s="35"/>
      <c r="AE416" s="35"/>
      <c r="AR416" s="233" t="s">
        <v>274</v>
      </c>
      <c r="AT416" s="233" t="s">
        <v>269</v>
      </c>
      <c r="AU416" s="233" t="s">
        <v>83</v>
      </c>
      <c r="AY416" s="14" t="s">
        <v>266</v>
      </c>
      <c r="BE416" s="234">
        <f>IF(N416="základní",J416,0)</f>
        <v>0</v>
      </c>
      <c r="BF416" s="234">
        <f>IF(N416="snížená",J416,0)</f>
        <v>0</v>
      </c>
      <c r="BG416" s="234">
        <f>IF(N416="zákl. přenesená",J416,0)</f>
        <v>0</v>
      </c>
      <c r="BH416" s="234">
        <f>IF(N416="sníž. přenesená",J416,0)</f>
        <v>0</v>
      </c>
      <c r="BI416" s="234">
        <f>IF(N416="nulová",J416,0)</f>
        <v>0</v>
      </c>
      <c r="BJ416" s="14" t="s">
        <v>81</v>
      </c>
      <c r="BK416" s="234">
        <f>ROUND(I416*H416,2)</f>
        <v>0</v>
      </c>
      <c r="BL416" s="14" t="s">
        <v>274</v>
      </c>
      <c r="BM416" s="233" t="s">
        <v>815</v>
      </c>
    </row>
    <row r="417" s="2" customFormat="1">
      <c r="A417" s="35"/>
      <c r="B417" s="36"/>
      <c r="C417" s="37"/>
      <c r="D417" s="235" t="s">
        <v>275</v>
      </c>
      <c r="E417" s="37"/>
      <c r="F417" s="236" t="s">
        <v>1241</v>
      </c>
      <c r="G417" s="37"/>
      <c r="H417" s="37"/>
      <c r="I417" s="237"/>
      <c r="J417" s="37"/>
      <c r="K417" s="37"/>
      <c r="L417" s="41"/>
      <c r="M417" s="238"/>
      <c r="N417" s="239"/>
      <c r="O417" s="88"/>
      <c r="P417" s="88"/>
      <c r="Q417" s="88"/>
      <c r="R417" s="88"/>
      <c r="S417" s="88"/>
      <c r="T417" s="89"/>
      <c r="U417" s="35"/>
      <c r="V417" s="35"/>
      <c r="W417" s="35"/>
      <c r="X417" s="35"/>
      <c r="Y417" s="35"/>
      <c r="Z417" s="35"/>
      <c r="AA417" s="35"/>
      <c r="AB417" s="35"/>
      <c r="AC417" s="35"/>
      <c r="AD417" s="35"/>
      <c r="AE417" s="35"/>
      <c r="AT417" s="14" t="s">
        <v>275</v>
      </c>
      <c r="AU417" s="14" t="s">
        <v>83</v>
      </c>
    </row>
    <row r="418" s="2" customFormat="1" ht="66.75" customHeight="1">
      <c r="A418" s="35"/>
      <c r="B418" s="36"/>
      <c r="C418" s="222" t="s">
        <v>819</v>
      </c>
      <c r="D418" s="222" t="s">
        <v>269</v>
      </c>
      <c r="E418" s="223" t="s">
        <v>1016</v>
      </c>
      <c r="F418" s="224" t="s">
        <v>1017</v>
      </c>
      <c r="G418" s="225" t="s">
        <v>279</v>
      </c>
      <c r="H418" s="226">
        <v>33.600000000000001</v>
      </c>
      <c r="I418" s="227"/>
      <c r="J418" s="228">
        <f>ROUND(I418*H418,2)</f>
        <v>0</v>
      </c>
      <c r="K418" s="224" t="s">
        <v>273</v>
      </c>
      <c r="L418" s="41"/>
      <c r="M418" s="229" t="s">
        <v>1</v>
      </c>
      <c r="N418" s="230" t="s">
        <v>38</v>
      </c>
      <c r="O418" s="88"/>
      <c r="P418" s="231">
        <f>O418*H418</f>
        <v>0</v>
      </c>
      <c r="Q418" s="231">
        <v>0</v>
      </c>
      <c r="R418" s="231">
        <f>Q418*H418</f>
        <v>0</v>
      </c>
      <c r="S418" s="231">
        <v>0</v>
      </c>
      <c r="T418" s="232">
        <f>S418*H418</f>
        <v>0</v>
      </c>
      <c r="U418" s="35"/>
      <c r="V418" s="35"/>
      <c r="W418" s="35"/>
      <c r="X418" s="35"/>
      <c r="Y418" s="35"/>
      <c r="Z418" s="35"/>
      <c r="AA418" s="35"/>
      <c r="AB418" s="35"/>
      <c r="AC418" s="35"/>
      <c r="AD418" s="35"/>
      <c r="AE418" s="35"/>
      <c r="AR418" s="233" t="s">
        <v>274</v>
      </c>
      <c r="AT418" s="233" t="s">
        <v>269</v>
      </c>
      <c r="AU418" s="233" t="s">
        <v>83</v>
      </c>
      <c r="AY418" s="14" t="s">
        <v>266</v>
      </c>
      <c r="BE418" s="234">
        <f>IF(N418="základní",J418,0)</f>
        <v>0</v>
      </c>
      <c r="BF418" s="234">
        <f>IF(N418="snížená",J418,0)</f>
        <v>0</v>
      </c>
      <c r="BG418" s="234">
        <f>IF(N418="zákl. přenesená",J418,0)</f>
        <v>0</v>
      </c>
      <c r="BH418" s="234">
        <f>IF(N418="sníž. přenesená",J418,0)</f>
        <v>0</v>
      </c>
      <c r="BI418" s="234">
        <f>IF(N418="nulová",J418,0)</f>
        <v>0</v>
      </c>
      <c r="BJ418" s="14" t="s">
        <v>81</v>
      </c>
      <c r="BK418" s="234">
        <f>ROUND(I418*H418,2)</f>
        <v>0</v>
      </c>
      <c r="BL418" s="14" t="s">
        <v>274</v>
      </c>
      <c r="BM418" s="233" t="s">
        <v>817</v>
      </c>
    </row>
    <row r="419" s="2" customFormat="1">
      <c r="A419" s="35"/>
      <c r="B419" s="36"/>
      <c r="C419" s="37"/>
      <c r="D419" s="235" t="s">
        <v>275</v>
      </c>
      <c r="E419" s="37"/>
      <c r="F419" s="236" t="s">
        <v>999</v>
      </c>
      <c r="G419" s="37"/>
      <c r="H419" s="37"/>
      <c r="I419" s="237"/>
      <c r="J419" s="37"/>
      <c r="K419" s="37"/>
      <c r="L419" s="41"/>
      <c r="M419" s="238"/>
      <c r="N419" s="239"/>
      <c r="O419" s="88"/>
      <c r="P419" s="88"/>
      <c r="Q419" s="88"/>
      <c r="R419" s="88"/>
      <c r="S419" s="88"/>
      <c r="T419" s="89"/>
      <c r="U419" s="35"/>
      <c r="V419" s="35"/>
      <c r="W419" s="35"/>
      <c r="X419" s="35"/>
      <c r="Y419" s="35"/>
      <c r="Z419" s="35"/>
      <c r="AA419" s="35"/>
      <c r="AB419" s="35"/>
      <c r="AC419" s="35"/>
      <c r="AD419" s="35"/>
      <c r="AE419" s="35"/>
      <c r="AT419" s="14" t="s">
        <v>275</v>
      </c>
      <c r="AU419" s="14" t="s">
        <v>83</v>
      </c>
    </row>
    <row r="420" s="2" customFormat="1" ht="24.15" customHeight="1">
      <c r="A420" s="35"/>
      <c r="B420" s="36"/>
      <c r="C420" s="240" t="s">
        <v>575</v>
      </c>
      <c r="D420" s="240" t="s">
        <v>339</v>
      </c>
      <c r="E420" s="241" t="s">
        <v>1018</v>
      </c>
      <c r="F420" s="242" t="s">
        <v>1019</v>
      </c>
      <c r="G420" s="243" t="s">
        <v>279</v>
      </c>
      <c r="H420" s="244">
        <v>33.600000000000001</v>
      </c>
      <c r="I420" s="245"/>
      <c r="J420" s="246">
        <f>ROUND(I420*H420,2)</f>
        <v>0</v>
      </c>
      <c r="K420" s="242" t="s">
        <v>273</v>
      </c>
      <c r="L420" s="247"/>
      <c r="M420" s="248" t="s">
        <v>1</v>
      </c>
      <c r="N420" s="249" t="s">
        <v>38</v>
      </c>
      <c r="O420" s="88"/>
      <c r="P420" s="231">
        <f>O420*H420</f>
        <v>0</v>
      </c>
      <c r="Q420" s="231">
        <v>0</v>
      </c>
      <c r="R420" s="231">
        <f>Q420*H420</f>
        <v>0</v>
      </c>
      <c r="S420" s="231">
        <v>0</v>
      </c>
      <c r="T420" s="232">
        <f>S420*H420</f>
        <v>0</v>
      </c>
      <c r="U420" s="35"/>
      <c r="V420" s="35"/>
      <c r="W420" s="35"/>
      <c r="X420" s="35"/>
      <c r="Y420" s="35"/>
      <c r="Z420" s="35"/>
      <c r="AA420" s="35"/>
      <c r="AB420" s="35"/>
      <c r="AC420" s="35"/>
      <c r="AD420" s="35"/>
      <c r="AE420" s="35"/>
      <c r="AR420" s="233" t="s">
        <v>286</v>
      </c>
      <c r="AT420" s="233" t="s">
        <v>339</v>
      </c>
      <c r="AU420" s="233" t="s">
        <v>83</v>
      </c>
      <c r="AY420" s="14" t="s">
        <v>266</v>
      </c>
      <c r="BE420" s="234">
        <f>IF(N420="základní",J420,0)</f>
        <v>0</v>
      </c>
      <c r="BF420" s="234">
        <f>IF(N420="snížená",J420,0)</f>
        <v>0</v>
      </c>
      <c r="BG420" s="234">
        <f>IF(N420="zákl. přenesená",J420,0)</f>
        <v>0</v>
      </c>
      <c r="BH420" s="234">
        <f>IF(N420="sníž. přenesená",J420,0)</f>
        <v>0</v>
      </c>
      <c r="BI420" s="234">
        <f>IF(N420="nulová",J420,0)</f>
        <v>0</v>
      </c>
      <c r="BJ420" s="14" t="s">
        <v>81</v>
      </c>
      <c r="BK420" s="234">
        <f>ROUND(I420*H420,2)</f>
        <v>0</v>
      </c>
      <c r="BL420" s="14" t="s">
        <v>274</v>
      </c>
      <c r="BM420" s="233" t="s">
        <v>820</v>
      </c>
    </row>
    <row r="421" s="2" customFormat="1">
      <c r="A421" s="35"/>
      <c r="B421" s="36"/>
      <c r="C421" s="37"/>
      <c r="D421" s="235" t="s">
        <v>275</v>
      </c>
      <c r="E421" s="37"/>
      <c r="F421" s="236" t="s">
        <v>1020</v>
      </c>
      <c r="G421" s="37"/>
      <c r="H421" s="37"/>
      <c r="I421" s="237"/>
      <c r="J421" s="37"/>
      <c r="K421" s="37"/>
      <c r="L421" s="41"/>
      <c r="M421" s="238"/>
      <c r="N421" s="239"/>
      <c r="O421" s="88"/>
      <c r="P421" s="88"/>
      <c r="Q421" s="88"/>
      <c r="R421" s="88"/>
      <c r="S421" s="88"/>
      <c r="T421" s="89"/>
      <c r="U421" s="35"/>
      <c r="V421" s="35"/>
      <c r="W421" s="35"/>
      <c r="X421" s="35"/>
      <c r="Y421" s="35"/>
      <c r="Z421" s="35"/>
      <c r="AA421" s="35"/>
      <c r="AB421" s="35"/>
      <c r="AC421" s="35"/>
      <c r="AD421" s="35"/>
      <c r="AE421" s="35"/>
      <c r="AT421" s="14" t="s">
        <v>275</v>
      </c>
      <c r="AU421" s="14" t="s">
        <v>83</v>
      </c>
    </row>
    <row r="422" s="2" customFormat="1" ht="114.9" customHeight="1">
      <c r="A422" s="35"/>
      <c r="B422" s="36"/>
      <c r="C422" s="222" t="s">
        <v>824</v>
      </c>
      <c r="D422" s="222" t="s">
        <v>269</v>
      </c>
      <c r="E422" s="223" t="s">
        <v>393</v>
      </c>
      <c r="F422" s="224" t="s">
        <v>394</v>
      </c>
      <c r="G422" s="225" t="s">
        <v>307</v>
      </c>
      <c r="H422" s="226">
        <v>30.239999999999998</v>
      </c>
      <c r="I422" s="227"/>
      <c r="J422" s="228">
        <f>ROUND(I422*H422,2)</f>
        <v>0</v>
      </c>
      <c r="K422" s="224" t="s">
        <v>273</v>
      </c>
      <c r="L422" s="41"/>
      <c r="M422" s="229" t="s">
        <v>1</v>
      </c>
      <c r="N422" s="230" t="s">
        <v>38</v>
      </c>
      <c r="O422" s="88"/>
      <c r="P422" s="231">
        <f>O422*H422</f>
        <v>0</v>
      </c>
      <c r="Q422" s="231">
        <v>0</v>
      </c>
      <c r="R422" s="231">
        <f>Q422*H422</f>
        <v>0</v>
      </c>
      <c r="S422" s="231">
        <v>0</v>
      </c>
      <c r="T422" s="232">
        <f>S422*H422</f>
        <v>0</v>
      </c>
      <c r="U422" s="35"/>
      <c r="V422" s="35"/>
      <c r="W422" s="35"/>
      <c r="X422" s="35"/>
      <c r="Y422" s="35"/>
      <c r="Z422" s="35"/>
      <c r="AA422" s="35"/>
      <c r="AB422" s="35"/>
      <c r="AC422" s="35"/>
      <c r="AD422" s="35"/>
      <c r="AE422" s="35"/>
      <c r="AR422" s="233" t="s">
        <v>274</v>
      </c>
      <c r="AT422" s="233" t="s">
        <v>269</v>
      </c>
      <c r="AU422" s="233" t="s">
        <v>83</v>
      </c>
      <c r="AY422" s="14" t="s">
        <v>266</v>
      </c>
      <c r="BE422" s="234">
        <f>IF(N422="základní",J422,0)</f>
        <v>0</v>
      </c>
      <c r="BF422" s="234">
        <f>IF(N422="snížená",J422,0)</f>
        <v>0</v>
      </c>
      <c r="BG422" s="234">
        <f>IF(N422="zákl. přenesená",J422,0)</f>
        <v>0</v>
      </c>
      <c r="BH422" s="234">
        <f>IF(N422="sníž. přenesená",J422,0)</f>
        <v>0</v>
      </c>
      <c r="BI422" s="234">
        <f>IF(N422="nulová",J422,0)</f>
        <v>0</v>
      </c>
      <c r="BJ422" s="14" t="s">
        <v>81</v>
      </c>
      <c r="BK422" s="234">
        <f>ROUND(I422*H422,2)</f>
        <v>0</v>
      </c>
      <c r="BL422" s="14" t="s">
        <v>274</v>
      </c>
      <c r="BM422" s="233" t="s">
        <v>822</v>
      </c>
    </row>
    <row r="423" s="2" customFormat="1">
      <c r="A423" s="35"/>
      <c r="B423" s="36"/>
      <c r="C423" s="37"/>
      <c r="D423" s="235" t="s">
        <v>275</v>
      </c>
      <c r="E423" s="37"/>
      <c r="F423" s="236" t="s">
        <v>1021</v>
      </c>
      <c r="G423" s="37"/>
      <c r="H423" s="37"/>
      <c r="I423" s="237"/>
      <c r="J423" s="37"/>
      <c r="K423" s="37"/>
      <c r="L423" s="41"/>
      <c r="M423" s="238"/>
      <c r="N423" s="239"/>
      <c r="O423" s="88"/>
      <c r="P423" s="88"/>
      <c r="Q423" s="88"/>
      <c r="R423" s="88"/>
      <c r="S423" s="88"/>
      <c r="T423" s="89"/>
      <c r="U423" s="35"/>
      <c r="V423" s="35"/>
      <c r="W423" s="35"/>
      <c r="X423" s="35"/>
      <c r="Y423" s="35"/>
      <c r="Z423" s="35"/>
      <c r="AA423" s="35"/>
      <c r="AB423" s="35"/>
      <c r="AC423" s="35"/>
      <c r="AD423" s="35"/>
      <c r="AE423" s="35"/>
      <c r="AT423" s="14" t="s">
        <v>275</v>
      </c>
      <c r="AU423" s="14" t="s">
        <v>83</v>
      </c>
    </row>
    <row r="424" s="2" customFormat="1" ht="123" customHeight="1">
      <c r="A424" s="35"/>
      <c r="B424" s="36"/>
      <c r="C424" s="222" t="s">
        <v>578</v>
      </c>
      <c r="D424" s="222" t="s">
        <v>269</v>
      </c>
      <c r="E424" s="223" t="s">
        <v>1022</v>
      </c>
      <c r="F424" s="224" t="s">
        <v>1023</v>
      </c>
      <c r="G424" s="225" t="s">
        <v>307</v>
      </c>
      <c r="H424" s="226">
        <v>1360.8</v>
      </c>
      <c r="I424" s="227"/>
      <c r="J424" s="228">
        <f>ROUND(I424*H424,2)</f>
        <v>0</v>
      </c>
      <c r="K424" s="224" t="s">
        <v>273</v>
      </c>
      <c r="L424" s="41"/>
      <c r="M424" s="229" t="s">
        <v>1</v>
      </c>
      <c r="N424" s="230" t="s">
        <v>38</v>
      </c>
      <c r="O424" s="88"/>
      <c r="P424" s="231">
        <f>O424*H424</f>
        <v>0</v>
      </c>
      <c r="Q424" s="231">
        <v>0</v>
      </c>
      <c r="R424" s="231">
        <f>Q424*H424</f>
        <v>0</v>
      </c>
      <c r="S424" s="231">
        <v>0</v>
      </c>
      <c r="T424" s="232">
        <f>S424*H424</f>
        <v>0</v>
      </c>
      <c r="U424" s="35"/>
      <c r="V424" s="35"/>
      <c r="W424" s="35"/>
      <c r="X424" s="35"/>
      <c r="Y424" s="35"/>
      <c r="Z424" s="35"/>
      <c r="AA424" s="35"/>
      <c r="AB424" s="35"/>
      <c r="AC424" s="35"/>
      <c r="AD424" s="35"/>
      <c r="AE424" s="35"/>
      <c r="AR424" s="233" t="s">
        <v>274</v>
      </c>
      <c r="AT424" s="233" t="s">
        <v>269</v>
      </c>
      <c r="AU424" s="233" t="s">
        <v>83</v>
      </c>
      <c r="AY424" s="14" t="s">
        <v>266</v>
      </c>
      <c r="BE424" s="234">
        <f>IF(N424="základní",J424,0)</f>
        <v>0</v>
      </c>
      <c r="BF424" s="234">
        <f>IF(N424="snížená",J424,0)</f>
        <v>0</v>
      </c>
      <c r="BG424" s="234">
        <f>IF(N424="zákl. přenesená",J424,0)</f>
        <v>0</v>
      </c>
      <c r="BH424" s="234">
        <f>IF(N424="sníž. přenesená",J424,0)</f>
        <v>0</v>
      </c>
      <c r="BI424" s="234">
        <f>IF(N424="nulová",J424,0)</f>
        <v>0</v>
      </c>
      <c r="BJ424" s="14" t="s">
        <v>81</v>
      </c>
      <c r="BK424" s="234">
        <f>ROUND(I424*H424,2)</f>
        <v>0</v>
      </c>
      <c r="BL424" s="14" t="s">
        <v>274</v>
      </c>
      <c r="BM424" s="233" t="s">
        <v>825</v>
      </c>
    </row>
    <row r="425" s="2" customFormat="1">
      <c r="A425" s="35"/>
      <c r="B425" s="36"/>
      <c r="C425" s="37"/>
      <c r="D425" s="235" t="s">
        <v>275</v>
      </c>
      <c r="E425" s="37"/>
      <c r="F425" s="236" t="s">
        <v>1024</v>
      </c>
      <c r="G425" s="37"/>
      <c r="H425" s="37"/>
      <c r="I425" s="237"/>
      <c r="J425" s="37"/>
      <c r="K425" s="37"/>
      <c r="L425" s="41"/>
      <c r="M425" s="238"/>
      <c r="N425" s="239"/>
      <c r="O425" s="88"/>
      <c r="P425" s="88"/>
      <c r="Q425" s="88"/>
      <c r="R425" s="88"/>
      <c r="S425" s="88"/>
      <c r="T425" s="89"/>
      <c r="U425" s="35"/>
      <c r="V425" s="35"/>
      <c r="W425" s="35"/>
      <c r="X425" s="35"/>
      <c r="Y425" s="35"/>
      <c r="Z425" s="35"/>
      <c r="AA425" s="35"/>
      <c r="AB425" s="35"/>
      <c r="AC425" s="35"/>
      <c r="AD425" s="35"/>
      <c r="AE425" s="35"/>
      <c r="AT425" s="14" t="s">
        <v>275</v>
      </c>
      <c r="AU425" s="14" t="s">
        <v>83</v>
      </c>
    </row>
    <row r="426" s="2" customFormat="1" ht="21.75" customHeight="1">
      <c r="A426" s="35"/>
      <c r="B426" s="36"/>
      <c r="C426" s="240" t="s">
        <v>831</v>
      </c>
      <c r="D426" s="240" t="s">
        <v>339</v>
      </c>
      <c r="E426" s="241" t="s">
        <v>1025</v>
      </c>
      <c r="F426" s="242" t="s">
        <v>1026</v>
      </c>
      <c r="G426" s="243" t="s">
        <v>297</v>
      </c>
      <c r="H426" s="244">
        <v>9.9000000000000004</v>
      </c>
      <c r="I426" s="245"/>
      <c r="J426" s="246">
        <f>ROUND(I426*H426,2)</f>
        <v>0</v>
      </c>
      <c r="K426" s="242" t="s">
        <v>273</v>
      </c>
      <c r="L426" s="247"/>
      <c r="M426" s="248" t="s">
        <v>1</v>
      </c>
      <c r="N426" s="249" t="s">
        <v>38</v>
      </c>
      <c r="O426" s="88"/>
      <c r="P426" s="231">
        <f>O426*H426</f>
        <v>0</v>
      </c>
      <c r="Q426" s="231">
        <v>2.4289999999999998</v>
      </c>
      <c r="R426" s="231">
        <f>Q426*H426</f>
        <v>24.0471</v>
      </c>
      <c r="S426" s="231">
        <v>0</v>
      </c>
      <c r="T426" s="232">
        <f>S426*H426</f>
        <v>0</v>
      </c>
      <c r="U426" s="35"/>
      <c r="V426" s="35"/>
      <c r="W426" s="35"/>
      <c r="X426" s="35"/>
      <c r="Y426" s="35"/>
      <c r="Z426" s="35"/>
      <c r="AA426" s="35"/>
      <c r="AB426" s="35"/>
      <c r="AC426" s="35"/>
      <c r="AD426" s="35"/>
      <c r="AE426" s="35"/>
      <c r="AR426" s="233" t="s">
        <v>286</v>
      </c>
      <c r="AT426" s="233" t="s">
        <v>339</v>
      </c>
      <c r="AU426" s="233" t="s">
        <v>83</v>
      </c>
      <c r="AY426" s="14" t="s">
        <v>266</v>
      </c>
      <c r="BE426" s="234">
        <f>IF(N426="základní",J426,0)</f>
        <v>0</v>
      </c>
      <c r="BF426" s="234">
        <f>IF(N426="snížená",J426,0)</f>
        <v>0</v>
      </c>
      <c r="BG426" s="234">
        <f>IF(N426="zákl. přenesená",J426,0)</f>
        <v>0</v>
      </c>
      <c r="BH426" s="234">
        <f>IF(N426="sníž. přenesená",J426,0)</f>
        <v>0</v>
      </c>
      <c r="BI426" s="234">
        <f>IF(N426="nulová",J426,0)</f>
        <v>0</v>
      </c>
      <c r="BJ426" s="14" t="s">
        <v>81</v>
      </c>
      <c r="BK426" s="234">
        <f>ROUND(I426*H426,2)</f>
        <v>0</v>
      </c>
      <c r="BL426" s="14" t="s">
        <v>274</v>
      </c>
      <c r="BM426" s="233" t="s">
        <v>829</v>
      </c>
    </row>
    <row r="427" s="2" customFormat="1">
      <c r="A427" s="35"/>
      <c r="B427" s="36"/>
      <c r="C427" s="37"/>
      <c r="D427" s="235" t="s">
        <v>275</v>
      </c>
      <c r="E427" s="37"/>
      <c r="F427" s="236" t="s">
        <v>1242</v>
      </c>
      <c r="G427" s="37"/>
      <c r="H427" s="37"/>
      <c r="I427" s="237"/>
      <c r="J427" s="37"/>
      <c r="K427" s="37"/>
      <c r="L427" s="41"/>
      <c r="M427" s="238"/>
      <c r="N427" s="239"/>
      <c r="O427" s="88"/>
      <c r="P427" s="88"/>
      <c r="Q427" s="88"/>
      <c r="R427" s="88"/>
      <c r="S427" s="88"/>
      <c r="T427" s="89"/>
      <c r="U427" s="35"/>
      <c r="V427" s="35"/>
      <c r="W427" s="35"/>
      <c r="X427" s="35"/>
      <c r="Y427" s="35"/>
      <c r="Z427" s="35"/>
      <c r="AA427" s="35"/>
      <c r="AB427" s="35"/>
      <c r="AC427" s="35"/>
      <c r="AD427" s="35"/>
      <c r="AE427" s="35"/>
      <c r="AT427" s="14" t="s">
        <v>275</v>
      </c>
      <c r="AU427" s="14" t="s">
        <v>83</v>
      </c>
    </row>
    <row r="428" s="2" customFormat="1" ht="101.25" customHeight="1">
      <c r="A428" s="35"/>
      <c r="B428" s="36"/>
      <c r="C428" s="222" t="s">
        <v>582</v>
      </c>
      <c r="D428" s="222" t="s">
        <v>269</v>
      </c>
      <c r="E428" s="223" t="s">
        <v>305</v>
      </c>
      <c r="F428" s="224" t="s">
        <v>306</v>
      </c>
      <c r="G428" s="225" t="s">
        <v>307</v>
      </c>
      <c r="H428" s="226">
        <v>21.780000000000001</v>
      </c>
      <c r="I428" s="227"/>
      <c r="J428" s="228">
        <f>ROUND(I428*H428,2)</f>
        <v>0</v>
      </c>
      <c r="K428" s="224" t="s">
        <v>273</v>
      </c>
      <c r="L428" s="41"/>
      <c r="M428" s="229" t="s">
        <v>1</v>
      </c>
      <c r="N428" s="230" t="s">
        <v>38</v>
      </c>
      <c r="O428" s="88"/>
      <c r="P428" s="231">
        <f>O428*H428</f>
        <v>0</v>
      </c>
      <c r="Q428" s="231">
        <v>0</v>
      </c>
      <c r="R428" s="231">
        <f>Q428*H428</f>
        <v>0</v>
      </c>
      <c r="S428" s="231">
        <v>0</v>
      </c>
      <c r="T428" s="232">
        <f>S428*H428</f>
        <v>0</v>
      </c>
      <c r="U428" s="35"/>
      <c r="V428" s="35"/>
      <c r="W428" s="35"/>
      <c r="X428" s="35"/>
      <c r="Y428" s="35"/>
      <c r="Z428" s="35"/>
      <c r="AA428" s="35"/>
      <c r="AB428" s="35"/>
      <c r="AC428" s="35"/>
      <c r="AD428" s="35"/>
      <c r="AE428" s="35"/>
      <c r="AR428" s="233" t="s">
        <v>274</v>
      </c>
      <c r="AT428" s="233" t="s">
        <v>269</v>
      </c>
      <c r="AU428" s="233" t="s">
        <v>83</v>
      </c>
      <c r="AY428" s="14" t="s">
        <v>266</v>
      </c>
      <c r="BE428" s="234">
        <f>IF(N428="základní",J428,0)</f>
        <v>0</v>
      </c>
      <c r="BF428" s="234">
        <f>IF(N428="snížená",J428,0)</f>
        <v>0</v>
      </c>
      <c r="BG428" s="234">
        <f>IF(N428="zákl. přenesená",J428,0)</f>
        <v>0</v>
      </c>
      <c r="BH428" s="234">
        <f>IF(N428="sníž. přenesená",J428,0)</f>
        <v>0</v>
      </c>
      <c r="BI428" s="234">
        <f>IF(N428="nulová",J428,0)</f>
        <v>0</v>
      </c>
      <c r="BJ428" s="14" t="s">
        <v>81</v>
      </c>
      <c r="BK428" s="234">
        <f>ROUND(I428*H428,2)</f>
        <v>0</v>
      </c>
      <c r="BL428" s="14" t="s">
        <v>274</v>
      </c>
      <c r="BM428" s="233" t="s">
        <v>834</v>
      </c>
    </row>
    <row r="429" s="2" customFormat="1">
      <c r="A429" s="35"/>
      <c r="B429" s="36"/>
      <c r="C429" s="37"/>
      <c r="D429" s="235" t="s">
        <v>275</v>
      </c>
      <c r="E429" s="37"/>
      <c r="F429" s="236" t="s">
        <v>1243</v>
      </c>
      <c r="G429" s="37"/>
      <c r="H429" s="37"/>
      <c r="I429" s="237"/>
      <c r="J429" s="37"/>
      <c r="K429" s="37"/>
      <c r="L429" s="41"/>
      <c r="M429" s="238"/>
      <c r="N429" s="239"/>
      <c r="O429" s="88"/>
      <c r="P429" s="88"/>
      <c r="Q429" s="88"/>
      <c r="R429" s="88"/>
      <c r="S429" s="88"/>
      <c r="T429" s="89"/>
      <c r="U429" s="35"/>
      <c r="V429" s="35"/>
      <c r="W429" s="35"/>
      <c r="X429" s="35"/>
      <c r="Y429" s="35"/>
      <c r="Z429" s="35"/>
      <c r="AA429" s="35"/>
      <c r="AB429" s="35"/>
      <c r="AC429" s="35"/>
      <c r="AD429" s="35"/>
      <c r="AE429" s="35"/>
      <c r="AT429" s="14" t="s">
        <v>275</v>
      </c>
      <c r="AU429" s="14" t="s">
        <v>83</v>
      </c>
    </row>
    <row r="430" s="2" customFormat="1" ht="78" customHeight="1">
      <c r="A430" s="35"/>
      <c r="B430" s="36"/>
      <c r="C430" s="222" t="s">
        <v>837</v>
      </c>
      <c r="D430" s="222" t="s">
        <v>269</v>
      </c>
      <c r="E430" s="223" t="s">
        <v>867</v>
      </c>
      <c r="F430" s="224" t="s">
        <v>868</v>
      </c>
      <c r="G430" s="225" t="s">
        <v>328</v>
      </c>
      <c r="H430" s="226">
        <v>126</v>
      </c>
      <c r="I430" s="227"/>
      <c r="J430" s="228">
        <f>ROUND(I430*H430,2)</f>
        <v>0</v>
      </c>
      <c r="K430" s="224" t="s">
        <v>273</v>
      </c>
      <c r="L430" s="41"/>
      <c r="M430" s="229" t="s">
        <v>1</v>
      </c>
      <c r="N430" s="230" t="s">
        <v>38</v>
      </c>
      <c r="O430" s="88"/>
      <c r="P430" s="231">
        <f>O430*H430</f>
        <v>0</v>
      </c>
      <c r="Q430" s="231">
        <v>0</v>
      </c>
      <c r="R430" s="231">
        <f>Q430*H430</f>
        <v>0</v>
      </c>
      <c r="S430" s="231">
        <v>0</v>
      </c>
      <c r="T430" s="232">
        <f>S430*H430</f>
        <v>0</v>
      </c>
      <c r="U430" s="35"/>
      <c r="V430" s="35"/>
      <c r="W430" s="35"/>
      <c r="X430" s="35"/>
      <c r="Y430" s="35"/>
      <c r="Z430" s="35"/>
      <c r="AA430" s="35"/>
      <c r="AB430" s="35"/>
      <c r="AC430" s="35"/>
      <c r="AD430" s="35"/>
      <c r="AE430" s="35"/>
      <c r="AR430" s="233" t="s">
        <v>274</v>
      </c>
      <c r="AT430" s="233" t="s">
        <v>269</v>
      </c>
      <c r="AU430" s="233" t="s">
        <v>83</v>
      </c>
      <c r="AY430" s="14" t="s">
        <v>266</v>
      </c>
      <c r="BE430" s="234">
        <f>IF(N430="základní",J430,0)</f>
        <v>0</v>
      </c>
      <c r="BF430" s="234">
        <f>IF(N430="snížená",J430,0)</f>
        <v>0</v>
      </c>
      <c r="BG430" s="234">
        <f>IF(N430="zákl. přenesená",J430,0)</f>
        <v>0</v>
      </c>
      <c r="BH430" s="234">
        <f>IF(N430="sníž. přenesená",J430,0)</f>
        <v>0</v>
      </c>
      <c r="BI430" s="234">
        <f>IF(N430="nulová",J430,0)</f>
        <v>0</v>
      </c>
      <c r="BJ430" s="14" t="s">
        <v>81</v>
      </c>
      <c r="BK430" s="234">
        <f>ROUND(I430*H430,2)</f>
        <v>0</v>
      </c>
      <c r="BL430" s="14" t="s">
        <v>274</v>
      </c>
      <c r="BM430" s="233" t="s">
        <v>835</v>
      </c>
    </row>
    <row r="431" s="2" customFormat="1">
      <c r="A431" s="35"/>
      <c r="B431" s="36"/>
      <c r="C431" s="37"/>
      <c r="D431" s="235" t="s">
        <v>275</v>
      </c>
      <c r="E431" s="37"/>
      <c r="F431" s="236" t="s">
        <v>1001</v>
      </c>
      <c r="G431" s="37"/>
      <c r="H431" s="37"/>
      <c r="I431" s="237"/>
      <c r="J431" s="37"/>
      <c r="K431" s="37"/>
      <c r="L431" s="41"/>
      <c r="M431" s="238"/>
      <c r="N431" s="239"/>
      <c r="O431" s="88"/>
      <c r="P431" s="88"/>
      <c r="Q431" s="88"/>
      <c r="R431" s="88"/>
      <c r="S431" s="88"/>
      <c r="T431" s="89"/>
      <c r="U431" s="35"/>
      <c r="V431" s="35"/>
      <c r="W431" s="35"/>
      <c r="X431" s="35"/>
      <c r="Y431" s="35"/>
      <c r="Z431" s="35"/>
      <c r="AA431" s="35"/>
      <c r="AB431" s="35"/>
      <c r="AC431" s="35"/>
      <c r="AD431" s="35"/>
      <c r="AE431" s="35"/>
      <c r="AT431" s="14" t="s">
        <v>275</v>
      </c>
      <c r="AU431" s="14" t="s">
        <v>83</v>
      </c>
    </row>
    <row r="432" s="2" customFormat="1" ht="24.15" customHeight="1">
      <c r="A432" s="35"/>
      <c r="B432" s="36"/>
      <c r="C432" s="240" t="s">
        <v>586</v>
      </c>
      <c r="D432" s="240" t="s">
        <v>339</v>
      </c>
      <c r="E432" s="241" t="s">
        <v>871</v>
      </c>
      <c r="F432" s="242" t="s">
        <v>872</v>
      </c>
      <c r="G432" s="243" t="s">
        <v>307</v>
      </c>
      <c r="H432" s="244">
        <v>47.25</v>
      </c>
      <c r="I432" s="245"/>
      <c r="J432" s="246">
        <f>ROUND(I432*H432,2)</f>
        <v>0</v>
      </c>
      <c r="K432" s="242" t="s">
        <v>273</v>
      </c>
      <c r="L432" s="247"/>
      <c r="M432" s="248" t="s">
        <v>1</v>
      </c>
      <c r="N432" s="249" t="s">
        <v>38</v>
      </c>
      <c r="O432" s="88"/>
      <c r="P432" s="231">
        <f>O432*H432</f>
        <v>0</v>
      </c>
      <c r="Q432" s="231">
        <v>0</v>
      </c>
      <c r="R432" s="231">
        <f>Q432*H432</f>
        <v>0</v>
      </c>
      <c r="S432" s="231">
        <v>0</v>
      </c>
      <c r="T432" s="232">
        <f>S432*H432</f>
        <v>0</v>
      </c>
      <c r="U432" s="35"/>
      <c r="V432" s="35"/>
      <c r="W432" s="35"/>
      <c r="X432" s="35"/>
      <c r="Y432" s="35"/>
      <c r="Z432" s="35"/>
      <c r="AA432" s="35"/>
      <c r="AB432" s="35"/>
      <c r="AC432" s="35"/>
      <c r="AD432" s="35"/>
      <c r="AE432" s="35"/>
      <c r="AR432" s="233" t="s">
        <v>286</v>
      </c>
      <c r="AT432" s="233" t="s">
        <v>339</v>
      </c>
      <c r="AU432" s="233" t="s">
        <v>83</v>
      </c>
      <c r="AY432" s="14" t="s">
        <v>266</v>
      </c>
      <c r="BE432" s="234">
        <f>IF(N432="základní",J432,0)</f>
        <v>0</v>
      </c>
      <c r="BF432" s="234">
        <f>IF(N432="snížená",J432,0)</f>
        <v>0</v>
      </c>
      <c r="BG432" s="234">
        <f>IF(N432="zákl. přenesená",J432,0)</f>
        <v>0</v>
      </c>
      <c r="BH432" s="234">
        <f>IF(N432="sníž. přenesená",J432,0)</f>
        <v>0</v>
      </c>
      <c r="BI432" s="234">
        <f>IF(N432="nulová",J432,0)</f>
        <v>0</v>
      </c>
      <c r="BJ432" s="14" t="s">
        <v>81</v>
      </c>
      <c r="BK432" s="234">
        <f>ROUND(I432*H432,2)</f>
        <v>0</v>
      </c>
      <c r="BL432" s="14" t="s">
        <v>274</v>
      </c>
      <c r="BM432" s="233" t="s">
        <v>840</v>
      </c>
    </row>
    <row r="433" s="2" customFormat="1">
      <c r="A433" s="35"/>
      <c r="B433" s="36"/>
      <c r="C433" s="37"/>
      <c r="D433" s="235" t="s">
        <v>275</v>
      </c>
      <c r="E433" s="37"/>
      <c r="F433" s="236" t="s">
        <v>1029</v>
      </c>
      <c r="G433" s="37"/>
      <c r="H433" s="37"/>
      <c r="I433" s="237"/>
      <c r="J433" s="37"/>
      <c r="K433" s="37"/>
      <c r="L433" s="41"/>
      <c r="M433" s="238"/>
      <c r="N433" s="239"/>
      <c r="O433" s="88"/>
      <c r="P433" s="88"/>
      <c r="Q433" s="88"/>
      <c r="R433" s="88"/>
      <c r="S433" s="88"/>
      <c r="T433" s="89"/>
      <c r="U433" s="35"/>
      <c r="V433" s="35"/>
      <c r="W433" s="35"/>
      <c r="X433" s="35"/>
      <c r="Y433" s="35"/>
      <c r="Z433" s="35"/>
      <c r="AA433" s="35"/>
      <c r="AB433" s="35"/>
      <c r="AC433" s="35"/>
      <c r="AD433" s="35"/>
      <c r="AE433" s="35"/>
      <c r="AT433" s="14" t="s">
        <v>275</v>
      </c>
      <c r="AU433" s="14" t="s">
        <v>83</v>
      </c>
    </row>
    <row r="434" s="2" customFormat="1" ht="24.15" customHeight="1">
      <c r="A434" s="35"/>
      <c r="B434" s="36"/>
      <c r="C434" s="240" t="s">
        <v>844</v>
      </c>
      <c r="D434" s="240" t="s">
        <v>339</v>
      </c>
      <c r="E434" s="241" t="s">
        <v>1030</v>
      </c>
      <c r="F434" s="242" t="s">
        <v>876</v>
      </c>
      <c r="G434" s="243" t="s">
        <v>307</v>
      </c>
      <c r="H434" s="244">
        <v>15.75</v>
      </c>
      <c r="I434" s="245"/>
      <c r="J434" s="246">
        <f>ROUND(I434*H434,2)</f>
        <v>0</v>
      </c>
      <c r="K434" s="242" t="s">
        <v>273</v>
      </c>
      <c r="L434" s="247"/>
      <c r="M434" s="248" t="s">
        <v>1</v>
      </c>
      <c r="N434" s="249" t="s">
        <v>38</v>
      </c>
      <c r="O434" s="88"/>
      <c r="P434" s="231">
        <f>O434*H434</f>
        <v>0</v>
      </c>
      <c r="Q434" s="231">
        <v>0</v>
      </c>
      <c r="R434" s="231">
        <f>Q434*H434</f>
        <v>0</v>
      </c>
      <c r="S434" s="231">
        <v>0</v>
      </c>
      <c r="T434" s="232">
        <f>S434*H434</f>
        <v>0</v>
      </c>
      <c r="U434" s="35"/>
      <c r="V434" s="35"/>
      <c r="W434" s="35"/>
      <c r="X434" s="35"/>
      <c r="Y434" s="35"/>
      <c r="Z434" s="35"/>
      <c r="AA434" s="35"/>
      <c r="AB434" s="35"/>
      <c r="AC434" s="35"/>
      <c r="AD434" s="35"/>
      <c r="AE434" s="35"/>
      <c r="AR434" s="233" t="s">
        <v>286</v>
      </c>
      <c r="AT434" s="233" t="s">
        <v>339</v>
      </c>
      <c r="AU434" s="233" t="s">
        <v>83</v>
      </c>
      <c r="AY434" s="14" t="s">
        <v>266</v>
      </c>
      <c r="BE434" s="234">
        <f>IF(N434="základní",J434,0)</f>
        <v>0</v>
      </c>
      <c r="BF434" s="234">
        <f>IF(N434="snížená",J434,0)</f>
        <v>0</v>
      </c>
      <c r="BG434" s="234">
        <f>IF(N434="zákl. přenesená",J434,0)</f>
        <v>0</v>
      </c>
      <c r="BH434" s="234">
        <f>IF(N434="sníž. přenesená",J434,0)</f>
        <v>0</v>
      </c>
      <c r="BI434" s="234">
        <f>IF(N434="nulová",J434,0)</f>
        <v>0</v>
      </c>
      <c r="BJ434" s="14" t="s">
        <v>81</v>
      </c>
      <c r="BK434" s="234">
        <f>ROUND(I434*H434,2)</f>
        <v>0</v>
      </c>
      <c r="BL434" s="14" t="s">
        <v>274</v>
      </c>
      <c r="BM434" s="233" t="s">
        <v>842</v>
      </c>
    </row>
    <row r="435" s="2" customFormat="1">
      <c r="A435" s="35"/>
      <c r="B435" s="36"/>
      <c r="C435" s="37"/>
      <c r="D435" s="235" t="s">
        <v>275</v>
      </c>
      <c r="E435" s="37"/>
      <c r="F435" s="236" t="s">
        <v>1031</v>
      </c>
      <c r="G435" s="37"/>
      <c r="H435" s="37"/>
      <c r="I435" s="237"/>
      <c r="J435" s="37"/>
      <c r="K435" s="37"/>
      <c r="L435" s="41"/>
      <c r="M435" s="238"/>
      <c r="N435" s="239"/>
      <c r="O435" s="88"/>
      <c r="P435" s="88"/>
      <c r="Q435" s="88"/>
      <c r="R435" s="88"/>
      <c r="S435" s="88"/>
      <c r="T435" s="89"/>
      <c r="U435" s="35"/>
      <c r="V435" s="35"/>
      <c r="W435" s="35"/>
      <c r="X435" s="35"/>
      <c r="Y435" s="35"/>
      <c r="Z435" s="35"/>
      <c r="AA435" s="35"/>
      <c r="AB435" s="35"/>
      <c r="AC435" s="35"/>
      <c r="AD435" s="35"/>
      <c r="AE435" s="35"/>
      <c r="AT435" s="14" t="s">
        <v>275</v>
      </c>
      <c r="AU435" s="14" t="s">
        <v>83</v>
      </c>
    </row>
    <row r="436" s="2" customFormat="1" ht="101.25" customHeight="1">
      <c r="A436" s="35"/>
      <c r="B436" s="36"/>
      <c r="C436" s="222" t="s">
        <v>589</v>
      </c>
      <c r="D436" s="222" t="s">
        <v>269</v>
      </c>
      <c r="E436" s="223" t="s">
        <v>305</v>
      </c>
      <c r="F436" s="224" t="s">
        <v>306</v>
      </c>
      <c r="G436" s="225" t="s">
        <v>307</v>
      </c>
      <c r="H436" s="226">
        <v>63</v>
      </c>
      <c r="I436" s="227"/>
      <c r="J436" s="228">
        <f>ROUND(I436*H436,2)</f>
        <v>0</v>
      </c>
      <c r="K436" s="224" t="s">
        <v>273</v>
      </c>
      <c r="L436" s="41"/>
      <c r="M436" s="229" t="s">
        <v>1</v>
      </c>
      <c r="N436" s="230" t="s">
        <v>38</v>
      </c>
      <c r="O436" s="88"/>
      <c r="P436" s="231">
        <f>O436*H436</f>
        <v>0</v>
      </c>
      <c r="Q436" s="231">
        <v>0</v>
      </c>
      <c r="R436" s="231">
        <f>Q436*H436</f>
        <v>0</v>
      </c>
      <c r="S436" s="231">
        <v>0</v>
      </c>
      <c r="T436" s="232">
        <f>S436*H436</f>
        <v>0</v>
      </c>
      <c r="U436" s="35"/>
      <c r="V436" s="35"/>
      <c r="W436" s="35"/>
      <c r="X436" s="35"/>
      <c r="Y436" s="35"/>
      <c r="Z436" s="35"/>
      <c r="AA436" s="35"/>
      <c r="AB436" s="35"/>
      <c r="AC436" s="35"/>
      <c r="AD436" s="35"/>
      <c r="AE436" s="35"/>
      <c r="AR436" s="233" t="s">
        <v>274</v>
      </c>
      <c r="AT436" s="233" t="s">
        <v>269</v>
      </c>
      <c r="AU436" s="233" t="s">
        <v>83</v>
      </c>
      <c r="AY436" s="14" t="s">
        <v>266</v>
      </c>
      <c r="BE436" s="234">
        <f>IF(N436="základní",J436,0)</f>
        <v>0</v>
      </c>
      <c r="BF436" s="234">
        <f>IF(N436="snížená",J436,0)</f>
        <v>0</v>
      </c>
      <c r="BG436" s="234">
        <f>IF(N436="zákl. přenesená",J436,0)</f>
        <v>0</v>
      </c>
      <c r="BH436" s="234">
        <f>IF(N436="sníž. přenesená",J436,0)</f>
        <v>0</v>
      </c>
      <c r="BI436" s="234">
        <f>IF(N436="nulová",J436,0)</f>
        <v>0</v>
      </c>
      <c r="BJ436" s="14" t="s">
        <v>81</v>
      </c>
      <c r="BK436" s="234">
        <f>ROUND(I436*H436,2)</f>
        <v>0</v>
      </c>
      <c r="BL436" s="14" t="s">
        <v>274</v>
      </c>
      <c r="BM436" s="233" t="s">
        <v>845</v>
      </c>
    </row>
    <row r="437" s="2" customFormat="1">
      <c r="A437" s="35"/>
      <c r="B437" s="36"/>
      <c r="C437" s="37"/>
      <c r="D437" s="235" t="s">
        <v>275</v>
      </c>
      <c r="E437" s="37"/>
      <c r="F437" s="236" t="s">
        <v>1032</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111.75" customHeight="1">
      <c r="A438" s="35"/>
      <c r="B438" s="36"/>
      <c r="C438" s="222" t="s">
        <v>849</v>
      </c>
      <c r="D438" s="222" t="s">
        <v>269</v>
      </c>
      <c r="E438" s="223" t="s">
        <v>317</v>
      </c>
      <c r="F438" s="224" t="s">
        <v>318</v>
      </c>
      <c r="G438" s="225" t="s">
        <v>307</v>
      </c>
      <c r="H438" s="226">
        <v>63</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847</v>
      </c>
    </row>
    <row r="439" s="2" customFormat="1">
      <c r="A439" s="35"/>
      <c r="B439" s="36"/>
      <c r="C439" s="37"/>
      <c r="D439" s="235" t="s">
        <v>275</v>
      </c>
      <c r="E439" s="37"/>
      <c r="F439" s="236" t="s">
        <v>1244</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24.15" customHeight="1">
      <c r="A440" s="35"/>
      <c r="B440" s="36"/>
      <c r="C440" s="222" t="s">
        <v>591</v>
      </c>
      <c r="D440" s="222" t="s">
        <v>269</v>
      </c>
      <c r="E440" s="223" t="s">
        <v>1247</v>
      </c>
      <c r="F440" s="224" t="s">
        <v>883</v>
      </c>
      <c r="G440" s="225" t="s">
        <v>279</v>
      </c>
      <c r="H440" s="226">
        <v>54</v>
      </c>
      <c r="I440" s="227"/>
      <c r="J440" s="228">
        <f>ROUND(I440*H440,2)</f>
        <v>0</v>
      </c>
      <c r="K440" s="224" t="s">
        <v>1</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850</v>
      </c>
    </row>
    <row r="441" s="2" customFormat="1">
      <c r="A441" s="35"/>
      <c r="B441" s="36"/>
      <c r="C441" s="37"/>
      <c r="D441" s="235" t="s">
        <v>275</v>
      </c>
      <c r="E441" s="37"/>
      <c r="F441" s="236" t="s">
        <v>1035</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24.15" customHeight="1">
      <c r="A442" s="35"/>
      <c r="B442" s="36"/>
      <c r="C442" s="222" t="s">
        <v>854</v>
      </c>
      <c r="D442" s="222" t="s">
        <v>269</v>
      </c>
      <c r="E442" s="223" t="s">
        <v>1248</v>
      </c>
      <c r="F442" s="224" t="s">
        <v>1245</v>
      </c>
      <c r="G442" s="225" t="s">
        <v>279</v>
      </c>
      <c r="H442" s="226">
        <v>54</v>
      </c>
      <c r="I442" s="227"/>
      <c r="J442" s="228">
        <f>ROUND(I442*H442,2)</f>
        <v>0</v>
      </c>
      <c r="K442" s="224" t="s">
        <v>1</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852</v>
      </c>
    </row>
    <row r="443" s="2" customFormat="1">
      <c r="A443" s="35"/>
      <c r="B443" s="36"/>
      <c r="C443" s="37"/>
      <c r="D443" s="235" t="s">
        <v>275</v>
      </c>
      <c r="E443" s="37"/>
      <c r="F443" s="236" t="s">
        <v>1035</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12" customFormat="1" ht="20.88" customHeight="1">
      <c r="A444" s="12"/>
      <c r="B444" s="208"/>
      <c r="C444" s="209"/>
      <c r="D444" s="210" t="s">
        <v>72</v>
      </c>
      <c r="E444" s="250" t="s">
        <v>1249</v>
      </c>
      <c r="F444" s="250" t="s">
        <v>1250</v>
      </c>
      <c r="G444" s="209"/>
      <c r="H444" s="209"/>
      <c r="I444" s="212"/>
      <c r="J444" s="251">
        <f>BK444</f>
        <v>0</v>
      </c>
      <c r="K444" s="209"/>
      <c r="L444" s="214"/>
      <c r="M444" s="215"/>
      <c r="N444" s="216"/>
      <c r="O444" s="216"/>
      <c r="P444" s="217">
        <f>SUM(P445:P478)</f>
        <v>0</v>
      </c>
      <c r="Q444" s="216"/>
      <c r="R444" s="217">
        <f>SUM(R445:R478)</f>
        <v>0.083999999999999991</v>
      </c>
      <c r="S444" s="216"/>
      <c r="T444" s="218">
        <f>SUM(T445:T478)</f>
        <v>0</v>
      </c>
      <c r="U444" s="12"/>
      <c r="V444" s="12"/>
      <c r="W444" s="12"/>
      <c r="X444" s="12"/>
      <c r="Y444" s="12"/>
      <c r="Z444" s="12"/>
      <c r="AA444" s="12"/>
      <c r="AB444" s="12"/>
      <c r="AC444" s="12"/>
      <c r="AD444" s="12"/>
      <c r="AE444" s="12"/>
      <c r="AR444" s="219" t="s">
        <v>81</v>
      </c>
      <c r="AT444" s="220" t="s">
        <v>72</v>
      </c>
      <c r="AU444" s="220" t="s">
        <v>83</v>
      </c>
      <c r="AY444" s="219" t="s">
        <v>266</v>
      </c>
      <c r="BK444" s="221">
        <f>SUM(BK445:BK478)</f>
        <v>0</v>
      </c>
    </row>
    <row r="445" s="2" customFormat="1" ht="55.5" customHeight="1">
      <c r="A445" s="35"/>
      <c r="B445" s="36"/>
      <c r="C445" s="222" t="s">
        <v>596</v>
      </c>
      <c r="D445" s="222" t="s">
        <v>269</v>
      </c>
      <c r="E445" s="223" t="s">
        <v>792</v>
      </c>
      <c r="F445" s="224" t="s">
        <v>793</v>
      </c>
      <c r="G445" s="225" t="s">
        <v>279</v>
      </c>
      <c r="H445" s="226">
        <v>19.199999999999999</v>
      </c>
      <c r="I445" s="227"/>
      <c r="J445" s="228">
        <f>ROUND(I445*H445,2)</f>
        <v>0</v>
      </c>
      <c r="K445" s="224" t="s">
        <v>273</v>
      </c>
      <c r="L445" s="41"/>
      <c r="M445" s="229" t="s">
        <v>1</v>
      </c>
      <c r="N445" s="230" t="s">
        <v>38</v>
      </c>
      <c r="O445" s="88"/>
      <c r="P445" s="231">
        <f>O445*H445</f>
        <v>0</v>
      </c>
      <c r="Q445" s="231">
        <v>0</v>
      </c>
      <c r="R445" s="231">
        <f>Q445*H445</f>
        <v>0</v>
      </c>
      <c r="S445" s="231">
        <v>0</v>
      </c>
      <c r="T445" s="232">
        <f>S445*H445</f>
        <v>0</v>
      </c>
      <c r="U445" s="35"/>
      <c r="V445" s="35"/>
      <c r="W445" s="35"/>
      <c r="X445" s="35"/>
      <c r="Y445" s="35"/>
      <c r="Z445" s="35"/>
      <c r="AA445" s="35"/>
      <c r="AB445" s="35"/>
      <c r="AC445" s="35"/>
      <c r="AD445" s="35"/>
      <c r="AE445" s="35"/>
      <c r="AR445" s="233" t="s">
        <v>274</v>
      </c>
      <c r="AT445" s="233" t="s">
        <v>269</v>
      </c>
      <c r="AU445" s="233" t="s">
        <v>137</v>
      </c>
      <c r="AY445" s="14" t="s">
        <v>266</v>
      </c>
      <c r="BE445" s="234">
        <f>IF(N445="základní",J445,0)</f>
        <v>0</v>
      </c>
      <c r="BF445" s="234">
        <f>IF(N445="snížená",J445,0)</f>
        <v>0</v>
      </c>
      <c r="BG445" s="234">
        <f>IF(N445="zákl. přenesená",J445,0)</f>
        <v>0</v>
      </c>
      <c r="BH445" s="234">
        <f>IF(N445="sníž. přenesená",J445,0)</f>
        <v>0</v>
      </c>
      <c r="BI445" s="234">
        <f>IF(N445="nulová",J445,0)</f>
        <v>0</v>
      </c>
      <c r="BJ445" s="14" t="s">
        <v>81</v>
      </c>
      <c r="BK445" s="234">
        <f>ROUND(I445*H445,2)</f>
        <v>0</v>
      </c>
      <c r="BL445" s="14" t="s">
        <v>274</v>
      </c>
      <c r="BM445" s="233" t="s">
        <v>855</v>
      </c>
    </row>
    <row r="446" s="2" customFormat="1">
      <c r="A446" s="35"/>
      <c r="B446" s="36"/>
      <c r="C446" s="37"/>
      <c r="D446" s="235" t="s">
        <v>275</v>
      </c>
      <c r="E446" s="37"/>
      <c r="F446" s="236" t="s">
        <v>1251</v>
      </c>
      <c r="G446" s="37"/>
      <c r="H446" s="37"/>
      <c r="I446" s="237"/>
      <c r="J446" s="37"/>
      <c r="K446" s="37"/>
      <c r="L446" s="41"/>
      <c r="M446" s="238"/>
      <c r="N446" s="239"/>
      <c r="O446" s="88"/>
      <c r="P446" s="88"/>
      <c r="Q446" s="88"/>
      <c r="R446" s="88"/>
      <c r="S446" s="88"/>
      <c r="T446" s="89"/>
      <c r="U446" s="35"/>
      <c r="V446" s="35"/>
      <c r="W446" s="35"/>
      <c r="X446" s="35"/>
      <c r="Y446" s="35"/>
      <c r="Z446" s="35"/>
      <c r="AA446" s="35"/>
      <c r="AB446" s="35"/>
      <c r="AC446" s="35"/>
      <c r="AD446" s="35"/>
      <c r="AE446" s="35"/>
      <c r="AT446" s="14" t="s">
        <v>275</v>
      </c>
      <c r="AU446" s="14" t="s">
        <v>137</v>
      </c>
    </row>
    <row r="447" s="2" customFormat="1" ht="101.25" customHeight="1">
      <c r="A447" s="35"/>
      <c r="B447" s="36"/>
      <c r="C447" s="222" t="s">
        <v>859</v>
      </c>
      <c r="D447" s="222" t="s">
        <v>269</v>
      </c>
      <c r="E447" s="223" t="s">
        <v>407</v>
      </c>
      <c r="F447" s="224" t="s">
        <v>408</v>
      </c>
      <c r="G447" s="225" t="s">
        <v>279</v>
      </c>
      <c r="H447" s="226">
        <v>132</v>
      </c>
      <c r="I447" s="227"/>
      <c r="J447" s="228">
        <f>ROUND(I447*H447,2)</f>
        <v>0</v>
      </c>
      <c r="K447" s="224" t="s">
        <v>273</v>
      </c>
      <c r="L447" s="41"/>
      <c r="M447" s="229" t="s">
        <v>1</v>
      </c>
      <c r="N447" s="230" t="s">
        <v>38</v>
      </c>
      <c r="O447" s="88"/>
      <c r="P447" s="231">
        <f>O447*H447</f>
        <v>0</v>
      </c>
      <c r="Q447" s="231">
        <v>0</v>
      </c>
      <c r="R447" s="231">
        <f>Q447*H447</f>
        <v>0</v>
      </c>
      <c r="S447" s="231">
        <v>0</v>
      </c>
      <c r="T447" s="232">
        <f>S447*H447</f>
        <v>0</v>
      </c>
      <c r="U447" s="35"/>
      <c r="V447" s="35"/>
      <c r="W447" s="35"/>
      <c r="X447" s="35"/>
      <c r="Y447" s="35"/>
      <c r="Z447" s="35"/>
      <c r="AA447" s="35"/>
      <c r="AB447" s="35"/>
      <c r="AC447" s="35"/>
      <c r="AD447" s="35"/>
      <c r="AE447" s="35"/>
      <c r="AR447" s="233" t="s">
        <v>274</v>
      </c>
      <c r="AT447" s="233" t="s">
        <v>269</v>
      </c>
      <c r="AU447" s="233" t="s">
        <v>137</v>
      </c>
      <c r="AY447" s="14" t="s">
        <v>266</v>
      </c>
      <c r="BE447" s="234">
        <f>IF(N447="základní",J447,0)</f>
        <v>0</v>
      </c>
      <c r="BF447" s="234">
        <f>IF(N447="snížená",J447,0)</f>
        <v>0</v>
      </c>
      <c r="BG447" s="234">
        <f>IF(N447="zákl. přenesená",J447,0)</f>
        <v>0</v>
      </c>
      <c r="BH447" s="234">
        <f>IF(N447="sníž. přenesená",J447,0)</f>
        <v>0</v>
      </c>
      <c r="BI447" s="234">
        <f>IF(N447="nulová",J447,0)</f>
        <v>0</v>
      </c>
      <c r="BJ447" s="14" t="s">
        <v>81</v>
      </c>
      <c r="BK447" s="234">
        <f>ROUND(I447*H447,2)</f>
        <v>0</v>
      </c>
      <c r="BL447" s="14" t="s">
        <v>274</v>
      </c>
      <c r="BM447" s="233" t="s">
        <v>857</v>
      </c>
    </row>
    <row r="448" s="2" customFormat="1">
      <c r="A448" s="35"/>
      <c r="B448" s="36"/>
      <c r="C448" s="37"/>
      <c r="D448" s="235" t="s">
        <v>275</v>
      </c>
      <c r="E448" s="37"/>
      <c r="F448" s="236" t="s">
        <v>1252</v>
      </c>
      <c r="G448" s="37"/>
      <c r="H448" s="37"/>
      <c r="I448" s="237"/>
      <c r="J448" s="37"/>
      <c r="K448" s="37"/>
      <c r="L448" s="41"/>
      <c r="M448" s="238"/>
      <c r="N448" s="239"/>
      <c r="O448" s="88"/>
      <c r="P448" s="88"/>
      <c r="Q448" s="88"/>
      <c r="R448" s="88"/>
      <c r="S448" s="88"/>
      <c r="T448" s="89"/>
      <c r="U448" s="35"/>
      <c r="V448" s="35"/>
      <c r="W448" s="35"/>
      <c r="X448" s="35"/>
      <c r="Y448" s="35"/>
      <c r="Z448" s="35"/>
      <c r="AA448" s="35"/>
      <c r="AB448" s="35"/>
      <c r="AC448" s="35"/>
      <c r="AD448" s="35"/>
      <c r="AE448" s="35"/>
      <c r="AT448" s="14" t="s">
        <v>275</v>
      </c>
      <c r="AU448" s="14" t="s">
        <v>137</v>
      </c>
    </row>
    <row r="449" s="2" customFormat="1" ht="180.75" customHeight="1">
      <c r="A449" s="35"/>
      <c r="B449" s="36"/>
      <c r="C449" s="222" t="s">
        <v>600</v>
      </c>
      <c r="D449" s="222" t="s">
        <v>269</v>
      </c>
      <c r="E449" s="223" t="s">
        <v>353</v>
      </c>
      <c r="F449" s="224" t="s">
        <v>354</v>
      </c>
      <c r="G449" s="225" t="s">
        <v>272</v>
      </c>
      <c r="H449" s="226">
        <v>20</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137</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860</v>
      </c>
    </row>
    <row r="450" s="2" customFormat="1">
      <c r="A450" s="35"/>
      <c r="B450" s="36"/>
      <c r="C450" s="37"/>
      <c r="D450" s="235" t="s">
        <v>275</v>
      </c>
      <c r="E450" s="37"/>
      <c r="F450" s="236" t="s">
        <v>1253</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137</v>
      </c>
    </row>
    <row r="451" s="2" customFormat="1" ht="78" customHeight="1">
      <c r="A451" s="35"/>
      <c r="B451" s="36"/>
      <c r="C451" s="222" t="s">
        <v>600</v>
      </c>
      <c r="D451" s="222" t="s">
        <v>269</v>
      </c>
      <c r="E451" s="223" t="s">
        <v>371</v>
      </c>
      <c r="F451" s="224" t="s">
        <v>372</v>
      </c>
      <c r="G451" s="225" t="s">
        <v>272</v>
      </c>
      <c r="H451" s="226">
        <v>80</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137</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862</v>
      </c>
    </row>
    <row r="452" s="2" customFormat="1">
      <c r="A452" s="35"/>
      <c r="B452" s="36"/>
      <c r="C452" s="37"/>
      <c r="D452" s="235" t="s">
        <v>275</v>
      </c>
      <c r="E452" s="37"/>
      <c r="F452" s="236" t="s">
        <v>1254</v>
      </c>
      <c r="G452" s="37"/>
      <c r="H452" s="37"/>
      <c r="I452" s="237"/>
      <c r="J452" s="37"/>
      <c r="K452" s="37"/>
      <c r="L452" s="41"/>
      <c r="M452" s="238"/>
      <c r="N452" s="239"/>
      <c r="O452" s="88"/>
      <c r="P452" s="88"/>
      <c r="Q452" s="88"/>
      <c r="R452" s="88"/>
      <c r="S452" s="88"/>
      <c r="T452" s="89"/>
      <c r="U452" s="35"/>
      <c r="V452" s="35"/>
      <c r="W452" s="35"/>
      <c r="X452" s="35"/>
      <c r="Y452" s="35"/>
      <c r="Z452" s="35"/>
      <c r="AA452" s="35"/>
      <c r="AB452" s="35"/>
      <c r="AC452" s="35"/>
      <c r="AD452" s="35"/>
      <c r="AE452" s="35"/>
      <c r="AT452" s="14" t="s">
        <v>275</v>
      </c>
      <c r="AU452" s="14" t="s">
        <v>137</v>
      </c>
    </row>
    <row r="453" s="2" customFormat="1" ht="90" customHeight="1">
      <c r="A453" s="35"/>
      <c r="B453" s="36"/>
      <c r="C453" s="222" t="s">
        <v>863</v>
      </c>
      <c r="D453" s="222" t="s">
        <v>269</v>
      </c>
      <c r="E453" s="223" t="s">
        <v>389</v>
      </c>
      <c r="F453" s="224" t="s">
        <v>390</v>
      </c>
      <c r="G453" s="225" t="s">
        <v>307</v>
      </c>
      <c r="H453" s="226">
        <v>14.544000000000001</v>
      </c>
      <c r="I453" s="227"/>
      <c r="J453" s="228">
        <f>ROUND(I453*H453,2)</f>
        <v>0</v>
      </c>
      <c r="K453" s="224" t="s">
        <v>273</v>
      </c>
      <c r="L453" s="41"/>
      <c r="M453" s="229" t="s">
        <v>1</v>
      </c>
      <c r="N453" s="230" t="s">
        <v>38</v>
      </c>
      <c r="O453" s="88"/>
      <c r="P453" s="231">
        <f>O453*H453</f>
        <v>0</v>
      </c>
      <c r="Q453" s="231">
        <v>0</v>
      </c>
      <c r="R453" s="231">
        <f>Q453*H453</f>
        <v>0</v>
      </c>
      <c r="S453" s="231">
        <v>0</v>
      </c>
      <c r="T453" s="232">
        <f>S453*H453</f>
        <v>0</v>
      </c>
      <c r="U453" s="35"/>
      <c r="V453" s="35"/>
      <c r="W453" s="35"/>
      <c r="X453" s="35"/>
      <c r="Y453" s="35"/>
      <c r="Z453" s="35"/>
      <c r="AA453" s="35"/>
      <c r="AB453" s="35"/>
      <c r="AC453" s="35"/>
      <c r="AD453" s="35"/>
      <c r="AE453" s="35"/>
      <c r="AR453" s="233" t="s">
        <v>274</v>
      </c>
      <c r="AT453" s="233" t="s">
        <v>269</v>
      </c>
      <c r="AU453" s="233" t="s">
        <v>137</v>
      </c>
      <c r="AY453" s="14" t="s">
        <v>266</v>
      </c>
      <c r="BE453" s="234">
        <f>IF(N453="základní",J453,0)</f>
        <v>0</v>
      </c>
      <c r="BF453" s="234">
        <f>IF(N453="snížená",J453,0)</f>
        <v>0</v>
      </c>
      <c r="BG453" s="234">
        <f>IF(N453="zákl. přenesená",J453,0)</f>
        <v>0</v>
      </c>
      <c r="BH453" s="234">
        <f>IF(N453="sníž. přenesená",J453,0)</f>
        <v>0</v>
      </c>
      <c r="BI453" s="234">
        <f>IF(N453="nulová",J453,0)</f>
        <v>0</v>
      </c>
      <c r="BJ453" s="14" t="s">
        <v>81</v>
      </c>
      <c r="BK453" s="234">
        <f>ROUND(I453*H453,2)</f>
        <v>0</v>
      </c>
      <c r="BL453" s="14" t="s">
        <v>274</v>
      </c>
      <c r="BM453" s="233" t="s">
        <v>866</v>
      </c>
    </row>
    <row r="454" s="2" customFormat="1">
      <c r="A454" s="35"/>
      <c r="B454" s="36"/>
      <c r="C454" s="37"/>
      <c r="D454" s="235" t="s">
        <v>275</v>
      </c>
      <c r="E454" s="37"/>
      <c r="F454" s="236" t="s">
        <v>1255</v>
      </c>
      <c r="G454" s="37"/>
      <c r="H454" s="37"/>
      <c r="I454" s="237"/>
      <c r="J454" s="37"/>
      <c r="K454" s="37"/>
      <c r="L454" s="41"/>
      <c r="M454" s="238"/>
      <c r="N454" s="239"/>
      <c r="O454" s="88"/>
      <c r="P454" s="88"/>
      <c r="Q454" s="88"/>
      <c r="R454" s="88"/>
      <c r="S454" s="88"/>
      <c r="T454" s="89"/>
      <c r="U454" s="35"/>
      <c r="V454" s="35"/>
      <c r="W454" s="35"/>
      <c r="X454" s="35"/>
      <c r="Y454" s="35"/>
      <c r="Z454" s="35"/>
      <c r="AA454" s="35"/>
      <c r="AB454" s="35"/>
      <c r="AC454" s="35"/>
      <c r="AD454" s="35"/>
      <c r="AE454" s="35"/>
      <c r="AT454" s="14" t="s">
        <v>275</v>
      </c>
      <c r="AU454" s="14" t="s">
        <v>137</v>
      </c>
    </row>
    <row r="455" s="2" customFormat="1" ht="114.9" customHeight="1">
      <c r="A455" s="35"/>
      <c r="B455" s="36"/>
      <c r="C455" s="222" t="s">
        <v>603</v>
      </c>
      <c r="D455" s="222" t="s">
        <v>269</v>
      </c>
      <c r="E455" s="223" t="s">
        <v>393</v>
      </c>
      <c r="F455" s="224" t="s">
        <v>394</v>
      </c>
      <c r="G455" s="225" t="s">
        <v>307</v>
      </c>
      <c r="H455" s="226">
        <v>14.544000000000001</v>
      </c>
      <c r="I455" s="227"/>
      <c r="J455" s="228">
        <f>ROUND(I455*H455,2)</f>
        <v>0</v>
      </c>
      <c r="K455" s="224" t="s">
        <v>273</v>
      </c>
      <c r="L455" s="41"/>
      <c r="M455" s="229" t="s">
        <v>1</v>
      </c>
      <c r="N455" s="230" t="s">
        <v>38</v>
      </c>
      <c r="O455" s="88"/>
      <c r="P455" s="231">
        <f>O455*H455</f>
        <v>0</v>
      </c>
      <c r="Q455" s="231">
        <v>0</v>
      </c>
      <c r="R455" s="231">
        <f>Q455*H455</f>
        <v>0</v>
      </c>
      <c r="S455" s="231">
        <v>0</v>
      </c>
      <c r="T455" s="232">
        <f>S455*H455</f>
        <v>0</v>
      </c>
      <c r="U455" s="35"/>
      <c r="V455" s="35"/>
      <c r="W455" s="35"/>
      <c r="X455" s="35"/>
      <c r="Y455" s="35"/>
      <c r="Z455" s="35"/>
      <c r="AA455" s="35"/>
      <c r="AB455" s="35"/>
      <c r="AC455" s="35"/>
      <c r="AD455" s="35"/>
      <c r="AE455" s="35"/>
      <c r="AR455" s="233" t="s">
        <v>274</v>
      </c>
      <c r="AT455" s="233" t="s">
        <v>269</v>
      </c>
      <c r="AU455" s="233" t="s">
        <v>137</v>
      </c>
      <c r="AY455" s="14" t="s">
        <v>266</v>
      </c>
      <c r="BE455" s="234">
        <f>IF(N455="základní",J455,0)</f>
        <v>0</v>
      </c>
      <c r="BF455" s="234">
        <f>IF(N455="snížená",J455,0)</f>
        <v>0</v>
      </c>
      <c r="BG455" s="234">
        <f>IF(N455="zákl. přenesená",J455,0)</f>
        <v>0</v>
      </c>
      <c r="BH455" s="234">
        <f>IF(N455="sníž. přenesená",J455,0)</f>
        <v>0</v>
      </c>
      <c r="BI455" s="234">
        <f>IF(N455="nulová",J455,0)</f>
        <v>0</v>
      </c>
      <c r="BJ455" s="14" t="s">
        <v>81</v>
      </c>
      <c r="BK455" s="234">
        <f>ROUND(I455*H455,2)</f>
        <v>0</v>
      </c>
      <c r="BL455" s="14" t="s">
        <v>274</v>
      </c>
      <c r="BM455" s="233" t="s">
        <v>869</v>
      </c>
    </row>
    <row r="456" s="2" customFormat="1">
      <c r="A456" s="35"/>
      <c r="B456" s="36"/>
      <c r="C456" s="37"/>
      <c r="D456" s="235" t="s">
        <v>275</v>
      </c>
      <c r="E456" s="37"/>
      <c r="F456" s="236" t="s">
        <v>1256</v>
      </c>
      <c r="G456" s="37"/>
      <c r="H456" s="37"/>
      <c r="I456" s="237"/>
      <c r="J456" s="37"/>
      <c r="K456" s="37"/>
      <c r="L456" s="41"/>
      <c r="M456" s="238"/>
      <c r="N456" s="239"/>
      <c r="O456" s="88"/>
      <c r="P456" s="88"/>
      <c r="Q456" s="88"/>
      <c r="R456" s="88"/>
      <c r="S456" s="88"/>
      <c r="T456" s="89"/>
      <c r="U456" s="35"/>
      <c r="V456" s="35"/>
      <c r="W456" s="35"/>
      <c r="X456" s="35"/>
      <c r="Y456" s="35"/>
      <c r="Z456" s="35"/>
      <c r="AA456" s="35"/>
      <c r="AB456" s="35"/>
      <c r="AC456" s="35"/>
      <c r="AD456" s="35"/>
      <c r="AE456" s="35"/>
      <c r="AT456" s="14" t="s">
        <v>275</v>
      </c>
      <c r="AU456" s="14" t="s">
        <v>137</v>
      </c>
    </row>
    <row r="457" s="2" customFormat="1" ht="90" customHeight="1">
      <c r="A457" s="35"/>
      <c r="B457" s="36"/>
      <c r="C457" s="222" t="s">
        <v>870</v>
      </c>
      <c r="D457" s="222" t="s">
        <v>269</v>
      </c>
      <c r="E457" s="223" t="s">
        <v>389</v>
      </c>
      <c r="F457" s="224" t="s">
        <v>390</v>
      </c>
      <c r="G457" s="225" t="s">
        <v>307</v>
      </c>
      <c r="H457" s="226">
        <v>14.544000000000001</v>
      </c>
      <c r="I457" s="227"/>
      <c r="J457" s="228">
        <f>ROUND(I457*H457,2)</f>
        <v>0</v>
      </c>
      <c r="K457" s="224" t="s">
        <v>273</v>
      </c>
      <c r="L457" s="41"/>
      <c r="M457" s="229" t="s">
        <v>1</v>
      </c>
      <c r="N457" s="230" t="s">
        <v>38</v>
      </c>
      <c r="O457" s="88"/>
      <c r="P457" s="231">
        <f>O457*H457</f>
        <v>0</v>
      </c>
      <c r="Q457" s="231">
        <v>0</v>
      </c>
      <c r="R457" s="231">
        <f>Q457*H457</f>
        <v>0</v>
      </c>
      <c r="S457" s="231">
        <v>0</v>
      </c>
      <c r="T457" s="232">
        <f>S457*H457</f>
        <v>0</v>
      </c>
      <c r="U457" s="35"/>
      <c r="V457" s="35"/>
      <c r="W457" s="35"/>
      <c r="X457" s="35"/>
      <c r="Y457" s="35"/>
      <c r="Z457" s="35"/>
      <c r="AA457" s="35"/>
      <c r="AB457" s="35"/>
      <c r="AC457" s="35"/>
      <c r="AD457" s="35"/>
      <c r="AE457" s="35"/>
      <c r="AR457" s="233" t="s">
        <v>274</v>
      </c>
      <c r="AT457" s="233" t="s">
        <v>269</v>
      </c>
      <c r="AU457" s="233" t="s">
        <v>137</v>
      </c>
      <c r="AY457" s="14" t="s">
        <v>266</v>
      </c>
      <c r="BE457" s="234">
        <f>IF(N457="základní",J457,0)</f>
        <v>0</v>
      </c>
      <c r="BF457" s="234">
        <f>IF(N457="snížená",J457,0)</f>
        <v>0</v>
      </c>
      <c r="BG457" s="234">
        <f>IF(N457="zákl. přenesená",J457,0)</f>
        <v>0</v>
      </c>
      <c r="BH457" s="234">
        <f>IF(N457="sníž. přenesená",J457,0)</f>
        <v>0</v>
      </c>
      <c r="BI457" s="234">
        <f>IF(N457="nulová",J457,0)</f>
        <v>0</v>
      </c>
      <c r="BJ457" s="14" t="s">
        <v>81</v>
      </c>
      <c r="BK457" s="234">
        <f>ROUND(I457*H457,2)</f>
        <v>0</v>
      </c>
      <c r="BL457" s="14" t="s">
        <v>274</v>
      </c>
      <c r="BM457" s="233" t="s">
        <v>873</v>
      </c>
    </row>
    <row r="458" s="2" customFormat="1">
      <c r="A458" s="35"/>
      <c r="B458" s="36"/>
      <c r="C458" s="37"/>
      <c r="D458" s="235" t="s">
        <v>275</v>
      </c>
      <c r="E458" s="37"/>
      <c r="F458" s="236" t="s">
        <v>1257</v>
      </c>
      <c r="G458" s="37"/>
      <c r="H458" s="37"/>
      <c r="I458" s="237"/>
      <c r="J458" s="37"/>
      <c r="K458" s="37"/>
      <c r="L458" s="41"/>
      <c r="M458" s="238"/>
      <c r="N458" s="239"/>
      <c r="O458" s="88"/>
      <c r="P458" s="88"/>
      <c r="Q458" s="88"/>
      <c r="R458" s="88"/>
      <c r="S458" s="88"/>
      <c r="T458" s="89"/>
      <c r="U458" s="35"/>
      <c r="V458" s="35"/>
      <c r="W458" s="35"/>
      <c r="X458" s="35"/>
      <c r="Y458" s="35"/>
      <c r="Z458" s="35"/>
      <c r="AA458" s="35"/>
      <c r="AB458" s="35"/>
      <c r="AC458" s="35"/>
      <c r="AD458" s="35"/>
      <c r="AE458" s="35"/>
      <c r="AT458" s="14" t="s">
        <v>275</v>
      </c>
      <c r="AU458" s="14" t="s">
        <v>137</v>
      </c>
    </row>
    <row r="459" s="2" customFormat="1" ht="114.9" customHeight="1">
      <c r="A459" s="35"/>
      <c r="B459" s="36"/>
      <c r="C459" s="222" t="s">
        <v>605</v>
      </c>
      <c r="D459" s="222" t="s">
        <v>269</v>
      </c>
      <c r="E459" s="223" t="s">
        <v>393</v>
      </c>
      <c r="F459" s="224" t="s">
        <v>394</v>
      </c>
      <c r="G459" s="225" t="s">
        <v>307</v>
      </c>
      <c r="H459" s="226">
        <v>14.544000000000001</v>
      </c>
      <c r="I459" s="227"/>
      <c r="J459" s="228">
        <f>ROUND(I459*H459,2)</f>
        <v>0</v>
      </c>
      <c r="K459" s="224" t="s">
        <v>273</v>
      </c>
      <c r="L459" s="41"/>
      <c r="M459" s="229" t="s">
        <v>1</v>
      </c>
      <c r="N459" s="230" t="s">
        <v>38</v>
      </c>
      <c r="O459" s="88"/>
      <c r="P459" s="231">
        <f>O459*H459</f>
        <v>0</v>
      </c>
      <c r="Q459" s="231">
        <v>0</v>
      </c>
      <c r="R459" s="231">
        <f>Q459*H459</f>
        <v>0</v>
      </c>
      <c r="S459" s="231">
        <v>0</v>
      </c>
      <c r="T459" s="232">
        <f>S459*H459</f>
        <v>0</v>
      </c>
      <c r="U459" s="35"/>
      <c r="V459" s="35"/>
      <c r="W459" s="35"/>
      <c r="X459" s="35"/>
      <c r="Y459" s="35"/>
      <c r="Z459" s="35"/>
      <c r="AA459" s="35"/>
      <c r="AB459" s="35"/>
      <c r="AC459" s="35"/>
      <c r="AD459" s="35"/>
      <c r="AE459" s="35"/>
      <c r="AR459" s="233" t="s">
        <v>274</v>
      </c>
      <c r="AT459" s="233" t="s">
        <v>269</v>
      </c>
      <c r="AU459" s="233" t="s">
        <v>137</v>
      </c>
      <c r="AY459" s="14" t="s">
        <v>266</v>
      </c>
      <c r="BE459" s="234">
        <f>IF(N459="základní",J459,0)</f>
        <v>0</v>
      </c>
      <c r="BF459" s="234">
        <f>IF(N459="snížená",J459,0)</f>
        <v>0</v>
      </c>
      <c r="BG459" s="234">
        <f>IF(N459="zákl. přenesená",J459,0)</f>
        <v>0</v>
      </c>
      <c r="BH459" s="234">
        <f>IF(N459="sníž. přenesená",J459,0)</f>
        <v>0</v>
      </c>
      <c r="BI459" s="234">
        <f>IF(N459="nulová",J459,0)</f>
        <v>0</v>
      </c>
      <c r="BJ459" s="14" t="s">
        <v>81</v>
      </c>
      <c r="BK459" s="234">
        <f>ROUND(I459*H459,2)</f>
        <v>0</v>
      </c>
      <c r="BL459" s="14" t="s">
        <v>274</v>
      </c>
      <c r="BM459" s="233" t="s">
        <v>877</v>
      </c>
    </row>
    <row r="460" s="2" customFormat="1">
      <c r="A460" s="35"/>
      <c r="B460" s="36"/>
      <c r="C460" s="37"/>
      <c r="D460" s="235" t="s">
        <v>275</v>
      </c>
      <c r="E460" s="37"/>
      <c r="F460" s="236" t="s">
        <v>1258</v>
      </c>
      <c r="G460" s="37"/>
      <c r="H460" s="37"/>
      <c r="I460" s="237"/>
      <c r="J460" s="37"/>
      <c r="K460" s="37"/>
      <c r="L460" s="41"/>
      <c r="M460" s="238"/>
      <c r="N460" s="239"/>
      <c r="O460" s="88"/>
      <c r="P460" s="88"/>
      <c r="Q460" s="88"/>
      <c r="R460" s="88"/>
      <c r="S460" s="88"/>
      <c r="T460" s="89"/>
      <c r="U460" s="35"/>
      <c r="V460" s="35"/>
      <c r="W460" s="35"/>
      <c r="X460" s="35"/>
      <c r="Y460" s="35"/>
      <c r="Z460" s="35"/>
      <c r="AA460" s="35"/>
      <c r="AB460" s="35"/>
      <c r="AC460" s="35"/>
      <c r="AD460" s="35"/>
      <c r="AE460" s="35"/>
      <c r="AT460" s="14" t="s">
        <v>275</v>
      </c>
      <c r="AU460" s="14" t="s">
        <v>137</v>
      </c>
    </row>
    <row r="461" s="2" customFormat="1" ht="24.15" customHeight="1">
      <c r="A461" s="35"/>
      <c r="B461" s="36"/>
      <c r="C461" s="240" t="s">
        <v>879</v>
      </c>
      <c r="D461" s="240" t="s">
        <v>339</v>
      </c>
      <c r="E461" s="241" t="s">
        <v>838</v>
      </c>
      <c r="F461" s="242" t="s">
        <v>839</v>
      </c>
      <c r="G461" s="243" t="s">
        <v>272</v>
      </c>
      <c r="H461" s="244">
        <v>80</v>
      </c>
      <c r="I461" s="245"/>
      <c r="J461" s="246">
        <f>ROUND(I461*H461,2)</f>
        <v>0</v>
      </c>
      <c r="K461" s="242" t="s">
        <v>273</v>
      </c>
      <c r="L461" s="247"/>
      <c r="M461" s="248" t="s">
        <v>1</v>
      </c>
      <c r="N461" s="249" t="s">
        <v>38</v>
      </c>
      <c r="O461" s="88"/>
      <c r="P461" s="231">
        <f>O461*H461</f>
        <v>0</v>
      </c>
      <c r="Q461" s="231">
        <v>0.0010499999999999999</v>
      </c>
      <c r="R461" s="231">
        <f>Q461*H461</f>
        <v>0.083999999999999991</v>
      </c>
      <c r="S461" s="231">
        <v>0</v>
      </c>
      <c r="T461" s="232">
        <f>S461*H461</f>
        <v>0</v>
      </c>
      <c r="U461" s="35"/>
      <c r="V461" s="35"/>
      <c r="W461" s="35"/>
      <c r="X461" s="35"/>
      <c r="Y461" s="35"/>
      <c r="Z461" s="35"/>
      <c r="AA461" s="35"/>
      <c r="AB461" s="35"/>
      <c r="AC461" s="35"/>
      <c r="AD461" s="35"/>
      <c r="AE461" s="35"/>
      <c r="AR461" s="233" t="s">
        <v>286</v>
      </c>
      <c r="AT461" s="233" t="s">
        <v>339</v>
      </c>
      <c r="AU461" s="233" t="s">
        <v>137</v>
      </c>
      <c r="AY461" s="14" t="s">
        <v>266</v>
      </c>
      <c r="BE461" s="234">
        <f>IF(N461="základní",J461,0)</f>
        <v>0</v>
      </c>
      <c r="BF461" s="234">
        <f>IF(N461="snížená",J461,0)</f>
        <v>0</v>
      </c>
      <c r="BG461" s="234">
        <f>IF(N461="zákl. přenesená",J461,0)</f>
        <v>0</v>
      </c>
      <c r="BH461" s="234">
        <f>IF(N461="sníž. přenesená",J461,0)</f>
        <v>0</v>
      </c>
      <c r="BI461" s="234">
        <f>IF(N461="nulová",J461,0)</f>
        <v>0</v>
      </c>
      <c r="BJ461" s="14" t="s">
        <v>81</v>
      </c>
      <c r="BK461" s="234">
        <f>ROUND(I461*H461,2)</f>
        <v>0</v>
      </c>
      <c r="BL461" s="14" t="s">
        <v>274</v>
      </c>
      <c r="BM461" s="233" t="s">
        <v>880</v>
      </c>
    </row>
    <row r="462" s="2" customFormat="1">
      <c r="A462" s="35"/>
      <c r="B462" s="36"/>
      <c r="C462" s="37"/>
      <c r="D462" s="235" t="s">
        <v>275</v>
      </c>
      <c r="E462" s="37"/>
      <c r="F462" s="236" t="s">
        <v>1254</v>
      </c>
      <c r="G462" s="37"/>
      <c r="H462" s="37"/>
      <c r="I462" s="237"/>
      <c r="J462" s="37"/>
      <c r="K462" s="37"/>
      <c r="L462" s="41"/>
      <c r="M462" s="238"/>
      <c r="N462" s="239"/>
      <c r="O462" s="88"/>
      <c r="P462" s="88"/>
      <c r="Q462" s="88"/>
      <c r="R462" s="88"/>
      <c r="S462" s="88"/>
      <c r="T462" s="89"/>
      <c r="U462" s="35"/>
      <c r="V462" s="35"/>
      <c r="W462" s="35"/>
      <c r="X462" s="35"/>
      <c r="Y462" s="35"/>
      <c r="Z462" s="35"/>
      <c r="AA462" s="35"/>
      <c r="AB462" s="35"/>
      <c r="AC462" s="35"/>
      <c r="AD462" s="35"/>
      <c r="AE462" s="35"/>
      <c r="AT462" s="14" t="s">
        <v>275</v>
      </c>
      <c r="AU462" s="14" t="s">
        <v>137</v>
      </c>
    </row>
    <row r="463" s="2" customFormat="1" ht="114.9" customHeight="1">
      <c r="A463" s="35"/>
      <c r="B463" s="36"/>
      <c r="C463" s="222" t="s">
        <v>608</v>
      </c>
      <c r="D463" s="222" t="s">
        <v>269</v>
      </c>
      <c r="E463" s="223" t="s">
        <v>484</v>
      </c>
      <c r="F463" s="224" t="s">
        <v>485</v>
      </c>
      <c r="G463" s="225" t="s">
        <v>486</v>
      </c>
      <c r="H463" s="226">
        <v>12</v>
      </c>
      <c r="I463" s="227"/>
      <c r="J463" s="228">
        <f>ROUND(I463*H463,2)</f>
        <v>0</v>
      </c>
      <c r="K463" s="224" t="s">
        <v>273</v>
      </c>
      <c r="L463" s="41"/>
      <c r="M463" s="229" t="s">
        <v>1</v>
      </c>
      <c r="N463" s="230" t="s">
        <v>38</v>
      </c>
      <c r="O463" s="88"/>
      <c r="P463" s="231">
        <f>O463*H463</f>
        <v>0</v>
      </c>
      <c r="Q463" s="231">
        <v>0</v>
      </c>
      <c r="R463" s="231">
        <f>Q463*H463</f>
        <v>0</v>
      </c>
      <c r="S463" s="231">
        <v>0</v>
      </c>
      <c r="T463" s="232">
        <f>S463*H463</f>
        <v>0</v>
      </c>
      <c r="U463" s="35"/>
      <c r="V463" s="35"/>
      <c r="W463" s="35"/>
      <c r="X463" s="35"/>
      <c r="Y463" s="35"/>
      <c r="Z463" s="35"/>
      <c r="AA463" s="35"/>
      <c r="AB463" s="35"/>
      <c r="AC463" s="35"/>
      <c r="AD463" s="35"/>
      <c r="AE463" s="35"/>
      <c r="AR463" s="233" t="s">
        <v>274</v>
      </c>
      <c r="AT463" s="233" t="s">
        <v>269</v>
      </c>
      <c r="AU463" s="233" t="s">
        <v>137</v>
      </c>
      <c r="AY463" s="14" t="s">
        <v>266</v>
      </c>
      <c r="BE463" s="234">
        <f>IF(N463="základní",J463,0)</f>
        <v>0</v>
      </c>
      <c r="BF463" s="234">
        <f>IF(N463="snížená",J463,0)</f>
        <v>0</v>
      </c>
      <c r="BG463" s="234">
        <f>IF(N463="zákl. přenesená",J463,0)</f>
        <v>0</v>
      </c>
      <c r="BH463" s="234">
        <f>IF(N463="sníž. přenesená",J463,0)</f>
        <v>0</v>
      </c>
      <c r="BI463" s="234">
        <f>IF(N463="nulová",J463,0)</f>
        <v>0</v>
      </c>
      <c r="BJ463" s="14" t="s">
        <v>81</v>
      </c>
      <c r="BK463" s="234">
        <f>ROUND(I463*H463,2)</f>
        <v>0</v>
      </c>
      <c r="BL463" s="14" t="s">
        <v>274</v>
      </c>
      <c r="BM463" s="233" t="s">
        <v>884</v>
      </c>
    </row>
    <row r="464" s="2" customFormat="1">
      <c r="A464" s="35"/>
      <c r="B464" s="36"/>
      <c r="C464" s="37"/>
      <c r="D464" s="235" t="s">
        <v>275</v>
      </c>
      <c r="E464" s="37"/>
      <c r="F464" s="236" t="s">
        <v>1077</v>
      </c>
      <c r="G464" s="37"/>
      <c r="H464" s="37"/>
      <c r="I464" s="237"/>
      <c r="J464" s="37"/>
      <c r="K464" s="37"/>
      <c r="L464" s="41"/>
      <c r="M464" s="238"/>
      <c r="N464" s="239"/>
      <c r="O464" s="88"/>
      <c r="P464" s="88"/>
      <c r="Q464" s="88"/>
      <c r="R464" s="88"/>
      <c r="S464" s="88"/>
      <c r="T464" s="89"/>
      <c r="U464" s="35"/>
      <c r="V464" s="35"/>
      <c r="W464" s="35"/>
      <c r="X464" s="35"/>
      <c r="Y464" s="35"/>
      <c r="Z464" s="35"/>
      <c r="AA464" s="35"/>
      <c r="AB464" s="35"/>
      <c r="AC464" s="35"/>
      <c r="AD464" s="35"/>
      <c r="AE464" s="35"/>
      <c r="AT464" s="14" t="s">
        <v>275</v>
      </c>
      <c r="AU464" s="14" t="s">
        <v>137</v>
      </c>
    </row>
    <row r="465" s="2" customFormat="1" ht="90" customHeight="1">
      <c r="A465" s="35"/>
      <c r="B465" s="36"/>
      <c r="C465" s="222" t="s">
        <v>886</v>
      </c>
      <c r="D465" s="222" t="s">
        <v>269</v>
      </c>
      <c r="E465" s="223" t="s">
        <v>490</v>
      </c>
      <c r="F465" s="224" t="s">
        <v>491</v>
      </c>
      <c r="G465" s="225" t="s">
        <v>486</v>
      </c>
      <c r="H465" s="226">
        <v>4</v>
      </c>
      <c r="I465" s="227"/>
      <c r="J465" s="228">
        <f>ROUND(I465*H465,2)</f>
        <v>0</v>
      </c>
      <c r="K465" s="224" t="s">
        <v>273</v>
      </c>
      <c r="L465" s="41"/>
      <c r="M465" s="229" t="s">
        <v>1</v>
      </c>
      <c r="N465" s="230" t="s">
        <v>38</v>
      </c>
      <c r="O465" s="88"/>
      <c r="P465" s="231">
        <f>O465*H465</f>
        <v>0</v>
      </c>
      <c r="Q465" s="231">
        <v>0</v>
      </c>
      <c r="R465" s="231">
        <f>Q465*H465</f>
        <v>0</v>
      </c>
      <c r="S465" s="231">
        <v>0</v>
      </c>
      <c r="T465" s="232">
        <f>S465*H465</f>
        <v>0</v>
      </c>
      <c r="U465" s="35"/>
      <c r="V465" s="35"/>
      <c r="W465" s="35"/>
      <c r="X465" s="35"/>
      <c r="Y465" s="35"/>
      <c r="Z465" s="35"/>
      <c r="AA465" s="35"/>
      <c r="AB465" s="35"/>
      <c r="AC465" s="35"/>
      <c r="AD465" s="35"/>
      <c r="AE465" s="35"/>
      <c r="AR465" s="233" t="s">
        <v>274</v>
      </c>
      <c r="AT465" s="233" t="s">
        <v>269</v>
      </c>
      <c r="AU465" s="233" t="s">
        <v>137</v>
      </c>
      <c r="AY465" s="14" t="s">
        <v>266</v>
      </c>
      <c r="BE465" s="234">
        <f>IF(N465="základní",J465,0)</f>
        <v>0</v>
      </c>
      <c r="BF465" s="234">
        <f>IF(N465="snížená",J465,0)</f>
        <v>0</v>
      </c>
      <c r="BG465" s="234">
        <f>IF(N465="zákl. přenesená",J465,0)</f>
        <v>0</v>
      </c>
      <c r="BH465" s="234">
        <f>IF(N465="sníž. přenesená",J465,0)</f>
        <v>0</v>
      </c>
      <c r="BI465" s="234">
        <f>IF(N465="nulová",J465,0)</f>
        <v>0</v>
      </c>
      <c r="BJ465" s="14" t="s">
        <v>81</v>
      </c>
      <c r="BK465" s="234">
        <f>ROUND(I465*H465,2)</f>
        <v>0</v>
      </c>
      <c r="BL465" s="14" t="s">
        <v>274</v>
      </c>
      <c r="BM465" s="233" t="s">
        <v>890</v>
      </c>
    </row>
    <row r="466" s="2" customFormat="1">
      <c r="A466" s="35"/>
      <c r="B466" s="36"/>
      <c r="C466" s="37"/>
      <c r="D466" s="235" t="s">
        <v>275</v>
      </c>
      <c r="E466" s="37"/>
      <c r="F466" s="236" t="s">
        <v>1014</v>
      </c>
      <c r="G466" s="37"/>
      <c r="H466" s="37"/>
      <c r="I466" s="237"/>
      <c r="J466" s="37"/>
      <c r="K466" s="37"/>
      <c r="L466" s="41"/>
      <c r="M466" s="238"/>
      <c r="N466" s="239"/>
      <c r="O466" s="88"/>
      <c r="P466" s="88"/>
      <c r="Q466" s="88"/>
      <c r="R466" s="88"/>
      <c r="S466" s="88"/>
      <c r="T466" s="89"/>
      <c r="U466" s="35"/>
      <c r="V466" s="35"/>
      <c r="W466" s="35"/>
      <c r="X466" s="35"/>
      <c r="Y466" s="35"/>
      <c r="Z466" s="35"/>
      <c r="AA466" s="35"/>
      <c r="AB466" s="35"/>
      <c r="AC466" s="35"/>
      <c r="AD466" s="35"/>
      <c r="AE466" s="35"/>
      <c r="AT466" s="14" t="s">
        <v>275</v>
      </c>
      <c r="AU466" s="14" t="s">
        <v>137</v>
      </c>
    </row>
    <row r="467" s="2" customFormat="1" ht="90" customHeight="1">
      <c r="A467" s="35"/>
      <c r="B467" s="36"/>
      <c r="C467" s="222" t="s">
        <v>612</v>
      </c>
      <c r="D467" s="222" t="s">
        <v>269</v>
      </c>
      <c r="E467" s="223" t="s">
        <v>494</v>
      </c>
      <c r="F467" s="224" t="s">
        <v>495</v>
      </c>
      <c r="G467" s="225" t="s">
        <v>279</v>
      </c>
      <c r="H467" s="226">
        <v>520</v>
      </c>
      <c r="I467" s="227"/>
      <c r="J467" s="228">
        <f>ROUND(I467*H467,2)</f>
        <v>0</v>
      </c>
      <c r="K467" s="224" t="s">
        <v>273</v>
      </c>
      <c r="L467" s="41"/>
      <c r="M467" s="229" t="s">
        <v>1</v>
      </c>
      <c r="N467" s="230" t="s">
        <v>38</v>
      </c>
      <c r="O467" s="88"/>
      <c r="P467" s="231">
        <f>O467*H467</f>
        <v>0</v>
      </c>
      <c r="Q467" s="231">
        <v>0</v>
      </c>
      <c r="R467" s="231">
        <f>Q467*H467</f>
        <v>0</v>
      </c>
      <c r="S467" s="231">
        <v>0</v>
      </c>
      <c r="T467" s="232">
        <f>S467*H467</f>
        <v>0</v>
      </c>
      <c r="U467" s="35"/>
      <c r="V467" s="35"/>
      <c r="W467" s="35"/>
      <c r="X467" s="35"/>
      <c r="Y467" s="35"/>
      <c r="Z467" s="35"/>
      <c r="AA467" s="35"/>
      <c r="AB467" s="35"/>
      <c r="AC467" s="35"/>
      <c r="AD467" s="35"/>
      <c r="AE467" s="35"/>
      <c r="AR467" s="233" t="s">
        <v>274</v>
      </c>
      <c r="AT467" s="233" t="s">
        <v>269</v>
      </c>
      <c r="AU467" s="233" t="s">
        <v>137</v>
      </c>
      <c r="AY467" s="14" t="s">
        <v>266</v>
      </c>
      <c r="BE467" s="234">
        <f>IF(N467="základní",J467,0)</f>
        <v>0</v>
      </c>
      <c r="BF467" s="234">
        <f>IF(N467="snížená",J467,0)</f>
        <v>0</v>
      </c>
      <c r="BG467" s="234">
        <f>IF(N467="zákl. přenesená",J467,0)</f>
        <v>0</v>
      </c>
      <c r="BH467" s="234">
        <f>IF(N467="sníž. přenesená",J467,0)</f>
        <v>0</v>
      </c>
      <c r="BI467" s="234">
        <f>IF(N467="nulová",J467,0)</f>
        <v>0</v>
      </c>
      <c r="BJ467" s="14" t="s">
        <v>81</v>
      </c>
      <c r="BK467" s="234">
        <f>ROUND(I467*H467,2)</f>
        <v>0</v>
      </c>
      <c r="BL467" s="14" t="s">
        <v>274</v>
      </c>
      <c r="BM467" s="233" t="s">
        <v>893</v>
      </c>
    </row>
    <row r="468" s="2" customFormat="1">
      <c r="A468" s="35"/>
      <c r="B468" s="36"/>
      <c r="C468" s="37"/>
      <c r="D468" s="235" t="s">
        <v>275</v>
      </c>
      <c r="E468" s="37"/>
      <c r="F468" s="236" t="s">
        <v>1015</v>
      </c>
      <c r="G468" s="37"/>
      <c r="H468" s="37"/>
      <c r="I468" s="237"/>
      <c r="J468" s="37"/>
      <c r="K468" s="37"/>
      <c r="L468" s="41"/>
      <c r="M468" s="238"/>
      <c r="N468" s="239"/>
      <c r="O468" s="88"/>
      <c r="P468" s="88"/>
      <c r="Q468" s="88"/>
      <c r="R468" s="88"/>
      <c r="S468" s="88"/>
      <c r="T468" s="89"/>
      <c r="U468" s="35"/>
      <c r="V468" s="35"/>
      <c r="W468" s="35"/>
      <c r="X468" s="35"/>
      <c r="Y468" s="35"/>
      <c r="Z468" s="35"/>
      <c r="AA468" s="35"/>
      <c r="AB468" s="35"/>
      <c r="AC468" s="35"/>
      <c r="AD468" s="35"/>
      <c r="AE468" s="35"/>
      <c r="AT468" s="14" t="s">
        <v>275</v>
      </c>
      <c r="AU468" s="14" t="s">
        <v>137</v>
      </c>
    </row>
    <row r="469" s="2" customFormat="1" ht="90" customHeight="1">
      <c r="A469" s="35"/>
      <c r="B469" s="36"/>
      <c r="C469" s="222" t="s">
        <v>895</v>
      </c>
      <c r="D469" s="222" t="s">
        <v>269</v>
      </c>
      <c r="E469" s="223" t="s">
        <v>499</v>
      </c>
      <c r="F469" s="224" t="s">
        <v>500</v>
      </c>
      <c r="G469" s="225" t="s">
        <v>279</v>
      </c>
      <c r="H469" s="226">
        <v>520</v>
      </c>
      <c r="I469" s="227"/>
      <c r="J469" s="228">
        <f>ROUND(I469*H469,2)</f>
        <v>0</v>
      </c>
      <c r="K469" s="224" t="s">
        <v>273</v>
      </c>
      <c r="L469" s="41"/>
      <c r="M469" s="229" t="s">
        <v>1</v>
      </c>
      <c r="N469" s="230" t="s">
        <v>38</v>
      </c>
      <c r="O469" s="88"/>
      <c r="P469" s="231">
        <f>O469*H469</f>
        <v>0</v>
      </c>
      <c r="Q469" s="231">
        <v>0</v>
      </c>
      <c r="R469" s="231">
        <f>Q469*H469</f>
        <v>0</v>
      </c>
      <c r="S469" s="231">
        <v>0</v>
      </c>
      <c r="T469" s="232">
        <f>S469*H469</f>
        <v>0</v>
      </c>
      <c r="U469" s="35"/>
      <c r="V469" s="35"/>
      <c r="W469" s="35"/>
      <c r="X469" s="35"/>
      <c r="Y469" s="35"/>
      <c r="Z469" s="35"/>
      <c r="AA469" s="35"/>
      <c r="AB469" s="35"/>
      <c r="AC469" s="35"/>
      <c r="AD469" s="35"/>
      <c r="AE469" s="35"/>
      <c r="AR469" s="233" t="s">
        <v>274</v>
      </c>
      <c r="AT469" s="233" t="s">
        <v>269</v>
      </c>
      <c r="AU469" s="233" t="s">
        <v>137</v>
      </c>
      <c r="AY469" s="14" t="s">
        <v>266</v>
      </c>
      <c r="BE469" s="234">
        <f>IF(N469="základní",J469,0)</f>
        <v>0</v>
      </c>
      <c r="BF469" s="234">
        <f>IF(N469="snížená",J469,0)</f>
        <v>0</v>
      </c>
      <c r="BG469" s="234">
        <f>IF(N469="zákl. přenesená",J469,0)</f>
        <v>0</v>
      </c>
      <c r="BH469" s="234">
        <f>IF(N469="sníž. přenesená",J469,0)</f>
        <v>0</v>
      </c>
      <c r="BI469" s="234">
        <f>IF(N469="nulová",J469,0)</f>
        <v>0</v>
      </c>
      <c r="BJ469" s="14" t="s">
        <v>81</v>
      </c>
      <c r="BK469" s="234">
        <f>ROUND(I469*H469,2)</f>
        <v>0</v>
      </c>
      <c r="BL469" s="14" t="s">
        <v>274</v>
      </c>
      <c r="BM469" s="233" t="s">
        <v>896</v>
      </c>
    </row>
    <row r="470" s="2" customFormat="1">
      <c r="A470" s="35"/>
      <c r="B470" s="36"/>
      <c r="C470" s="37"/>
      <c r="D470" s="235" t="s">
        <v>275</v>
      </c>
      <c r="E470" s="37"/>
      <c r="F470" s="236" t="s">
        <v>1015</v>
      </c>
      <c r="G470" s="37"/>
      <c r="H470" s="37"/>
      <c r="I470" s="237"/>
      <c r="J470" s="37"/>
      <c r="K470" s="37"/>
      <c r="L470" s="41"/>
      <c r="M470" s="238"/>
      <c r="N470" s="239"/>
      <c r="O470" s="88"/>
      <c r="P470" s="88"/>
      <c r="Q470" s="88"/>
      <c r="R470" s="88"/>
      <c r="S470" s="88"/>
      <c r="T470" s="89"/>
      <c r="U470" s="35"/>
      <c r="V470" s="35"/>
      <c r="W470" s="35"/>
      <c r="X470" s="35"/>
      <c r="Y470" s="35"/>
      <c r="Z470" s="35"/>
      <c r="AA470" s="35"/>
      <c r="AB470" s="35"/>
      <c r="AC470" s="35"/>
      <c r="AD470" s="35"/>
      <c r="AE470" s="35"/>
      <c r="AT470" s="14" t="s">
        <v>275</v>
      </c>
      <c r="AU470" s="14" t="s">
        <v>137</v>
      </c>
    </row>
    <row r="471" s="2" customFormat="1" ht="66.75" customHeight="1">
      <c r="A471" s="35"/>
      <c r="B471" s="36"/>
      <c r="C471" s="222" t="s">
        <v>617</v>
      </c>
      <c r="D471" s="222" t="s">
        <v>269</v>
      </c>
      <c r="E471" s="223" t="s">
        <v>864</v>
      </c>
      <c r="F471" s="224" t="s">
        <v>865</v>
      </c>
      <c r="G471" s="225" t="s">
        <v>279</v>
      </c>
      <c r="H471" s="226">
        <v>19.199999999999999</v>
      </c>
      <c r="I471" s="227"/>
      <c r="J471" s="228">
        <f>ROUND(I471*H471,2)</f>
        <v>0</v>
      </c>
      <c r="K471" s="224" t="s">
        <v>273</v>
      </c>
      <c r="L471" s="41"/>
      <c r="M471" s="229" t="s">
        <v>1</v>
      </c>
      <c r="N471" s="230" t="s">
        <v>38</v>
      </c>
      <c r="O471" s="88"/>
      <c r="P471" s="231">
        <f>O471*H471</f>
        <v>0</v>
      </c>
      <c r="Q471" s="231">
        <v>0</v>
      </c>
      <c r="R471" s="231">
        <f>Q471*H471</f>
        <v>0</v>
      </c>
      <c r="S471" s="231">
        <v>0</v>
      </c>
      <c r="T471" s="232">
        <f>S471*H471</f>
        <v>0</v>
      </c>
      <c r="U471" s="35"/>
      <c r="V471" s="35"/>
      <c r="W471" s="35"/>
      <c r="X471" s="35"/>
      <c r="Y471" s="35"/>
      <c r="Z471" s="35"/>
      <c r="AA471" s="35"/>
      <c r="AB471" s="35"/>
      <c r="AC471" s="35"/>
      <c r="AD471" s="35"/>
      <c r="AE471" s="35"/>
      <c r="AR471" s="233" t="s">
        <v>274</v>
      </c>
      <c r="AT471" s="233" t="s">
        <v>269</v>
      </c>
      <c r="AU471" s="233" t="s">
        <v>137</v>
      </c>
      <c r="AY471" s="14" t="s">
        <v>266</v>
      </c>
      <c r="BE471" s="234">
        <f>IF(N471="základní",J471,0)</f>
        <v>0</v>
      </c>
      <c r="BF471" s="234">
        <f>IF(N471="snížená",J471,0)</f>
        <v>0</v>
      </c>
      <c r="BG471" s="234">
        <f>IF(N471="zákl. přenesená",J471,0)</f>
        <v>0</v>
      </c>
      <c r="BH471" s="234">
        <f>IF(N471="sníž. přenesená",J471,0)</f>
        <v>0</v>
      </c>
      <c r="BI471" s="234">
        <f>IF(N471="nulová",J471,0)</f>
        <v>0</v>
      </c>
      <c r="BJ471" s="14" t="s">
        <v>81</v>
      </c>
      <c r="BK471" s="234">
        <f>ROUND(I471*H471,2)</f>
        <v>0</v>
      </c>
      <c r="BL471" s="14" t="s">
        <v>274</v>
      </c>
      <c r="BM471" s="233" t="s">
        <v>898</v>
      </c>
    </row>
    <row r="472" s="2" customFormat="1">
      <c r="A472" s="35"/>
      <c r="B472" s="36"/>
      <c r="C472" s="37"/>
      <c r="D472" s="235" t="s">
        <v>275</v>
      </c>
      <c r="E472" s="37"/>
      <c r="F472" s="236" t="s">
        <v>1259</v>
      </c>
      <c r="G472" s="37"/>
      <c r="H472" s="37"/>
      <c r="I472" s="237"/>
      <c r="J472" s="37"/>
      <c r="K472" s="37"/>
      <c r="L472" s="41"/>
      <c r="M472" s="238"/>
      <c r="N472" s="239"/>
      <c r="O472" s="88"/>
      <c r="P472" s="88"/>
      <c r="Q472" s="88"/>
      <c r="R472" s="88"/>
      <c r="S472" s="88"/>
      <c r="T472" s="89"/>
      <c r="U472" s="35"/>
      <c r="V472" s="35"/>
      <c r="W472" s="35"/>
      <c r="X472" s="35"/>
      <c r="Y472" s="35"/>
      <c r="Z472" s="35"/>
      <c r="AA472" s="35"/>
      <c r="AB472" s="35"/>
      <c r="AC472" s="35"/>
      <c r="AD472" s="35"/>
      <c r="AE472" s="35"/>
      <c r="AT472" s="14" t="s">
        <v>275</v>
      </c>
      <c r="AU472" s="14" t="s">
        <v>137</v>
      </c>
    </row>
    <row r="473" s="2" customFormat="1" ht="24.15" customHeight="1">
      <c r="A473" s="35"/>
      <c r="B473" s="36"/>
      <c r="C473" s="222" t="s">
        <v>899</v>
      </c>
      <c r="D473" s="222" t="s">
        <v>269</v>
      </c>
      <c r="E473" s="223" t="s">
        <v>903</v>
      </c>
      <c r="F473" s="224" t="s">
        <v>904</v>
      </c>
      <c r="G473" s="225" t="s">
        <v>905</v>
      </c>
      <c r="H473" s="226">
        <v>6</v>
      </c>
      <c r="I473" s="227"/>
      <c r="J473" s="228">
        <f>ROUND(I473*H473,2)</f>
        <v>0</v>
      </c>
      <c r="K473" s="224" t="s">
        <v>273</v>
      </c>
      <c r="L473" s="41"/>
      <c r="M473" s="229" t="s">
        <v>1</v>
      </c>
      <c r="N473" s="230" t="s">
        <v>38</v>
      </c>
      <c r="O473" s="88"/>
      <c r="P473" s="231">
        <f>O473*H473</f>
        <v>0</v>
      </c>
      <c r="Q473" s="231">
        <v>0</v>
      </c>
      <c r="R473" s="231">
        <f>Q473*H473</f>
        <v>0</v>
      </c>
      <c r="S473" s="231">
        <v>0</v>
      </c>
      <c r="T473" s="232">
        <f>S473*H473</f>
        <v>0</v>
      </c>
      <c r="U473" s="35"/>
      <c r="V473" s="35"/>
      <c r="W473" s="35"/>
      <c r="X473" s="35"/>
      <c r="Y473" s="35"/>
      <c r="Z473" s="35"/>
      <c r="AA473" s="35"/>
      <c r="AB473" s="35"/>
      <c r="AC473" s="35"/>
      <c r="AD473" s="35"/>
      <c r="AE473" s="35"/>
      <c r="AR473" s="233" t="s">
        <v>274</v>
      </c>
      <c r="AT473" s="233" t="s">
        <v>269</v>
      </c>
      <c r="AU473" s="233" t="s">
        <v>137</v>
      </c>
      <c r="AY473" s="14" t="s">
        <v>266</v>
      </c>
      <c r="BE473" s="234">
        <f>IF(N473="základní",J473,0)</f>
        <v>0</v>
      </c>
      <c r="BF473" s="234">
        <f>IF(N473="snížená",J473,0)</f>
        <v>0</v>
      </c>
      <c r="BG473" s="234">
        <f>IF(N473="zákl. přenesená",J473,0)</f>
        <v>0</v>
      </c>
      <c r="BH473" s="234">
        <f>IF(N473="sníž. přenesená",J473,0)</f>
        <v>0</v>
      </c>
      <c r="BI473" s="234">
        <f>IF(N473="nulová",J473,0)</f>
        <v>0</v>
      </c>
      <c r="BJ473" s="14" t="s">
        <v>81</v>
      </c>
      <c r="BK473" s="234">
        <f>ROUND(I473*H473,2)</f>
        <v>0</v>
      </c>
      <c r="BL473" s="14" t="s">
        <v>274</v>
      </c>
      <c r="BM473" s="233" t="s">
        <v>900</v>
      </c>
    </row>
    <row r="474" s="2" customFormat="1" ht="16.5" customHeight="1">
      <c r="A474" s="35"/>
      <c r="B474" s="36"/>
      <c r="C474" s="222" t="s">
        <v>620</v>
      </c>
      <c r="D474" s="222" t="s">
        <v>269</v>
      </c>
      <c r="E474" s="223" t="s">
        <v>1260</v>
      </c>
      <c r="F474" s="224" t="s">
        <v>908</v>
      </c>
      <c r="G474" s="225" t="s">
        <v>905</v>
      </c>
      <c r="H474" s="226">
        <v>1</v>
      </c>
      <c r="I474" s="227"/>
      <c r="J474" s="228">
        <f>ROUND(I474*H474,2)</f>
        <v>0</v>
      </c>
      <c r="K474" s="224" t="s">
        <v>1</v>
      </c>
      <c r="L474" s="41"/>
      <c r="M474" s="229" t="s">
        <v>1</v>
      </c>
      <c r="N474" s="230" t="s">
        <v>38</v>
      </c>
      <c r="O474" s="88"/>
      <c r="P474" s="231">
        <f>O474*H474</f>
        <v>0</v>
      </c>
      <c r="Q474" s="231">
        <v>0</v>
      </c>
      <c r="R474" s="231">
        <f>Q474*H474</f>
        <v>0</v>
      </c>
      <c r="S474" s="231">
        <v>0</v>
      </c>
      <c r="T474" s="232">
        <f>S474*H474</f>
        <v>0</v>
      </c>
      <c r="U474" s="35"/>
      <c r="V474" s="35"/>
      <c r="W474" s="35"/>
      <c r="X474" s="35"/>
      <c r="Y474" s="35"/>
      <c r="Z474" s="35"/>
      <c r="AA474" s="35"/>
      <c r="AB474" s="35"/>
      <c r="AC474" s="35"/>
      <c r="AD474" s="35"/>
      <c r="AE474" s="35"/>
      <c r="AR474" s="233" t="s">
        <v>274</v>
      </c>
      <c r="AT474" s="233" t="s">
        <v>269</v>
      </c>
      <c r="AU474" s="233" t="s">
        <v>137</v>
      </c>
      <c r="AY474" s="14" t="s">
        <v>266</v>
      </c>
      <c r="BE474" s="234">
        <f>IF(N474="základní",J474,0)</f>
        <v>0</v>
      </c>
      <c r="BF474" s="234">
        <f>IF(N474="snížená",J474,0)</f>
        <v>0</v>
      </c>
      <c r="BG474" s="234">
        <f>IF(N474="zákl. přenesená",J474,0)</f>
        <v>0</v>
      </c>
      <c r="BH474" s="234">
        <f>IF(N474="sníž. přenesená",J474,0)</f>
        <v>0</v>
      </c>
      <c r="BI474" s="234">
        <f>IF(N474="nulová",J474,0)</f>
        <v>0</v>
      </c>
      <c r="BJ474" s="14" t="s">
        <v>81</v>
      </c>
      <c r="BK474" s="234">
        <f>ROUND(I474*H474,2)</f>
        <v>0</v>
      </c>
      <c r="BL474" s="14" t="s">
        <v>274</v>
      </c>
      <c r="BM474" s="233" t="s">
        <v>901</v>
      </c>
    </row>
    <row r="475" s="2" customFormat="1" ht="90" customHeight="1">
      <c r="A475" s="35"/>
      <c r="B475" s="36"/>
      <c r="C475" s="222" t="s">
        <v>902</v>
      </c>
      <c r="D475" s="222" t="s">
        <v>269</v>
      </c>
      <c r="E475" s="223" t="s">
        <v>911</v>
      </c>
      <c r="F475" s="224" t="s">
        <v>912</v>
      </c>
      <c r="G475" s="225" t="s">
        <v>272</v>
      </c>
      <c r="H475" s="226">
        <v>8</v>
      </c>
      <c r="I475" s="227"/>
      <c r="J475" s="228">
        <f>ROUND(I475*H475,2)</f>
        <v>0</v>
      </c>
      <c r="K475" s="224" t="s">
        <v>273</v>
      </c>
      <c r="L475" s="41"/>
      <c r="M475" s="229" t="s">
        <v>1</v>
      </c>
      <c r="N475" s="230" t="s">
        <v>38</v>
      </c>
      <c r="O475" s="88"/>
      <c r="P475" s="231">
        <f>O475*H475</f>
        <v>0</v>
      </c>
      <c r="Q475" s="231">
        <v>0</v>
      </c>
      <c r="R475" s="231">
        <f>Q475*H475</f>
        <v>0</v>
      </c>
      <c r="S475" s="231">
        <v>0</v>
      </c>
      <c r="T475" s="232">
        <f>S475*H475</f>
        <v>0</v>
      </c>
      <c r="U475" s="35"/>
      <c r="V475" s="35"/>
      <c r="W475" s="35"/>
      <c r="X475" s="35"/>
      <c r="Y475" s="35"/>
      <c r="Z475" s="35"/>
      <c r="AA475" s="35"/>
      <c r="AB475" s="35"/>
      <c r="AC475" s="35"/>
      <c r="AD475" s="35"/>
      <c r="AE475" s="35"/>
      <c r="AR475" s="233" t="s">
        <v>274</v>
      </c>
      <c r="AT475" s="233" t="s">
        <v>269</v>
      </c>
      <c r="AU475" s="233" t="s">
        <v>137</v>
      </c>
      <c r="AY475" s="14" t="s">
        <v>266</v>
      </c>
      <c r="BE475" s="234">
        <f>IF(N475="základní",J475,0)</f>
        <v>0</v>
      </c>
      <c r="BF475" s="234">
        <f>IF(N475="snížená",J475,0)</f>
        <v>0</v>
      </c>
      <c r="BG475" s="234">
        <f>IF(N475="zákl. přenesená",J475,0)</f>
        <v>0</v>
      </c>
      <c r="BH475" s="234">
        <f>IF(N475="sníž. přenesená",J475,0)</f>
        <v>0</v>
      </c>
      <c r="BI475" s="234">
        <f>IF(N475="nulová",J475,0)</f>
        <v>0</v>
      </c>
      <c r="BJ475" s="14" t="s">
        <v>81</v>
      </c>
      <c r="BK475" s="234">
        <f>ROUND(I475*H475,2)</f>
        <v>0</v>
      </c>
      <c r="BL475" s="14" t="s">
        <v>274</v>
      </c>
      <c r="BM475" s="233" t="s">
        <v>906</v>
      </c>
    </row>
    <row r="476" s="2" customFormat="1">
      <c r="A476" s="35"/>
      <c r="B476" s="36"/>
      <c r="C476" s="37"/>
      <c r="D476" s="235" t="s">
        <v>275</v>
      </c>
      <c r="E476" s="37"/>
      <c r="F476" s="236" t="s">
        <v>914</v>
      </c>
      <c r="G476" s="37"/>
      <c r="H476" s="37"/>
      <c r="I476" s="237"/>
      <c r="J476" s="37"/>
      <c r="K476" s="37"/>
      <c r="L476" s="41"/>
      <c r="M476" s="238"/>
      <c r="N476" s="239"/>
      <c r="O476" s="88"/>
      <c r="P476" s="88"/>
      <c r="Q476" s="88"/>
      <c r="R476" s="88"/>
      <c r="S476" s="88"/>
      <c r="T476" s="89"/>
      <c r="U476" s="35"/>
      <c r="V476" s="35"/>
      <c r="W476" s="35"/>
      <c r="X476" s="35"/>
      <c r="Y476" s="35"/>
      <c r="Z476" s="35"/>
      <c r="AA476" s="35"/>
      <c r="AB476" s="35"/>
      <c r="AC476" s="35"/>
      <c r="AD476" s="35"/>
      <c r="AE476" s="35"/>
      <c r="AT476" s="14" t="s">
        <v>275</v>
      </c>
      <c r="AU476" s="14" t="s">
        <v>137</v>
      </c>
    </row>
    <row r="477" s="2" customFormat="1" ht="90" customHeight="1">
      <c r="A477" s="35"/>
      <c r="B477" s="36"/>
      <c r="C477" s="222" t="s">
        <v>625</v>
      </c>
      <c r="D477" s="222" t="s">
        <v>269</v>
      </c>
      <c r="E477" s="223" t="s">
        <v>915</v>
      </c>
      <c r="F477" s="224" t="s">
        <v>916</v>
      </c>
      <c r="G477" s="225" t="s">
        <v>272</v>
      </c>
      <c r="H477" s="226">
        <v>8</v>
      </c>
      <c r="I477" s="227"/>
      <c r="J477" s="228">
        <f>ROUND(I477*H477,2)</f>
        <v>0</v>
      </c>
      <c r="K477" s="224" t="s">
        <v>273</v>
      </c>
      <c r="L477" s="41"/>
      <c r="M477" s="229" t="s">
        <v>1</v>
      </c>
      <c r="N477" s="230" t="s">
        <v>38</v>
      </c>
      <c r="O477" s="88"/>
      <c r="P477" s="231">
        <f>O477*H477</f>
        <v>0</v>
      </c>
      <c r="Q477" s="231">
        <v>0</v>
      </c>
      <c r="R477" s="231">
        <f>Q477*H477</f>
        <v>0</v>
      </c>
      <c r="S477" s="231">
        <v>0</v>
      </c>
      <c r="T477" s="232">
        <f>S477*H477</f>
        <v>0</v>
      </c>
      <c r="U477" s="35"/>
      <c r="V477" s="35"/>
      <c r="W477" s="35"/>
      <c r="X477" s="35"/>
      <c r="Y477" s="35"/>
      <c r="Z477" s="35"/>
      <c r="AA477" s="35"/>
      <c r="AB477" s="35"/>
      <c r="AC477" s="35"/>
      <c r="AD477" s="35"/>
      <c r="AE477" s="35"/>
      <c r="AR477" s="233" t="s">
        <v>274</v>
      </c>
      <c r="AT477" s="233" t="s">
        <v>269</v>
      </c>
      <c r="AU477" s="233" t="s">
        <v>137</v>
      </c>
      <c r="AY477" s="14" t="s">
        <v>266</v>
      </c>
      <c r="BE477" s="234">
        <f>IF(N477="základní",J477,0)</f>
        <v>0</v>
      </c>
      <c r="BF477" s="234">
        <f>IF(N477="snížená",J477,0)</f>
        <v>0</v>
      </c>
      <c r="BG477" s="234">
        <f>IF(N477="zákl. přenesená",J477,0)</f>
        <v>0</v>
      </c>
      <c r="BH477" s="234">
        <f>IF(N477="sníž. přenesená",J477,0)</f>
        <v>0</v>
      </c>
      <c r="BI477" s="234">
        <f>IF(N477="nulová",J477,0)</f>
        <v>0</v>
      </c>
      <c r="BJ477" s="14" t="s">
        <v>81</v>
      </c>
      <c r="BK477" s="234">
        <f>ROUND(I477*H477,2)</f>
        <v>0</v>
      </c>
      <c r="BL477" s="14" t="s">
        <v>274</v>
      </c>
      <c r="BM477" s="233" t="s">
        <v>909</v>
      </c>
    </row>
    <row r="478" s="2" customFormat="1">
      <c r="A478" s="35"/>
      <c r="B478" s="36"/>
      <c r="C478" s="37"/>
      <c r="D478" s="235" t="s">
        <v>275</v>
      </c>
      <c r="E478" s="37"/>
      <c r="F478" s="236" t="s">
        <v>1037</v>
      </c>
      <c r="G478" s="37"/>
      <c r="H478" s="37"/>
      <c r="I478" s="237"/>
      <c r="J478" s="37"/>
      <c r="K478" s="37"/>
      <c r="L478" s="41"/>
      <c r="M478" s="254"/>
      <c r="N478" s="255"/>
      <c r="O478" s="256"/>
      <c r="P478" s="256"/>
      <c r="Q478" s="256"/>
      <c r="R478" s="256"/>
      <c r="S478" s="256"/>
      <c r="T478" s="257"/>
      <c r="U478" s="35"/>
      <c r="V478" s="35"/>
      <c r="W478" s="35"/>
      <c r="X478" s="35"/>
      <c r="Y478" s="35"/>
      <c r="Z478" s="35"/>
      <c r="AA478" s="35"/>
      <c r="AB478" s="35"/>
      <c r="AC478" s="35"/>
      <c r="AD478" s="35"/>
      <c r="AE478" s="35"/>
      <c r="AT478" s="14" t="s">
        <v>275</v>
      </c>
      <c r="AU478" s="14" t="s">
        <v>137</v>
      </c>
    </row>
    <row r="479" s="2" customFormat="1" ht="6.96" customHeight="1">
      <c r="A479" s="35"/>
      <c r="B479" s="63"/>
      <c r="C479" s="64"/>
      <c r="D479" s="64"/>
      <c r="E479" s="64"/>
      <c r="F479" s="64"/>
      <c r="G479" s="64"/>
      <c r="H479" s="64"/>
      <c r="I479" s="64"/>
      <c r="J479" s="64"/>
      <c r="K479" s="64"/>
      <c r="L479" s="41"/>
      <c r="M479" s="35"/>
      <c r="O479" s="35"/>
      <c r="P479" s="35"/>
      <c r="Q479" s="35"/>
      <c r="R479" s="35"/>
      <c r="S479" s="35"/>
      <c r="T479" s="35"/>
      <c r="U479" s="35"/>
      <c r="V479" s="35"/>
      <c r="W479" s="35"/>
      <c r="X479" s="35"/>
      <c r="Y479" s="35"/>
      <c r="Z479" s="35"/>
      <c r="AA479" s="35"/>
      <c r="AB479" s="35"/>
      <c r="AC479" s="35"/>
      <c r="AD479" s="35"/>
      <c r="AE479" s="35"/>
    </row>
  </sheetData>
  <sheetProtection sheet="1" autoFilter="0" formatColumns="0" formatRows="0" objects="1" scenarios="1" spinCount="100000" saltValue="OYSomQ+ggsSE26O6jBUqUeg72wfrEMCZfOuvtc/z2STB3vzwxc0sxu5k3IWhukaZDwtdclsqOTOvnTFTkT8E+Q==" hashValue="do/gaHHzWihOeMcU+JYzpLPe2C+qR+3cuHgYWzRLauXq+d0gNxadHDDipCqoDaS6Fpe2JZxSdYogx73p07apHw==" algorithmName="SHA-512" password="CC35"/>
  <autoFilter ref="C120:K478"/>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1261</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ROUND((SUM(BE116:BE305)),  2)</f>
        <v>0</v>
      </c>
      <c r="G33" s="35"/>
      <c r="H33" s="35"/>
      <c r="I33" s="162">
        <v>0.20999999999999999</v>
      </c>
      <c r="J33" s="161">
        <f>ROUND(((SUM(BE116:BE305))*I33),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ROUND((SUM(BF116:BF305)),  2)</f>
        <v>0</v>
      </c>
      <c r="G34" s="35"/>
      <c r="H34" s="35"/>
      <c r="I34" s="162">
        <v>0.12</v>
      </c>
      <c r="J34" s="161">
        <f>ROUND(((SUM(BF116:BF305))*I34),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ROUND((SUM(BG116:BG305)),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ROUND((SUM(BH116:BH305)),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ROUND((SUM(BI116:BI305)),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05 - Obnova železničního svršku žst. Uhersko km 285,849 - 287,496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05 - Obnova železničního svršku žst. Uhersko km 285,849 - 287,496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SUM(P117:P305)</f>
        <v>0</v>
      </c>
      <c r="Q116" s="101"/>
      <c r="R116" s="205">
        <f>SUM(R117:R305)</f>
        <v>1418</v>
      </c>
      <c r="S116" s="101"/>
      <c r="T116" s="206">
        <f>SUM(T117:T305)</f>
        <v>0</v>
      </c>
      <c r="U116" s="35"/>
      <c r="V116" s="35"/>
      <c r="W116" s="35"/>
      <c r="X116" s="35"/>
      <c r="Y116" s="35"/>
      <c r="Z116" s="35"/>
      <c r="AA116" s="35"/>
      <c r="AB116" s="35"/>
      <c r="AC116" s="35"/>
      <c r="AD116" s="35"/>
      <c r="AE116" s="35"/>
      <c r="AT116" s="14" t="s">
        <v>72</v>
      </c>
      <c r="AU116" s="14" t="s">
        <v>246</v>
      </c>
      <c r="BK116" s="207">
        <f>SUM(BK117:BK305)</f>
        <v>0</v>
      </c>
    </row>
    <row r="117" s="2" customFormat="1" ht="49.05" customHeight="1">
      <c r="A117" s="35"/>
      <c r="B117" s="36"/>
      <c r="C117" s="222" t="s">
        <v>81</v>
      </c>
      <c r="D117" s="222" t="s">
        <v>269</v>
      </c>
      <c r="E117" s="223" t="s">
        <v>270</v>
      </c>
      <c r="F117" s="224" t="s">
        <v>271</v>
      </c>
      <c r="G117" s="225" t="s">
        <v>272</v>
      </c>
      <c r="H117" s="226">
        <v>96</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1262</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1263</v>
      </c>
      <c r="F119" s="224" t="s">
        <v>1264</v>
      </c>
      <c r="G119" s="225" t="s">
        <v>297</v>
      </c>
      <c r="H119" s="226">
        <v>8.8000000000000007</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1265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923</v>
      </c>
      <c r="F121" s="224" t="s">
        <v>924</v>
      </c>
      <c r="G121" s="225" t="s">
        <v>289</v>
      </c>
      <c r="H121" s="226">
        <v>0.17999999999999999</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1266</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926</v>
      </c>
      <c r="F123" s="224" t="s">
        <v>927</v>
      </c>
      <c r="G123" s="225" t="s">
        <v>297</v>
      </c>
      <c r="H123" s="226">
        <v>105.84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1267</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305</v>
      </c>
      <c r="F125" s="224" t="s">
        <v>306</v>
      </c>
      <c r="G125" s="225" t="s">
        <v>307</v>
      </c>
      <c r="H125" s="226">
        <v>97.488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1268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310</v>
      </c>
      <c r="F127" s="224" t="s">
        <v>311</v>
      </c>
      <c r="G127" s="225" t="s">
        <v>307</v>
      </c>
      <c r="H127" s="226">
        <v>97.488</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1269</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294</v>
      </c>
      <c r="D129" s="222" t="s">
        <v>269</v>
      </c>
      <c r="E129" s="223" t="s">
        <v>305</v>
      </c>
      <c r="F129" s="224" t="s">
        <v>306</v>
      </c>
      <c r="G129" s="225" t="s">
        <v>307</v>
      </c>
      <c r="H129" s="226">
        <v>97.488</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298</v>
      </c>
    </row>
    <row r="130" s="2" customFormat="1">
      <c r="A130" s="35"/>
      <c r="B130" s="36"/>
      <c r="C130" s="37"/>
      <c r="D130" s="235" t="s">
        <v>275</v>
      </c>
      <c r="E130" s="37"/>
      <c r="F130" s="236" t="s">
        <v>1270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317</v>
      </c>
      <c r="F131" s="224" t="s">
        <v>318</v>
      </c>
      <c r="G131" s="225" t="s">
        <v>307</v>
      </c>
      <c r="H131" s="226">
        <v>292.464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302</v>
      </c>
    </row>
    <row r="132" s="2" customFormat="1">
      <c r="A132" s="35"/>
      <c r="B132" s="36"/>
      <c r="C132" s="37"/>
      <c r="D132" s="235" t="s">
        <v>275</v>
      </c>
      <c r="E132" s="37"/>
      <c r="F132" s="236" t="s">
        <v>1271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304</v>
      </c>
      <c r="D133" s="222" t="s">
        <v>269</v>
      </c>
      <c r="E133" s="223" t="s">
        <v>322</v>
      </c>
      <c r="F133" s="224" t="s">
        <v>323</v>
      </c>
      <c r="G133" s="225" t="s">
        <v>307</v>
      </c>
      <c r="H133" s="226">
        <v>97.488</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308</v>
      </c>
    </row>
    <row r="134" s="2" customFormat="1">
      <c r="A134" s="35"/>
      <c r="B134" s="36"/>
      <c r="C134" s="37"/>
      <c r="D134" s="235" t="s">
        <v>275</v>
      </c>
      <c r="E134" s="37"/>
      <c r="F134" s="236" t="s">
        <v>1272</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594</v>
      </c>
      <c r="F135" s="224" t="s">
        <v>595</v>
      </c>
      <c r="G135" s="225" t="s">
        <v>297</v>
      </c>
      <c r="H135" s="226">
        <v>151.19999999999999</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312</v>
      </c>
    </row>
    <row r="136" s="2" customFormat="1">
      <c r="A136" s="35"/>
      <c r="B136" s="36"/>
      <c r="C136" s="37"/>
      <c r="D136" s="235" t="s">
        <v>275</v>
      </c>
      <c r="E136" s="37"/>
      <c r="F136" s="236" t="s">
        <v>1273</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314</v>
      </c>
      <c r="D137" s="240" t="s">
        <v>339</v>
      </c>
      <c r="E137" s="241" t="s">
        <v>340</v>
      </c>
      <c r="F137" s="242" t="s">
        <v>341</v>
      </c>
      <c r="G137" s="243" t="s">
        <v>307</v>
      </c>
      <c r="H137" s="244">
        <v>320</v>
      </c>
      <c r="I137" s="245"/>
      <c r="J137" s="246">
        <f>ROUND(I137*H137,2)</f>
        <v>0</v>
      </c>
      <c r="K137" s="242" t="s">
        <v>273</v>
      </c>
      <c r="L137" s="247"/>
      <c r="M137" s="248" t="s">
        <v>1</v>
      </c>
      <c r="N137" s="249" t="s">
        <v>38</v>
      </c>
      <c r="O137" s="88"/>
      <c r="P137" s="231">
        <f>O137*H137</f>
        <v>0</v>
      </c>
      <c r="Q137" s="231">
        <v>1</v>
      </c>
      <c r="R137" s="231">
        <f>Q137*H137</f>
        <v>320</v>
      </c>
      <c r="S137" s="231">
        <v>0</v>
      </c>
      <c r="T137" s="232">
        <f>S137*H137</f>
        <v>0</v>
      </c>
      <c r="U137" s="35"/>
      <c r="V137" s="35"/>
      <c r="W137" s="35"/>
      <c r="X137" s="35"/>
      <c r="Y137" s="35"/>
      <c r="Z137" s="35"/>
      <c r="AA137" s="35"/>
      <c r="AB137" s="35"/>
      <c r="AC137" s="35"/>
      <c r="AD137" s="35"/>
      <c r="AE137" s="35"/>
      <c r="AR137" s="233" t="s">
        <v>286</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315</v>
      </c>
    </row>
    <row r="138" s="2" customFormat="1">
      <c r="A138" s="35"/>
      <c r="B138" s="36"/>
      <c r="C138" s="37"/>
      <c r="D138" s="235" t="s">
        <v>275</v>
      </c>
      <c r="E138" s="37"/>
      <c r="F138" s="236" t="s">
        <v>1274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305</v>
      </c>
      <c r="F139" s="224" t="s">
        <v>306</v>
      </c>
      <c r="G139" s="225" t="s">
        <v>307</v>
      </c>
      <c r="H139" s="226">
        <v>320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319</v>
      </c>
    </row>
    <row r="140" s="2" customFormat="1">
      <c r="A140" s="35"/>
      <c r="B140" s="36"/>
      <c r="C140" s="37"/>
      <c r="D140" s="235" t="s">
        <v>275</v>
      </c>
      <c r="E140" s="37"/>
      <c r="F140" s="236" t="s">
        <v>1275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321</v>
      </c>
      <c r="D141" s="222" t="s">
        <v>269</v>
      </c>
      <c r="E141" s="223" t="s">
        <v>317</v>
      </c>
      <c r="F141" s="224" t="s">
        <v>318</v>
      </c>
      <c r="G141" s="225" t="s">
        <v>307</v>
      </c>
      <c r="H141" s="226">
        <v>1600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324</v>
      </c>
    </row>
    <row r="142" s="2" customFormat="1">
      <c r="A142" s="35"/>
      <c r="B142" s="36"/>
      <c r="C142" s="37"/>
      <c r="D142" s="235" t="s">
        <v>275</v>
      </c>
      <c r="E142" s="37"/>
      <c r="F142" s="236" t="s">
        <v>1276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298</v>
      </c>
      <c r="D143" s="222" t="s">
        <v>269</v>
      </c>
      <c r="E143" s="223" t="s">
        <v>353</v>
      </c>
      <c r="F143" s="224" t="s">
        <v>354</v>
      </c>
      <c r="G143" s="225" t="s">
        <v>272</v>
      </c>
      <c r="H143" s="226">
        <v>513</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329</v>
      </c>
    </row>
    <row r="144" s="2" customFormat="1">
      <c r="A144" s="35"/>
      <c r="B144" s="36"/>
      <c r="C144" s="37"/>
      <c r="D144" s="235" t="s">
        <v>275</v>
      </c>
      <c r="E144" s="37"/>
      <c r="F144" s="236" t="s">
        <v>1277</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331</v>
      </c>
      <c r="D145" s="222" t="s">
        <v>269</v>
      </c>
      <c r="E145" s="223" t="s">
        <v>357</v>
      </c>
      <c r="F145" s="224" t="s">
        <v>358</v>
      </c>
      <c r="G145" s="225" t="s">
        <v>272</v>
      </c>
      <c r="H145" s="226">
        <v>18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334</v>
      </c>
    </row>
    <row r="146" s="2" customFormat="1">
      <c r="A146" s="35"/>
      <c r="B146" s="36"/>
      <c r="C146" s="37"/>
      <c r="D146" s="235" t="s">
        <v>275</v>
      </c>
      <c r="E146" s="37"/>
      <c r="F146" s="236" t="s">
        <v>1278</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302</v>
      </c>
      <c r="D147" s="222" t="s">
        <v>269</v>
      </c>
      <c r="E147" s="223" t="s">
        <v>362</v>
      </c>
      <c r="F147" s="224" t="s">
        <v>363</v>
      </c>
      <c r="G147" s="225" t="s">
        <v>272</v>
      </c>
      <c r="H147" s="226">
        <v>27</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337</v>
      </c>
    </row>
    <row r="148" s="2" customFormat="1">
      <c r="A148" s="35"/>
      <c r="B148" s="36"/>
      <c r="C148" s="37"/>
      <c r="D148" s="235" t="s">
        <v>275</v>
      </c>
      <c r="E148" s="37"/>
      <c r="F148" s="236" t="s">
        <v>1279</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338</v>
      </c>
      <c r="D149" s="222" t="s">
        <v>269</v>
      </c>
      <c r="E149" s="223" t="s">
        <v>371</v>
      </c>
      <c r="F149" s="224" t="s">
        <v>372</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342</v>
      </c>
    </row>
    <row r="150" s="2" customFormat="1">
      <c r="A150" s="35"/>
      <c r="B150" s="36"/>
      <c r="C150" s="37"/>
      <c r="D150" s="235" t="s">
        <v>275</v>
      </c>
      <c r="E150" s="37"/>
      <c r="F150" s="236" t="s">
        <v>753</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308</v>
      </c>
      <c r="D151" s="222" t="s">
        <v>269</v>
      </c>
      <c r="E151" s="223" t="s">
        <v>375</v>
      </c>
      <c r="F151" s="224" t="s">
        <v>376</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346</v>
      </c>
    </row>
    <row r="152" s="2" customFormat="1">
      <c r="A152" s="35"/>
      <c r="B152" s="36"/>
      <c r="C152" s="37"/>
      <c r="D152" s="235" t="s">
        <v>275</v>
      </c>
      <c r="E152" s="37"/>
      <c r="F152" s="236" t="s">
        <v>1053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348</v>
      </c>
      <c r="D153" s="222" t="s">
        <v>269</v>
      </c>
      <c r="E153" s="223" t="s">
        <v>380</v>
      </c>
      <c r="F153" s="224" t="s">
        <v>381</v>
      </c>
      <c r="G153" s="225" t="s">
        <v>272</v>
      </c>
      <c r="H153" s="226">
        <v>2500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349</v>
      </c>
    </row>
    <row r="154" s="2" customFormat="1">
      <c r="A154" s="35"/>
      <c r="B154" s="36"/>
      <c r="C154" s="37"/>
      <c r="D154" s="235" t="s">
        <v>275</v>
      </c>
      <c r="E154" s="37"/>
      <c r="F154" s="236" t="s">
        <v>1280</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312</v>
      </c>
      <c r="D155" s="222" t="s">
        <v>269</v>
      </c>
      <c r="E155" s="223" t="s">
        <v>384</v>
      </c>
      <c r="F155" s="224" t="s">
        <v>385</v>
      </c>
      <c r="G155" s="225" t="s">
        <v>272</v>
      </c>
      <c r="H155" s="226">
        <v>100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351</v>
      </c>
    </row>
    <row r="156" s="2" customFormat="1">
      <c r="A156" s="35"/>
      <c r="B156" s="36"/>
      <c r="C156" s="37"/>
      <c r="D156" s="235" t="s">
        <v>275</v>
      </c>
      <c r="E156" s="37"/>
      <c r="F156" s="236" t="s">
        <v>387</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389</v>
      </c>
      <c r="F157" s="224" t="s">
        <v>390</v>
      </c>
      <c r="G157" s="225" t="s">
        <v>307</v>
      </c>
      <c r="H157" s="226">
        <v>194.755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355</v>
      </c>
    </row>
    <row r="158" s="2" customFormat="1">
      <c r="A158" s="35"/>
      <c r="B158" s="36"/>
      <c r="C158" s="37"/>
      <c r="D158" s="235" t="s">
        <v>275</v>
      </c>
      <c r="E158" s="37"/>
      <c r="F158" s="236" t="s">
        <v>1281</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315</v>
      </c>
      <c r="D159" s="222" t="s">
        <v>269</v>
      </c>
      <c r="E159" s="223" t="s">
        <v>393</v>
      </c>
      <c r="F159" s="224" t="s">
        <v>394</v>
      </c>
      <c r="G159" s="225" t="s">
        <v>307</v>
      </c>
      <c r="H159" s="226">
        <v>194.755</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359</v>
      </c>
    </row>
    <row r="160" s="2" customFormat="1">
      <c r="A160" s="35"/>
      <c r="B160" s="36"/>
      <c r="C160" s="37"/>
      <c r="D160" s="235" t="s">
        <v>275</v>
      </c>
      <c r="E160" s="37"/>
      <c r="F160" s="236" t="s">
        <v>1282</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361</v>
      </c>
      <c r="D161" s="222" t="s">
        <v>269</v>
      </c>
      <c r="E161" s="223" t="s">
        <v>389</v>
      </c>
      <c r="F161" s="224" t="s">
        <v>390</v>
      </c>
      <c r="G161" s="225" t="s">
        <v>307</v>
      </c>
      <c r="H161" s="226">
        <v>194.755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364</v>
      </c>
    </row>
    <row r="162" s="2" customFormat="1">
      <c r="A162" s="35"/>
      <c r="B162" s="36"/>
      <c r="C162" s="37"/>
      <c r="D162" s="235" t="s">
        <v>275</v>
      </c>
      <c r="E162" s="37"/>
      <c r="F162" s="236" t="s">
        <v>1283</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319</v>
      </c>
      <c r="D163" s="222" t="s">
        <v>269</v>
      </c>
      <c r="E163" s="223" t="s">
        <v>393</v>
      </c>
      <c r="F163" s="224" t="s">
        <v>394</v>
      </c>
      <c r="G163" s="225" t="s">
        <v>307</v>
      </c>
      <c r="H163" s="226">
        <v>194.755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368</v>
      </c>
    </row>
    <row r="164" s="2" customFormat="1">
      <c r="A164" s="35"/>
      <c r="B164" s="36"/>
      <c r="C164" s="37"/>
      <c r="D164" s="235" t="s">
        <v>275</v>
      </c>
      <c r="E164" s="37"/>
      <c r="F164" s="236" t="s">
        <v>1283</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23" customHeight="1">
      <c r="A165" s="35"/>
      <c r="B165" s="36"/>
      <c r="C165" s="222" t="s">
        <v>370</v>
      </c>
      <c r="D165" s="222" t="s">
        <v>269</v>
      </c>
      <c r="E165" s="223" t="s">
        <v>1022</v>
      </c>
      <c r="F165" s="224" t="s">
        <v>1023</v>
      </c>
      <c r="G165" s="225" t="s">
        <v>307</v>
      </c>
      <c r="H165" s="226">
        <v>194.755</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c r="A166" s="35"/>
      <c r="B166" s="36"/>
      <c r="C166" s="37"/>
      <c r="D166" s="235" t="s">
        <v>275</v>
      </c>
      <c r="E166" s="37"/>
      <c r="F166" s="236" t="s">
        <v>1284</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1.25" customHeight="1">
      <c r="A167" s="35"/>
      <c r="B167" s="36"/>
      <c r="C167" s="222" t="s">
        <v>324</v>
      </c>
      <c r="D167" s="222" t="s">
        <v>269</v>
      </c>
      <c r="E167" s="223" t="s">
        <v>402</v>
      </c>
      <c r="F167" s="224" t="s">
        <v>403</v>
      </c>
      <c r="G167" s="225" t="s">
        <v>279</v>
      </c>
      <c r="H167" s="226">
        <v>178</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377</v>
      </c>
    </row>
    <row r="168" s="2" customFormat="1">
      <c r="A168" s="35"/>
      <c r="B168" s="36"/>
      <c r="C168" s="37"/>
      <c r="D168" s="235" t="s">
        <v>275</v>
      </c>
      <c r="E168" s="37"/>
      <c r="F168" s="236" t="s">
        <v>1285</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01.25" customHeight="1">
      <c r="A169" s="35"/>
      <c r="B169" s="36"/>
      <c r="C169" s="222" t="s">
        <v>379</v>
      </c>
      <c r="D169" s="222" t="s">
        <v>269</v>
      </c>
      <c r="E169" s="223" t="s">
        <v>407</v>
      </c>
      <c r="F169" s="224" t="s">
        <v>408</v>
      </c>
      <c r="G169" s="225" t="s">
        <v>279</v>
      </c>
      <c r="H169" s="226">
        <v>40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382</v>
      </c>
    </row>
    <row r="170" s="2" customFormat="1">
      <c r="A170" s="35"/>
      <c r="B170" s="36"/>
      <c r="C170" s="37"/>
      <c r="D170" s="235" t="s">
        <v>275</v>
      </c>
      <c r="E170" s="37"/>
      <c r="F170" s="236" t="s">
        <v>1060</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42.2" customHeight="1">
      <c r="A171" s="35"/>
      <c r="B171" s="36"/>
      <c r="C171" s="222" t="s">
        <v>329</v>
      </c>
      <c r="D171" s="222" t="s">
        <v>269</v>
      </c>
      <c r="E171" s="223" t="s">
        <v>411</v>
      </c>
      <c r="F171" s="224" t="s">
        <v>412</v>
      </c>
      <c r="G171" s="225" t="s">
        <v>279</v>
      </c>
      <c r="H171" s="226">
        <v>189.214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386</v>
      </c>
    </row>
    <row r="172" s="2" customFormat="1">
      <c r="A172" s="35"/>
      <c r="B172" s="36"/>
      <c r="C172" s="37"/>
      <c r="D172" s="235" t="s">
        <v>275</v>
      </c>
      <c r="E172" s="37"/>
      <c r="F172" s="236" t="s">
        <v>1286</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14.9" customHeight="1">
      <c r="A173" s="35"/>
      <c r="B173" s="36"/>
      <c r="C173" s="222" t="s">
        <v>388</v>
      </c>
      <c r="D173" s="222" t="s">
        <v>269</v>
      </c>
      <c r="E173" s="223" t="s">
        <v>416</v>
      </c>
      <c r="F173" s="224" t="s">
        <v>417</v>
      </c>
      <c r="G173" s="225" t="s">
        <v>279</v>
      </c>
      <c r="H173" s="226">
        <v>15</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391</v>
      </c>
    </row>
    <row r="174" s="2" customFormat="1">
      <c r="A174" s="35"/>
      <c r="B174" s="36"/>
      <c r="C174" s="37"/>
      <c r="D174" s="235" t="s">
        <v>275</v>
      </c>
      <c r="E174" s="37"/>
      <c r="F174" s="236" t="s">
        <v>1287</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00.5" customHeight="1">
      <c r="A175" s="35"/>
      <c r="B175" s="36"/>
      <c r="C175" s="222" t="s">
        <v>334</v>
      </c>
      <c r="D175" s="222" t="s">
        <v>269</v>
      </c>
      <c r="E175" s="223" t="s">
        <v>425</v>
      </c>
      <c r="F175" s="224" t="s">
        <v>426</v>
      </c>
      <c r="G175" s="225" t="s">
        <v>307</v>
      </c>
      <c r="H175" s="226">
        <v>2.3940000000000001</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395</v>
      </c>
    </row>
    <row r="176" s="2" customFormat="1">
      <c r="A176" s="35"/>
      <c r="B176" s="36"/>
      <c r="C176" s="37"/>
      <c r="D176" s="235" t="s">
        <v>275</v>
      </c>
      <c r="E176" s="37"/>
      <c r="F176" s="236" t="s">
        <v>1288</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397</v>
      </c>
      <c r="D177" s="222" t="s">
        <v>269</v>
      </c>
      <c r="E177" s="223" t="s">
        <v>429</v>
      </c>
      <c r="F177" s="224" t="s">
        <v>430</v>
      </c>
      <c r="G177" s="225" t="s">
        <v>279</v>
      </c>
      <c r="H177" s="226">
        <v>53.280000000000001</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398</v>
      </c>
    </row>
    <row r="178" s="2" customFormat="1">
      <c r="A178" s="35"/>
      <c r="B178" s="36"/>
      <c r="C178" s="37"/>
      <c r="D178" s="235" t="s">
        <v>275</v>
      </c>
      <c r="E178" s="37"/>
      <c r="F178" s="236" t="s">
        <v>1063</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337</v>
      </c>
      <c r="D179" s="222" t="s">
        <v>269</v>
      </c>
      <c r="E179" s="223" t="s">
        <v>389</v>
      </c>
      <c r="F179" s="224" t="s">
        <v>390</v>
      </c>
      <c r="G179" s="225" t="s">
        <v>307</v>
      </c>
      <c r="H179" s="226">
        <v>34.411999999999999</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400</v>
      </c>
    </row>
    <row r="180" s="2" customFormat="1">
      <c r="A180" s="35"/>
      <c r="B180" s="36"/>
      <c r="C180" s="37"/>
      <c r="D180" s="235" t="s">
        <v>275</v>
      </c>
      <c r="E180" s="37"/>
      <c r="F180" s="236" t="s">
        <v>1289</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406</v>
      </c>
      <c r="D181" s="222" t="s">
        <v>269</v>
      </c>
      <c r="E181" s="223" t="s">
        <v>393</v>
      </c>
      <c r="F181" s="224" t="s">
        <v>394</v>
      </c>
      <c r="G181" s="225" t="s">
        <v>307</v>
      </c>
      <c r="H181" s="226">
        <v>34.411999999999999</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404</v>
      </c>
    </row>
    <row r="182" s="2" customFormat="1">
      <c r="A182" s="35"/>
      <c r="B182" s="36"/>
      <c r="C182" s="37"/>
      <c r="D182" s="235" t="s">
        <v>275</v>
      </c>
      <c r="E182" s="37"/>
      <c r="F182" s="236" t="s">
        <v>1289</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342</v>
      </c>
      <c r="D183" s="222" t="s">
        <v>269</v>
      </c>
      <c r="E183" s="223" t="s">
        <v>389</v>
      </c>
      <c r="F183" s="224" t="s">
        <v>390</v>
      </c>
      <c r="G183" s="225" t="s">
        <v>307</v>
      </c>
      <c r="H183" s="226">
        <v>34.411999999999999</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409</v>
      </c>
    </row>
    <row r="184" s="2" customFormat="1">
      <c r="A184" s="35"/>
      <c r="B184" s="36"/>
      <c r="C184" s="37"/>
      <c r="D184" s="235" t="s">
        <v>275</v>
      </c>
      <c r="E184" s="37"/>
      <c r="F184" s="236" t="s">
        <v>1290</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415</v>
      </c>
      <c r="D185" s="222" t="s">
        <v>269</v>
      </c>
      <c r="E185" s="223" t="s">
        <v>393</v>
      </c>
      <c r="F185" s="224" t="s">
        <v>394</v>
      </c>
      <c r="G185" s="225" t="s">
        <v>307</v>
      </c>
      <c r="H185" s="226">
        <v>34.411999999999999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413</v>
      </c>
    </row>
    <row r="186" s="2" customFormat="1">
      <c r="A186" s="35"/>
      <c r="B186" s="36"/>
      <c r="C186" s="37"/>
      <c r="D186" s="235" t="s">
        <v>275</v>
      </c>
      <c r="E186" s="37"/>
      <c r="F186" s="236" t="s">
        <v>1291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3" customHeight="1">
      <c r="A187" s="35"/>
      <c r="B187" s="36"/>
      <c r="C187" s="222" t="s">
        <v>346</v>
      </c>
      <c r="D187" s="222" t="s">
        <v>269</v>
      </c>
      <c r="E187" s="223" t="s">
        <v>1022</v>
      </c>
      <c r="F187" s="224" t="s">
        <v>1023</v>
      </c>
      <c r="G187" s="225" t="s">
        <v>307</v>
      </c>
      <c r="H187" s="226">
        <v>34.411999999999999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418</v>
      </c>
    </row>
    <row r="188" s="2" customFormat="1">
      <c r="A188" s="35"/>
      <c r="B188" s="36"/>
      <c r="C188" s="37"/>
      <c r="D188" s="235" t="s">
        <v>275</v>
      </c>
      <c r="E188" s="37"/>
      <c r="F188" s="236" t="s">
        <v>1292</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37.8" customHeight="1">
      <c r="A189" s="35"/>
      <c r="B189" s="36"/>
      <c r="C189" s="222" t="s">
        <v>424</v>
      </c>
      <c r="D189" s="222" t="s">
        <v>269</v>
      </c>
      <c r="E189" s="223" t="s">
        <v>448</v>
      </c>
      <c r="F189" s="224" t="s">
        <v>1066</v>
      </c>
      <c r="G189" s="225" t="s">
        <v>279</v>
      </c>
      <c r="H189" s="226">
        <v>1432</v>
      </c>
      <c r="I189" s="227"/>
      <c r="J189" s="228">
        <f>ROUND(I189*H189,2)</f>
        <v>0</v>
      </c>
      <c r="K189" s="224" t="s">
        <v>1</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422</v>
      </c>
    </row>
    <row r="190" s="2" customFormat="1">
      <c r="A190" s="35"/>
      <c r="B190" s="36"/>
      <c r="C190" s="37"/>
      <c r="D190" s="235" t="s">
        <v>275</v>
      </c>
      <c r="E190" s="37"/>
      <c r="F190" s="236" t="s">
        <v>1293</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349</v>
      </c>
      <c r="D191" s="222" t="s">
        <v>269</v>
      </c>
      <c r="E191" s="223" t="s">
        <v>453</v>
      </c>
      <c r="F191" s="224" t="s">
        <v>454</v>
      </c>
      <c r="G191" s="225" t="s">
        <v>279</v>
      </c>
      <c r="H191" s="226">
        <v>512.27999999999997</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427</v>
      </c>
    </row>
    <row r="192" s="2" customFormat="1">
      <c r="A192" s="35"/>
      <c r="B192" s="36"/>
      <c r="C192" s="37"/>
      <c r="D192" s="235" t="s">
        <v>275</v>
      </c>
      <c r="E192" s="37"/>
      <c r="F192" s="236" t="s">
        <v>1294</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433</v>
      </c>
      <c r="D193" s="222" t="s">
        <v>269</v>
      </c>
      <c r="E193" s="223" t="s">
        <v>457</v>
      </c>
      <c r="F193" s="224" t="s">
        <v>458</v>
      </c>
      <c r="G193" s="225" t="s">
        <v>279</v>
      </c>
      <c r="H193" s="226">
        <v>493.13</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431</v>
      </c>
    </row>
    <row r="194" s="2" customFormat="1">
      <c r="A194" s="35"/>
      <c r="B194" s="36"/>
      <c r="C194" s="37"/>
      <c r="D194" s="235" t="s">
        <v>275</v>
      </c>
      <c r="E194" s="37"/>
      <c r="F194" s="236" t="s">
        <v>1295</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28.55" customHeight="1">
      <c r="A195" s="35"/>
      <c r="B195" s="36"/>
      <c r="C195" s="222" t="s">
        <v>351</v>
      </c>
      <c r="D195" s="222" t="s">
        <v>269</v>
      </c>
      <c r="E195" s="223" t="s">
        <v>462</v>
      </c>
      <c r="F195" s="224" t="s">
        <v>463</v>
      </c>
      <c r="G195" s="225" t="s">
        <v>279</v>
      </c>
      <c r="H195" s="226">
        <v>1564.53</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436</v>
      </c>
    </row>
    <row r="196" s="2" customFormat="1">
      <c r="A196" s="35"/>
      <c r="B196" s="36"/>
      <c r="C196" s="37"/>
      <c r="D196" s="235" t="s">
        <v>275</v>
      </c>
      <c r="E196" s="37"/>
      <c r="F196" s="236" t="s">
        <v>1296</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14.9" customHeight="1">
      <c r="A197" s="35"/>
      <c r="B197" s="36"/>
      <c r="C197" s="222" t="s">
        <v>440</v>
      </c>
      <c r="D197" s="222" t="s">
        <v>269</v>
      </c>
      <c r="E197" s="223" t="s">
        <v>475</v>
      </c>
      <c r="F197" s="224" t="s">
        <v>476</v>
      </c>
      <c r="G197" s="225" t="s">
        <v>272</v>
      </c>
      <c r="H197" s="226">
        <v>12</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438</v>
      </c>
    </row>
    <row r="198" s="2" customFormat="1">
      <c r="A198" s="35"/>
      <c r="B198" s="36"/>
      <c r="C198" s="37"/>
      <c r="D198" s="235" t="s">
        <v>275</v>
      </c>
      <c r="E198" s="37"/>
      <c r="F198" s="236" t="s">
        <v>1297</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28.55" customHeight="1">
      <c r="A199" s="35"/>
      <c r="B199" s="36"/>
      <c r="C199" s="222" t="s">
        <v>355</v>
      </c>
      <c r="D199" s="222" t="s">
        <v>269</v>
      </c>
      <c r="E199" s="223" t="s">
        <v>480</v>
      </c>
      <c r="F199" s="224" t="s">
        <v>481</v>
      </c>
      <c r="G199" s="225" t="s">
        <v>272</v>
      </c>
      <c r="H199" s="226">
        <v>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441</v>
      </c>
    </row>
    <row r="200" s="2" customFormat="1">
      <c r="A200" s="35"/>
      <c r="B200" s="36"/>
      <c r="C200" s="37"/>
      <c r="D200" s="235" t="s">
        <v>275</v>
      </c>
      <c r="E200" s="37"/>
      <c r="F200" s="236" t="s">
        <v>1298</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128.55" customHeight="1">
      <c r="A201" s="35"/>
      <c r="B201" s="36"/>
      <c r="C201" s="222" t="s">
        <v>445</v>
      </c>
      <c r="D201" s="222" t="s">
        <v>269</v>
      </c>
      <c r="E201" s="223" t="s">
        <v>1299</v>
      </c>
      <c r="F201" s="224" t="s">
        <v>1300</v>
      </c>
      <c r="G201" s="225" t="s">
        <v>272</v>
      </c>
      <c r="H201" s="226">
        <v>5</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443</v>
      </c>
    </row>
    <row r="202" s="2" customFormat="1">
      <c r="A202" s="35"/>
      <c r="B202" s="36"/>
      <c r="C202" s="37"/>
      <c r="D202" s="235" t="s">
        <v>275</v>
      </c>
      <c r="E202" s="37"/>
      <c r="F202" s="236" t="s">
        <v>1301</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114.9" customHeight="1">
      <c r="A203" s="35"/>
      <c r="B203" s="36"/>
      <c r="C203" s="222" t="s">
        <v>359</v>
      </c>
      <c r="D203" s="222" t="s">
        <v>269</v>
      </c>
      <c r="E203" s="223" t="s">
        <v>484</v>
      </c>
      <c r="F203" s="224" t="s">
        <v>485</v>
      </c>
      <c r="G203" s="225" t="s">
        <v>486</v>
      </c>
      <c r="H203" s="226">
        <v>96</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446</v>
      </c>
    </row>
    <row r="204" s="2" customFormat="1">
      <c r="A204" s="35"/>
      <c r="B204" s="36"/>
      <c r="C204" s="37"/>
      <c r="D204" s="235" t="s">
        <v>275</v>
      </c>
      <c r="E204" s="37"/>
      <c r="F204" s="236" t="s">
        <v>1262</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452</v>
      </c>
      <c r="D205" s="222" t="s">
        <v>269</v>
      </c>
      <c r="E205" s="223" t="s">
        <v>490</v>
      </c>
      <c r="F205" s="224" t="s">
        <v>491</v>
      </c>
      <c r="G205" s="225" t="s">
        <v>486</v>
      </c>
      <c r="H205" s="226">
        <v>24</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450</v>
      </c>
    </row>
    <row r="206" s="2" customFormat="1">
      <c r="A206" s="35"/>
      <c r="B206" s="36"/>
      <c r="C206" s="37"/>
      <c r="D206" s="235" t="s">
        <v>275</v>
      </c>
      <c r="E206" s="37"/>
      <c r="F206" s="236" t="s">
        <v>1302</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90" customHeight="1">
      <c r="A207" s="35"/>
      <c r="B207" s="36"/>
      <c r="C207" s="222" t="s">
        <v>364</v>
      </c>
      <c r="D207" s="222" t="s">
        <v>269</v>
      </c>
      <c r="E207" s="223" t="s">
        <v>494</v>
      </c>
      <c r="F207" s="224" t="s">
        <v>495</v>
      </c>
      <c r="G207" s="225" t="s">
        <v>279</v>
      </c>
      <c r="H207" s="226">
        <v>3000</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455</v>
      </c>
    </row>
    <row r="208" s="2" customFormat="1">
      <c r="A208" s="35"/>
      <c r="B208" s="36"/>
      <c r="C208" s="37"/>
      <c r="D208" s="235" t="s">
        <v>275</v>
      </c>
      <c r="E208" s="37"/>
      <c r="F208" s="236" t="s">
        <v>1303</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90" customHeight="1">
      <c r="A209" s="35"/>
      <c r="B209" s="36"/>
      <c r="C209" s="222" t="s">
        <v>461</v>
      </c>
      <c r="D209" s="222" t="s">
        <v>269</v>
      </c>
      <c r="E209" s="223" t="s">
        <v>499</v>
      </c>
      <c r="F209" s="224" t="s">
        <v>500</v>
      </c>
      <c r="G209" s="225" t="s">
        <v>279</v>
      </c>
      <c r="H209" s="226">
        <v>3000</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459</v>
      </c>
    </row>
    <row r="210" s="2" customFormat="1">
      <c r="A210" s="35"/>
      <c r="B210" s="36"/>
      <c r="C210" s="37"/>
      <c r="D210" s="235" t="s">
        <v>275</v>
      </c>
      <c r="E210" s="37"/>
      <c r="F210" s="236" t="s">
        <v>1303</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76.35" customHeight="1">
      <c r="A211" s="35"/>
      <c r="B211" s="36"/>
      <c r="C211" s="222" t="s">
        <v>368</v>
      </c>
      <c r="D211" s="222" t="s">
        <v>269</v>
      </c>
      <c r="E211" s="223" t="s">
        <v>502</v>
      </c>
      <c r="F211" s="224" t="s">
        <v>503</v>
      </c>
      <c r="G211" s="225" t="s">
        <v>279</v>
      </c>
      <c r="H211" s="226">
        <v>547.83600000000001</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464</v>
      </c>
    </row>
    <row r="212" s="2" customFormat="1">
      <c r="A212" s="35"/>
      <c r="B212" s="36"/>
      <c r="C212" s="37"/>
      <c r="D212" s="235" t="s">
        <v>275</v>
      </c>
      <c r="E212" s="37"/>
      <c r="F212" s="236" t="s">
        <v>1304</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76.35" customHeight="1">
      <c r="A213" s="35"/>
      <c r="B213" s="36"/>
      <c r="C213" s="222" t="s">
        <v>470</v>
      </c>
      <c r="D213" s="222" t="s">
        <v>269</v>
      </c>
      <c r="E213" s="223" t="s">
        <v>507</v>
      </c>
      <c r="F213" s="224" t="s">
        <v>508</v>
      </c>
      <c r="G213" s="225" t="s">
        <v>279</v>
      </c>
      <c r="H213" s="226">
        <v>547.83600000000001</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468</v>
      </c>
    </row>
    <row r="214" s="2" customFormat="1">
      <c r="A214" s="35"/>
      <c r="B214" s="36"/>
      <c r="C214" s="37"/>
      <c r="D214" s="235" t="s">
        <v>275</v>
      </c>
      <c r="E214" s="37"/>
      <c r="F214" s="236" t="s">
        <v>1304</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44.25" customHeight="1">
      <c r="A215" s="35"/>
      <c r="B215" s="36"/>
      <c r="C215" s="222" t="s">
        <v>373</v>
      </c>
      <c r="D215" s="222" t="s">
        <v>269</v>
      </c>
      <c r="E215" s="223" t="s">
        <v>510</v>
      </c>
      <c r="F215" s="224" t="s">
        <v>511</v>
      </c>
      <c r="G215" s="225" t="s">
        <v>512</v>
      </c>
      <c r="H215" s="226">
        <v>4</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473</v>
      </c>
    </row>
    <row r="216" s="2" customFormat="1">
      <c r="A216" s="35"/>
      <c r="B216" s="36"/>
      <c r="C216" s="37"/>
      <c r="D216" s="235" t="s">
        <v>275</v>
      </c>
      <c r="E216" s="37"/>
      <c r="F216" s="236" t="s">
        <v>856</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49.05" customHeight="1">
      <c r="A217" s="35"/>
      <c r="B217" s="36"/>
      <c r="C217" s="222" t="s">
        <v>479</v>
      </c>
      <c r="D217" s="222" t="s">
        <v>269</v>
      </c>
      <c r="E217" s="223" t="s">
        <v>516</v>
      </c>
      <c r="F217" s="224" t="s">
        <v>517</v>
      </c>
      <c r="G217" s="225" t="s">
        <v>512</v>
      </c>
      <c r="H217" s="226">
        <v>4</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477</v>
      </c>
    </row>
    <row r="218" s="2" customFormat="1">
      <c r="A218" s="35"/>
      <c r="B218" s="36"/>
      <c r="C218" s="37"/>
      <c r="D218" s="235" t="s">
        <v>275</v>
      </c>
      <c r="E218" s="37"/>
      <c r="F218" s="236" t="s">
        <v>856</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377</v>
      </c>
      <c r="D219" s="222" t="s">
        <v>269</v>
      </c>
      <c r="E219" s="223" t="s">
        <v>519</v>
      </c>
      <c r="F219" s="224" t="s">
        <v>520</v>
      </c>
      <c r="G219" s="225" t="s">
        <v>272</v>
      </c>
      <c r="H219" s="226">
        <v>120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482</v>
      </c>
    </row>
    <row r="220" s="2" customFormat="1">
      <c r="A220" s="35"/>
      <c r="B220" s="36"/>
      <c r="C220" s="37"/>
      <c r="D220" s="235" t="s">
        <v>275</v>
      </c>
      <c r="E220" s="37"/>
      <c r="F220" s="236" t="s">
        <v>1305</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489</v>
      </c>
      <c r="D221" s="222" t="s">
        <v>269</v>
      </c>
      <c r="E221" s="223" t="s">
        <v>524</v>
      </c>
      <c r="F221" s="224" t="s">
        <v>525</v>
      </c>
      <c r="G221" s="225" t="s">
        <v>272</v>
      </c>
      <c r="H221" s="226">
        <v>120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487</v>
      </c>
    </row>
    <row r="222" s="2" customFormat="1">
      <c r="A222" s="35"/>
      <c r="B222" s="36"/>
      <c r="C222" s="37"/>
      <c r="D222" s="235" t="s">
        <v>275</v>
      </c>
      <c r="E222" s="37"/>
      <c r="F222" s="236" t="s">
        <v>1305</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37.8" customHeight="1">
      <c r="A223" s="35"/>
      <c r="B223" s="36"/>
      <c r="C223" s="222" t="s">
        <v>382</v>
      </c>
      <c r="D223" s="222" t="s">
        <v>269</v>
      </c>
      <c r="E223" s="223" t="s">
        <v>527</v>
      </c>
      <c r="F223" s="224" t="s">
        <v>528</v>
      </c>
      <c r="G223" s="225" t="s">
        <v>272</v>
      </c>
      <c r="H223" s="226">
        <v>51</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492</v>
      </c>
    </row>
    <row r="224" s="2" customFormat="1">
      <c r="A224" s="35"/>
      <c r="B224" s="36"/>
      <c r="C224" s="37"/>
      <c r="D224" s="235" t="s">
        <v>275</v>
      </c>
      <c r="E224" s="37"/>
      <c r="F224" s="236" t="s">
        <v>1306</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55.5" customHeight="1">
      <c r="A225" s="35"/>
      <c r="B225" s="36"/>
      <c r="C225" s="222" t="s">
        <v>498</v>
      </c>
      <c r="D225" s="222" t="s">
        <v>269</v>
      </c>
      <c r="E225" s="223" t="s">
        <v>532</v>
      </c>
      <c r="F225" s="224" t="s">
        <v>533</v>
      </c>
      <c r="G225" s="225" t="s">
        <v>272</v>
      </c>
      <c r="H225" s="226">
        <v>51</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496</v>
      </c>
    </row>
    <row r="226" s="2" customFormat="1">
      <c r="A226" s="35"/>
      <c r="B226" s="36"/>
      <c r="C226" s="37"/>
      <c r="D226" s="235" t="s">
        <v>275</v>
      </c>
      <c r="E226" s="37"/>
      <c r="F226" s="236" t="s">
        <v>1306</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24.15" customHeight="1">
      <c r="A227" s="35"/>
      <c r="B227" s="36"/>
      <c r="C227" s="222" t="s">
        <v>386</v>
      </c>
      <c r="D227" s="222" t="s">
        <v>269</v>
      </c>
      <c r="E227" s="223" t="s">
        <v>535</v>
      </c>
      <c r="F227" s="224" t="s">
        <v>536</v>
      </c>
      <c r="G227" s="225" t="s">
        <v>272</v>
      </c>
      <c r="H227" s="226">
        <v>22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501</v>
      </c>
    </row>
    <row r="228" s="2" customFormat="1">
      <c r="A228" s="35"/>
      <c r="B228" s="36"/>
      <c r="C228" s="37"/>
      <c r="D228" s="235" t="s">
        <v>275</v>
      </c>
      <c r="E228" s="37"/>
      <c r="F228" s="236" t="s">
        <v>1307</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76.35" customHeight="1">
      <c r="A229" s="35"/>
      <c r="B229" s="36"/>
      <c r="C229" s="222" t="s">
        <v>506</v>
      </c>
      <c r="D229" s="222" t="s">
        <v>269</v>
      </c>
      <c r="E229" s="223" t="s">
        <v>539</v>
      </c>
      <c r="F229" s="224" t="s">
        <v>540</v>
      </c>
      <c r="G229" s="225" t="s">
        <v>272</v>
      </c>
      <c r="H229" s="226">
        <v>22</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504</v>
      </c>
    </row>
    <row r="230" s="2" customFormat="1">
      <c r="A230" s="35"/>
      <c r="B230" s="36"/>
      <c r="C230" s="37"/>
      <c r="D230" s="235" t="s">
        <v>275</v>
      </c>
      <c r="E230" s="37"/>
      <c r="F230" s="236" t="s">
        <v>1307</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9.05" customHeight="1">
      <c r="A231" s="35"/>
      <c r="B231" s="36"/>
      <c r="C231" s="222" t="s">
        <v>391</v>
      </c>
      <c r="D231" s="222" t="s">
        <v>269</v>
      </c>
      <c r="E231" s="223" t="s">
        <v>542</v>
      </c>
      <c r="F231" s="224" t="s">
        <v>543</v>
      </c>
      <c r="G231" s="225" t="s">
        <v>272</v>
      </c>
      <c r="H231" s="226">
        <v>56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509</v>
      </c>
    </row>
    <row r="232" s="2" customFormat="1">
      <c r="A232" s="35"/>
      <c r="B232" s="36"/>
      <c r="C232" s="37"/>
      <c r="D232" s="235" t="s">
        <v>275</v>
      </c>
      <c r="E232" s="37"/>
      <c r="F232" s="236" t="s">
        <v>1308</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49.05" customHeight="1">
      <c r="A233" s="35"/>
      <c r="B233" s="36"/>
      <c r="C233" s="222" t="s">
        <v>515</v>
      </c>
      <c r="D233" s="222" t="s">
        <v>269</v>
      </c>
      <c r="E233" s="223" t="s">
        <v>547</v>
      </c>
      <c r="F233" s="224" t="s">
        <v>548</v>
      </c>
      <c r="G233" s="225" t="s">
        <v>272</v>
      </c>
      <c r="H233" s="226">
        <v>8</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513</v>
      </c>
    </row>
    <row r="234" s="2" customFormat="1">
      <c r="A234" s="35"/>
      <c r="B234" s="36"/>
      <c r="C234" s="37"/>
      <c r="D234" s="235" t="s">
        <v>275</v>
      </c>
      <c r="E234" s="37"/>
      <c r="F234" s="236" t="s">
        <v>1233</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55.5" customHeight="1">
      <c r="A235" s="35"/>
      <c r="B235" s="36"/>
      <c r="C235" s="222" t="s">
        <v>395</v>
      </c>
      <c r="D235" s="222" t="s">
        <v>269</v>
      </c>
      <c r="E235" s="223" t="s">
        <v>551</v>
      </c>
      <c r="F235" s="224" t="s">
        <v>552</v>
      </c>
      <c r="G235" s="225" t="s">
        <v>272</v>
      </c>
      <c r="H235" s="226">
        <v>15</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518</v>
      </c>
    </row>
    <row r="236" s="2" customFormat="1">
      <c r="A236" s="35"/>
      <c r="B236" s="36"/>
      <c r="C236" s="37"/>
      <c r="D236" s="235" t="s">
        <v>275</v>
      </c>
      <c r="E236" s="37"/>
      <c r="F236" s="236" t="s">
        <v>554</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24.15" customHeight="1">
      <c r="A237" s="35"/>
      <c r="B237" s="36"/>
      <c r="C237" s="222" t="s">
        <v>523</v>
      </c>
      <c r="D237" s="222" t="s">
        <v>269</v>
      </c>
      <c r="E237" s="223" t="s">
        <v>556</v>
      </c>
      <c r="F237" s="224" t="s">
        <v>557</v>
      </c>
      <c r="G237" s="225" t="s">
        <v>272</v>
      </c>
      <c r="H237" s="226">
        <v>15</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521</v>
      </c>
    </row>
    <row r="238" s="2" customFormat="1">
      <c r="A238" s="35"/>
      <c r="B238" s="36"/>
      <c r="C238" s="37"/>
      <c r="D238" s="235" t="s">
        <v>275</v>
      </c>
      <c r="E238" s="37"/>
      <c r="F238" s="236" t="s">
        <v>554</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37.8" customHeight="1">
      <c r="A239" s="35"/>
      <c r="B239" s="36"/>
      <c r="C239" s="222" t="s">
        <v>398</v>
      </c>
      <c r="D239" s="222" t="s">
        <v>269</v>
      </c>
      <c r="E239" s="223" t="s">
        <v>559</v>
      </c>
      <c r="F239" s="224" t="s">
        <v>560</v>
      </c>
      <c r="G239" s="225" t="s">
        <v>272</v>
      </c>
      <c r="H239" s="226">
        <v>118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526</v>
      </c>
    </row>
    <row r="240" s="2" customFormat="1">
      <c r="A240" s="35"/>
      <c r="B240" s="36"/>
      <c r="C240" s="37"/>
      <c r="D240" s="235" t="s">
        <v>275</v>
      </c>
      <c r="E240" s="37"/>
      <c r="F240" s="236" t="s">
        <v>1309</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80.75" customHeight="1">
      <c r="A241" s="35"/>
      <c r="B241" s="36"/>
      <c r="C241" s="222" t="s">
        <v>531</v>
      </c>
      <c r="D241" s="222" t="s">
        <v>269</v>
      </c>
      <c r="E241" s="223" t="s">
        <v>564</v>
      </c>
      <c r="F241" s="224" t="s">
        <v>565</v>
      </c>
      <c r="G241" s="225" t="s">
        <v>289</v>
      </c>
      <c r="H241" s="226">
        <v>1.4319999999999999</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529</v>
      </c>
    </row>
    <row r="242" s="2" customFormat="1">
      <c r="A242" s="35"/>
      <c r="B242" s="36"/>
      <c r="C242" s="37"/>
      <c r="D242" s="235" t="s">
        <v>275</v>
      </c>
      <c r="E242" s="37"/>
      <c r="F242" s="236" t="s">
        <v>1310</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80.75" customHeight="1">
      <c r="A243" s="35"/>
      <c r="B243" s="36"/>
      <c r="C243" s="222" t="s">
        <v>400</v>
      </c>
      <c r="D243" s="222" t="s">
        <v>269</v>
      </c>
      <c r="E243" s="223" t="s">
        <v>568</v>
      </c>
      <c r="F243" s="224" t="s">
        <v>569</v>
      </c>
      <c r="G243" s="225" t="s">
        <v>279</v>
      </c>
      <c r="H243" s="226">
        <v>2247.6999999999998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534</v>
      </c>
    </row>
    <row r="244" s="2" customFormat="1">
      <c r="A244" s="35"/>
      <c r="B244" s="36"/>
      <c r="C244" s="37"/>
      <c r="D244" s="235" t="s">
        <v>275</v>
      </c>
      <c r="E244" s="37"/>
      <c r="F244" s="236" t="s">
        <v>1311</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538</v>
      </c>
      <c r="D245" s="222" t="s">
        <v>269</v>
      </c>
      <c r="E245" s="223" t="s">
        <v>573</v>
      </c>
      <c r="F245" s="224" t="s">
        <v>574</v>
      </c>
      <c r="G245" s="225" t="s">
        <v>289</v>
      </c>
      <c r="H245" s="226">
        <v>1.4319999999999999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537</v>
      </c>
    </row>
    <row r="246" s="2" customFormat="1">
      <c r="A246" s="35"/>
      <c r="B246" s="36"/>
      <c r="C246" s="37"/>
      <c r="D246" s="235" t="s">
        <v>275</v>
      </c>
      <c r="E246" s="37"/>
      <c r="F246" s="236" t="s">
        <v>1310</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404</v>
      </c>
      <c r="D247" s="222" t="s">
        <v>269</v>
      </c>
      <c r="E247" s="223" t="s">
        <v>576</v>
      </c>
      <c r="F247" s="224" t="s">
        <v>577</v>
      </c>
      <c r="G247" s="225" t="s">
        <v>279</v>
      </c>
      <c r="H247" s="226">
        <v>2247.6999999999998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541</v>
      </c>
    </row>
    <row r="248" s="2" customFormat="1">
      <c r="A248" s="35"/>
      <c r="B248" s="36"/>
      <c r="C248" s="37"/>
      <c r="D248" s="235" t="s">
        <v>275</v>
      </c>
      <c r="E248" s="37"/>
      <c r="F248" s="236" t="s">
        <v>1311</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28.55" customHeight="1">
      <c r="A249" s="35"/>
      <c r="B249" s="36"/>
      <c r="C249" s="222" t="s">
        <v>546</v>
      </c>
      <c r="D249" s="222" t="s">
        <v>269</v>
      </c>
      <c r="E249" s="223" t="s">
        <v>580</v>
      </c>
      <c r="F249" s="224" t="s">
        <v>581</v>
      </c>
      <c r="G249" s="225" t="s">
        <v>289</v>
      </c>
      <c r="H249" s="226">
        <v>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544</v>
      </c>
    </row>
    <row r="250" s="2" customFormat="1">
      <c r="A250" s="35"/>
      <c r="B250" s="36"/>
      <c r="C250" s="37"/>
      <c r="D250" s="235" t="s">
        <v>275</v>
      </c>
      <c r="E250" s="37"/>
      <c r="F250" s="236" t="s">
        <v>1082</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142.2" customHeight="1">
      <c r="A251" s="35"/>
      <c r="B251" s="36"/>
      <c r="C251" s="222" t="s">
        <v>409</v>
      </c>
      <c r="D251" s="222" t="s">
        <v>269</v>
      </c>
      <c r="E251" s="223" t="s">
        <v>584</v>
      </c>
      <c r="F251" s="224" t="s">
        <v>585</v>
      </c>
      <c r="G251" s="225" t="s">
        <v>279</v>
      </c>
      <c r="H251" s="226">
        <v>1000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549</v>
      </c>
    </row>
    <row r="252" s="2" customFormat="1">
      <c r="A252" s="35"/>
      <c r="B252" s="36"/>
      <c r="C252" s="37"/>
      <c r="D252" s="235" t="s">
        <v>275</v>
      </c>
      <c r="E252" s="37"/>
      <c r="F252" s="236" t="s">
        <v>1312</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555</v>
      </c>
      <c r="D253" s="222" t="s">
        <v>269</v>
      </c>
      <c r="E253" s="223" t="s">
        <v>573</v>
      </c>
      <c r="F253" s="224" t="s">
        <v>574</v>
      </c>
      <c r="G253" s="225" t="s">
        <v>289</v>
      </c>
      <c r="H253" s="226">
        <v>2</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553</v>
      </c>
    </row>
    <row r="254" s="2" customFormat="1">
      <c r="A254" s="35"/>
      <c r="B254" s="36"/>
      <c r="C254" s="37"/>
      <c r="D254" s="235" t="s">
        <v>275</v>
      </c>
      <c r="E254" s="37"/>
      <c r="F254" s="236" t="s">
        <v>1084</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55.5" customHeight="1">
      <c r="A255" s="35"/>
      <c r="B255" s="36"/>
      <c r="C255" s="222" t="s">
        <v>413</v>
      </c>
      <c r="D255" s="222" t="s">
        <v>269</v>
      </c>
      <c r="E255" s="223" t="s">
        <v>576</v>
      </c>
      <c r="F255" s="224" t="s">
        <v>577</v>
      </c>
      <c r="G255" s="225" t="s">
        <v>279</v>
      </c>
      <c r="H255" s="226">
        <v>1000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558</v>
      </c>
    </row>
    <row r="256" s="2" customFormat="1">
      <c r="A256" s="35"/>
      <c r="B256" s="36"/>
      <c r="C256" s="37"/>
      <c r="D256" s="235" t="s">
        <v>275</v>
      </c>
      <c r="E256" s="37"/>
      <c r="F256" s="236" t="s">
        <v>1085</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563</v>
      </c>
      <c r="D257" s="222" t="s">
        <v>269</v>
      </c>
      <c r="E257" s="223" t="s">
        <v>594</v>
      </c>
      <c r="F257" s="224" t="s">
        <v>595</v>
      </c>
      <c r="G257" s="225" t="s">
        <v>297</v>
      </c>
      <c r="H257" s="226">
        <v>229</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561</v>
      </c>
    </row>
    <row r="258" s="2" customFormat="1">
      <c r="A258" s="35"/>
      <c r="B258" s="36"/>
      <c r="C258" s="37"/>
      <c r="D258" s="235" t="s">
        <v>275</v>
      </c>
      <c r="E258" s="37"/>
      <c r="F258" s="236" t="s">
        <v>1313</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76.35" customHeight="1">
      <c r="A259" s="35"/>
      <c r="B259" s="36"/>
      <c r="C259" s="222" t="s">
        <v>418</v>
      </c>
      <c r="D259" s="222" t="s">
        <v>269</v>
      </c>
      <c r="E259" s="223" t="s">
        <v>598</v>
      </c>
      <c r="F259" s="224" t="s">
        <v>599</v>
      </c>
      <c r="G259" s="225" t="s">
        <v>297</v>
      </c>
      <c r="H259" s="226">
        <v>320</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566</v>
      </c>
    </row>
    <row r="260" s="2" customFormat="1">
      <c r="A260" s="35"/>
      <c r="B260" s="36"/>
      <c r="C260" s="37"/>
      <c r="D260" s="235" t="s">
        <v>275</v>
      </c>
      <c r="E260" s="37"/>
      <c r="F260" s="236" t="s">
        <v>1314</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21.75" customHeight="1">
      <c r="A261" s="35"/>
      <c r="B261" s="36"/>
      <c r="C261" s="240" t="s">
        <v>572</v>
      </c>
      <c r="D261" s="240" t="s">
        <v>339</v>
      </c>
      <c r="E261" s="241" t="s">
        <v>340</v>
      </c>
      <c r="F261" s="242" t="s">
        <v>341</v>
      </c>
      <c r="G261" s="243" t="s">
        <v>307</v>
      </c>
      <c r="H261" s="244">
        <v>1098</v>
      </c>
      <c r="I261" s="245"/>
      <c r="J261" s="246">
        <f>ROUND(I261*H261,2)</f>
        <v>0</v>
      </c>
      <c r="K261" s="242" t="s">
        <v>273</v>
      </c>
      <c r="L261" s="247"/>
      <c r="M261" s="248" t="s">
        <v>1</v>
      </c>
      <c r="N261" s="249" t="s">
        <v>38</v>
      </c>
      <c r="O261" s="88"/>
      <c r="P261" s="231">
        <f>O261*H261</f>
        <v>0</v>
      </c>
      <c r="Q261" s="231">
        <v>1</v>
      </c>
      <c r="R261" s="231">
        <f>Q261*H261</f>
        <v>1098</v>
      </c>
      <c r="S261" s="231">
        <v>0</v>
      </c>
      <c r="T261" s="232">
        <f>S261*H261</f>
        <v>0</v>
      </c>
      <c r="U261" s="35"/>
      <c r="V261" s="35"/>
      <c r="W261" s="35"/>
      <c r="X261" s="35"/>
      <c r="Y261" s="35"/>
      <c r="Z261" s="35"/>
      <c r="AA261" s="35"/>
      <c r="AB261" s="35"/>
      <c r="AC261" s="35"/>
      <c r="AD261" s="35"/>
      <c r="AE261" s="35"/>
      <c r="AR261" s="233" t="s">
        <v>286</v>
      </c>
      <c r="AT261" s="233" t="s">
        <v>339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570</v>
      </c>
    </row>
    <row r="262" s="2" customFormat="1">
      <c r="A262" s="35"/>
      <c r="B262" s="36"/>
      <c r="C262" s="37"/>
      <c r="D262" s="235" t="s">
        <v>275</v>
      </c>
      <c r="E262" s="37"/>
      <c r="F262" s="236" t="s">
        <v>1315</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01.25" customHeight="1">
      <c r="A263" s="35"/>
      <c r="B263" s="36"/>
      <c r="C263" s="222" t="s">
        <v>422</v>
      </c>
      <c r="D263" s="222" t="s">
        <v>269</v>
      </c>
      <c r="E263" s="223" t="s">
        <v>305</v>
      </c>
      <c r="F263" s="224" t="s">
        <v>306</v>
      </c>
      <c r="G263" s="225" t="s">
        <v>307</v>
      </c>
      <c r="H263" s="226">
        <v>1098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575</v>
      </c>
    </row>
    <row r="264" s="2" customFormat="1">
      <c r="A264" s="35"/>
      <c r="B264" s="36"/>
      <c r="C264" s="37"/>
      <c r="D264" s="235" t="s">
        <v>275</v>
      </c>
      <c r="E264" s="37"/>
      <c r="F264" s="236" t="s">
        <v>1316</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111.75" customHeight="1">
      <c r="A265" s="35"/>
      <c r="B265" s="36"/>
      <c r="C265" s="222" t="s">
        <v>579</v>
      </c>
      <c r="D265" s="222" t="s">
        <v>269</v>
      </c>
      <c r="E265" s="223" t="s">
        <v>317</v>
      </c>
      <c r="F265" s="224" t="s">
        <v>318</v>
      </c>
      <c r="G265" s="225" t="s">
        <v>307</v>
      </c>
      <c r="H265" s="226">
        <v>5490</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578</v>
      </c>
    </row>
    <row r="266" s="2" customFormat="1">
      <c r="A266" s="35"/>
      <c r="B266" s="36"/>
      <c r="C266" s="37"/>
      <c r="D266" s="235" t="s">
        <v>275</v>
      </c>
      <c r="E266" s="37"/>
      <c r="F266" s="236" t="s">
        <v>1317</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55.5" customHeight="1">
      <c r="A267" s="35"/>
      <c r="B267" s="36"/>
      <c r="C267" s="222" t="s">
        <v>427</v>
      </c>
      <c r="D267" s="222" t="s">
        <v>269</v>
      </c>
      <c r="E267" s="223" t="s">
        <v>792</v>
      </c>
      <c r="F267" s="224" t="s">
        <v>793</v>
      </c>
      <c r="G267" s="225" t="s">
        <v>279</v>
      </c>
      <c r="H267" s="226">
        <v>26.399999999999999</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582</v>
      </c>
    </row>
    <row r="268" s="2" customFormat="1">
      <c r="A268" s="35"/>
      <c r="B268" s="36"/>
      <c r="C268" s="37"/>
      <c r="D268" s="235" t="s">
        <v>275</v>
      </c>
      <c r="E268" s="37"/>
      <c r="F268" s="236" t="s">
        <v>1318</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66.75" customHeight="1">
      <c r="A269" s="35"/>
      <c r="B269" s="36"/>
      <c r="C269" s="222" t="s">
        <v>588</v>
      </c>
      <c r="D269" s="222" t="s">
        <v>269</v>
      </c>
      <c r="E269" s="223" t="s">
        <v>864</v>
      </c>
      <c r="F269" s="224" t="s">
        <v>865</v>
      </c>
      <c r="G269" s="225" t="s">
        <v>279</v>
      </c>
      <c r="H269" s="226">
        <v>26.399999999999999</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586</v>
      </c>
    </row>
    <row r="270" s="2" customFormat="1">
      <c r="A270" s="35"/>
      <c r="B270" s="36"/>
      <c r="C270" s="37"/>
      <c r="D270" s="235" t="s">
        <v>275</v>
      </c>
      <c r="E270" s="37"/>
      <c r="F270" s="236" t="s">
        <v>1318</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49.05" customHeight="1">
      <c r="A271" s="35"/>
      <c r="B271" s="36"/>
      <c r="C271" s="222" t="s">
        <v>431</v>
      </c>
      <c r="D271" s="222" t="s">
        <v>269</v>
      </c>
      <c r="E271" s="223" t="s">
        <v>633</v>
      </c>
      <c r="F271" s="224" t="s">
        <v>634</v>
      </c>
      <c r="G271" s="225" t="s">
        <v>272</v>
      </c>
      <c r="H271" s="226">
        <v>36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589</v>
      </c>
    </row>
    <row r="272" s="2" customFormat="1" ht="90" customHeight="1">
      <c r="A272" s="35"/>
      <c r="B272" s="36"/>
      <c r="C272" s="222" t="s">
        <v>593</v>
      </c>
      <c r="D272" s="222" t="s">
        <v>269</v>
      </c>
      <c r="E272" s="223" t="s">
        <v>637</v>
      </c>
      <c r="F272" s="224" t="s">
        <v>638</v>
      </c>
      <c r="G272" s="225" t="s">
        <v>272</v>
      </c>
      <c r="H272" s="226">
        <v>36</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591</v>
      </c>
    </row>
    <row r="273" s="2" customFormat="1" ht="76.35" customHeight="1">
      <c r="A273" s="35"/>
      <c r="B273" s="36"/>
      <c r="C273" s="222" t="s">
        <v>436</v>
      </c>
      <c r="D273" s="222" t="s">
        <v>269</v>
      </c>
      <c r="E273" s="223" t="s">
        <v>651</v>
      </c>
      <c r="F273" s="224" t="s">
        <v>652</v>
      </c>
      <c r="G273" s="225" t="s">
        <v>653</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596</v>
      </c>
    </row>
    <row r="274" s="2" customFormat="1" ht="24.15" customHeight="1">
      <c r="A274" s="35"/>
      <c r="B274" s="36"/>
      <c r="C274" s="222" t="s">
        <v>602</v>
      </c>
      <c r="D274" s="222" t="s">
        <v>269</v>
      </c>
      <c r="E274" s="223" t="s">
        <v>655</v>
      </c>
      <c r="F274" s="224" t="s">
        <v>656</v>
      </c>
      <c r="G274" s="225" t="s">
        <v>653</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600</v>
      </c>
    </row>
    <row r="275" s="2" customFormat="1" ht="16.5" customHeight="1">
      <c r="A275" s="35"/>
      <c r="B275" s="36"/>
      <c r="C275" s="222" t="s">
        <v>438</v>
      </c>
      <c r="D275" s="222" t="s">
        <v>269</v>
      </c>
      <c r="E275" s="223" t="s">
        <v>659</v>
      </c>
      <c r="F275" s="224" t="s">
        <v>660</v>
      </c>
      <c r="G275" s="225" t="s">
        <v>653</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603</v>
      </c>
    </row>
    <row r="276" s="2" customFormat="1" ht="16.5" customHeight="1">
      <c r="A276" s="35"/>
      <c r="B276" s="36"/>
      <c r="C276" s="222" t="s">
        <v>607</v>
      </c>
      <c r="D276" s="222" t="s">
        <v>269</v>
      </c>
      <c r="E276" s="223" t="s">
        <v>662</v>
      </c>
      <c r="F276" s="224" t="s">
        <v>663</v>
      </c>
      <c r="G276" s="225" t="s">
        <v>653</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605</v>
      </c>
    </row>
    <row r="277" s="2" customFormat="1" ht="16.5" customHeight="1">
      <c r="A277" s="35"/>
      <c r="B277" s="36"/>
      <c r="C277" s="222" t="s">
        <v>441</v>
      </c>
      <c r="D277" s="222" t="s">
        <v>269</v>
      </c>
      <c r="E277" s="223" t="s">
        <v>666</v>
      </c>
      <c r="F277" s="224" t="s">
        <v>667</v>
      </c>
      <c r="G277" s="225" t="s">
        <v>653</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608</v>
      </c>
    </row>
    <row r="278" s="2" customFormat="1" ht="16.5" customHeight="1">
      <c r="A278" s="35"/>
      <c r="B278" s="36"/>
      <c r="C278" s="222" t="s">
        <v>614</v>
      </c>
      <c r="D278" s="222" t="s">
        <v>269</v>
      </c>
      <c r="E278" s="223" t="s">
        <v>669</v>
      </c>
      <c r="F278" s="224" t="s">
        <v>670</v>
      </c>
      <c r="G278" s="225" t="s">
        <v>653</v>
      </c>
      <c r="H278" s="226">
        <v>12</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612</v>
      </c>
    </row>
    <row r="279" s="2" customFormat="1" ht="21.75" customHeight="1">
      <c r="A279" s="35"/>
      <c r="B279" s="36"/>
      <c r="C279" s="222" t="s">
        <v>443</v>
      </c>
      <c r="D279" s="222" t="s">
        <v>269</v>
      </c>
      <c r="E279" s="223" t="s">
        <v>673</v>
      </c>
      <c r="F279" s="224" t="s">
        <v>674</v>
      </c>
      <c r="G279" s="225" t="s">
        <v>653</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617</v>
      </c>
    </row>
    <row r="280" s="2" customFormat="1" ht="21.75" customHeight="1">
      <c r="A280" s="35"/>
      <c r="B280" s="36"/>
      <c r="C280" s="222" t="s">
        <v>622</v>
      </c>
      <c r="D280" s="222" t="s">
        <v>269</v>
      </c>
      <c r="E280" s="223" t="s">
        <v>676</v>
      </c>
      <c r="F280" s="224" t="s">
        <v>677</v>
      </c>
      <c r="G280" s="225" t="s">
        <v>653</v>
      </c>
      <c r="H280" s="226">
        <v>12</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620</v>
      </c>
    </row>
    <row r="281" s="2" customFormat="1" ht="16.5" customHeight="1">
      <c r="A281" s="35"/>
      <c r="B281" s="36"/>
      <c r="C281" s="222" t="s">
        <v>446</v>
      </c>
      <c r="D281" s="222" t="s">
        <v>269</v>
      </c>
      <c r="E281" s="223" t="s">
        <v>680</v>
      </c>
      <c r="F281" s="224" t="s">
        <v>681</v>
      </c>
      <c r="G281" s="225" t="s">
        <v>272</v>
      </c>
      <c r="H281" s="226">
        <v>12</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625</v>
      </c>
    </row>
    <row r="282" s="2" customFormat="1" ht="16.5" customHeight="1">
      <c r="A282" s="35"/>
      <c r="B282" s="36"/>
      <c r="C282" s="222" t="s">
        <v>630</v>
      </c>
      <c r="D282" s="222" t="s">
        <v>269</v>
      </c>
      <c r="E282" s="223" t="s">
        <v>683</v>
      </c>
      <c r="F282" s="224" t="s">
        <v>684</v>
      </c>
      <c r="G282" s="225" t="s">
        <v>272</v>
      </c>
      <c r="H282" s="226">
        <v>12</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628</v>
      </c>
    </row>
    <row r="283" s="2" customFormat="1" ht="90" customHeight="1">
      <c r="A283" s="35"/>
      <c r="B283" s="36"/>
      <c r="C283" s="222" t="s">
        <v>450</v>
      </c>
      <c r="D283" s="222" t="s">
        <v>269</v>
      </c>
      <c r="E283" s="223" t="s">
        <v>687</v>
      </c>
      <c r="F283" s="224" t="s">
        <v>688</v>
      </c>
      <c r="G283" s="225" t="s">
        <v>272</v>
      </c>
      <c r="H283" s="226">
        <v>36</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631</v>
      </c>
    </row>
    <row r="284" s="2" customFormat="1" ht="134.25" customHeight="1">
      <c r="A284" s="35"/>
      <c r="B284" s="36"/>
      <c r="C284" s="222" t="s">
        <v>636</v>
      </c>
      <c r="D284" s="222" t="s">
        <v>269</v>
      </c>
      <c r="E284" s="223" t="s">
        <v>697</v>
      </c>
      <c r="F284" s="224" t="s">
        <v>698</v>
      </c>
      <c r="G284" s="225" t="s">
        <v>272</v>
      </c>
      <c r="H284" s="226">
        <v>6</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635</v>
      </c>
    </row>
    <row r="285" s="2" customFormat="1" ht="134.25" customHeight="1">
      <c r="A285" s="35"/>
      <c r="B285" s="36"/>
      <c r="C285" s="222" t="s">
        <v>455</v>
      </c>
      <c r="D285" s="222" t="s">
        <v>269</v>
      </c>
      <c r="E285" s="223" t="s">
        <v>1319</v>
      </c>
      <c r="F285" s="224" t="s">
        <v>1320</v>
      </c>
      <c r="G285" s="225" t="s">
        <v>272</v>
      </c>
      <c r="H285" s="226">
        <v>6</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639</v>
      </c>
    </row>
    <row r="286" s="2" customFormat="1" ht="62.7" customHeight="1">
      <c r="A286" s="35"/>
      <c r="B286" s="36"/>
      <c r="C286" s="222" t="s">
        <v>643</v>
      </c>
      <c r="D286" s="222" t="s">
        <v>269</v>
      </c>
      <c r="E286" s="223" t="s">
        <v>708</v>
      </c>
      <c r="F286" s="224" t="s">
        <v>709</v>
      </c>
      <c r="G286" s="225" t="s">
        <v>272</v>
      </c>
      <c r="H286" s="226">
        <v>6</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642</v>
      </c>
    </row>
    <row r="287" s="2" customFormat="1" ht="62.7" customHeight="1">
      <c r="A287" s="35"/>
      <c r="B287" s="36"/>
      <c r="C287" s="222" t="s">
        <v>459</v>
      </c>
      <c r="D287" s="222" t="s">
        <v>269</v>
      </c>
      <c r="E287" s="223" t="s">
        <v>1321</v>
      </c>
      <c r="F287" s="224" t="s">
        <v>1322</v>
      </c>
      <c r="G287" s="225" t="s">
        <v>272</v>
      </c>
      <c r="H287" s="226">
        <v>6</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646</v>
      </c>
    </row>
    <row r="288" s="2" customFormat="1" ht="16.5" customHeight="1">
      <c r="A288" s="35"/>
      <c r="B288" s="36"/>
      <c r="C288" s="222" t="s">
        <v>650</v>
      </c>
      <c r="D288" s="222" t="s">
        <v>269</v>
      </c>
      <c r="E288" s="223" t="s">
        <v>711</v>
      </c>
      <c r="F288" s="224" t="s">
        <v>712</v>
      </c>
      <c r="G288" s="225" t="s">
        <v>272</v>
      </c>
      <c r="H288" s="226">
        <v>4</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649</v>
      </c>
    </row>
    <row r="289" s="2" customFormat="1">
      <c r="A289" s="35"/>
      <c r="B289" s="36"/>
      <c r="C289" s="37"/>
      <c r="D289" s="235" t="s">
        <v>275</v>
      </c>
      <c r="E289" s="37"/>
      <c r="F289" s="236" t="s">
        <v>714</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62.7" customHeight="1">
      <c r="A290" s="35"/>
      <c r="B290" s="36"/>
      <c r="C290" s="222" t="s">
        <v>464</v>
      </c>
      <c r="D290" s="222" t="s">
        <v>269</v>
      </c>
      <c r="E290" s="223" t="s">
        <v>716</v>
      </c>
      <c r="F290" s="224" t="s">
        <v>717</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654</v>
      </c>
    </row>
    <row r="291" s="2" customFormat="1">
      <c r="A291" s="35"/>
      <c r="B291" s="36"/>
      <c r="C291" s="37"/>
      <c r="D291" s="235" t="s">
        <v>275</v>
      </c>
      <c r="E291" s="37"/>
      <c r="F291" s="236" t="s">
        <v>714</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16.5" customHeight="1">
      <c r="A292" s="35"/>
      <c r="B292" s="36"/>
      <c r="C292" s="222" t="s">
        <v>658</v>
      </c>
      <c r="D292" s="222" t="s">
        <v>269</v>
      </c>
      <c r="E292" s="223" t="s">
        <v>719</v>
      </c>
      <c r="F292" s="224" t="s">
        <v>720</v>
      </c>
      <c r="G292" s="225" t="s">
        <v>272</v>
      </c>
      <c r="H292" s="226">
        <v>12</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657</v>
      </c>
    </row>
    <row r="293" s="2" customFormat="1">
      <c r="A293" s="35"/>
      <c r="B293" s="36"/>
      <c r="C293" s="37"/>
      <c r="D293" s="235" t="s">
        <v>275</v>
      </c>
      <c r="E293" s="37"/>
      <c r="F293" s="236" t="s">
        <v>1101</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66.75" customHeight="1">
      <c r="A294" s="35"/>
      <c r="B294" s="36"/>
      <c r="C294" s="222" t="s">
        <v>468</v>
      </c>
      <c r="D294" s="222" t="s">
        <v>269</v>
      </c>
      <c r="E294" s="223" t="s">
        <v>724</v>
      </c>
      <c r="F294" s="224" t="s">
        <v>725</v>
      </c>
      <c r="G294" s="225" t="s">
        <v>272</v>
      </c>
      <c r="H294" s="226">
        <v>12</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661</v>
      </c>
    </row>
    <row r="295" s="2" customFormat="1">
      <c r="A295" s="35"/>
      <c r="B295" s="36"/>
      <c r="C295" s="37"/>
      <c r="D295" s="235" t="s">
        <v>275</v>
      </c>
      <c r="E295" s="37"/>
      <c r="F295" s="236" t="s">
        <v>1323</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49.05" customHeight="1">
      <c r="A296" s="35"/>
      <c r="B296" s="36"/>
      <c r="C296" s="222" t="s">
        <v>665</v>
      </c>
      <c r="D296" s="222" t="s">
        <v>269</v>
      </c>
      <c r="E296" s="223" t="s">
        <v>728</v>
      </c>
      <c r="F296" s="224" t="s">
        <v>729</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664</v>
      </c>
    </row>
    <row r="297" s="2" customFormat="1">
      <c r="A297" s="35"/>
      <c r="B297" s="36"/>
      <c r="C297" s="37"/>
      <c r="D297" s="235" t="s">
        <v>275</v>
      </c>
      <c r="E297" s="37"/>
      <c r="F297" s="236" t="s">
        <v>714</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62.7" customHeight="1">
      <c r="A298" s="35"/>
      <c r="B298" s="36"/>
      <c r="C298" s="222" t="s">
        <v>473</v>
      </c>
      <c r="D298" s="222" t="s">
        <v>269</v>
      </c>
      <c r="E298" s="223" t="s">
        <v>732</v>
      </c>
      <c r="F298" s="224" t="s">
        <v>733</v>
      </c>
      <c r="G298" s="225" t="s">
        <v>272</v>
      </c>
      <c r="H298" s="226">
        <v>4</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668</v>
      </c>
    </row>
    <row r="299" s="2" customFormat="1">
      <c r="A299" s="35"/>
      <c r="B299" s="36"/>
      <c r="C299" s="37"/>
      <c r="D299" s="235" t="s">
        <v>275</v>
      </c>
      <c r="E299" s="37"/>
      <c r="F299" s="236" t="s">
        <v>714</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24.15" customHeight="1">
      <c r="A300" s="35"/>
      <c r="B300" s="36"/>
      <c r="C300" s="222" t="s">
        <v>672</v>
      </c>
      <c r="D300" s="222" t="s">
        <v>269</v>
      </c>
      <c r="E300" s="223" t="s">
        <v>903</v>
      </c>
      <c r="F300" s="224" t="s">
        <v>904</v>
      </c>
      <c r="G300" s="225" t="s">
        <v>905</v>
      </c>
      <c r="H300" s="226">
        <v>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671</v>
      </c>
    </row>
    <row r="301" s="2" customFormat="1" ht="16.5" customHeight="1">
      <c r="A301" s="35"/>
      <c r="B301" s="36"/>
      <c r="C301" s="222" t="s">
        <v>477</v>
      </c>
      <c r="D301" s="222" t="s">
        <v>269</v>
      </c>
      <c r="E301" s="223" t="s">
        <v>772</v>
      </c>
      <c r="F301" s="224" t="s">
        <v>908</v>
      </c>
      <c r="G301" s="225" t="s">
        <v>905</v>
      </c>
      <c r="H301" s="226">
        <v>1</v>
      </c>
      <c r="I301" s="227"/>
      <c r="J301" s="228">
        <f>ROUND(I301*H301,2)</f>
        <v>0</v>
      </c>
      <c r="K301" s="224" t="s">
        <v>1</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73</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675</v>
      </c>
    </row>
    <row r="302" s="2" customFormat="1" ht="90" customHeight="1">
      <c r="A302" s="35"/>
      <c r="B302" s="36"/>
      <c r="C302" s="222" t="s">
        <v>679</v>
      </c>
      <c r="D302" s="222" t="s">
        <v>269</v>
      </c>
      <c r="E302" s="223" t="s">
        <v>911</v>
      </c>
      <c r="F302" s="224" t="s">
        <v>912</v>
      </c>
      <c r="G302" s="225" t="s">
        <v>272</v>
      </c>
      <c r="H302" s="226">
        <v>8</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73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678</v>
      </c>
    </row>
    <row r="303" s="2" customFormat="1">
      <c r="A303" s="35"/>
      <c r="B303" s="36"/>
      <c r="C303" s="37"/>
      <c r="D303" s="235" t="s">
        <v>275</v>
      </c>
      <c r="E303" s="37"/>
      <c r="F303" s="236" t="s">
        <v>914</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73</v>
      </c>
    </row>
    <row r="304" s="2" customFormat="1" ht="90" customHeight="1">
      <c r="A304" s="35"/>
      <c r="B304" s="36"/>
      <c r="C304" s="222" t="s">
        <v>482</v>
      </c>
      <c r="D304" s="222" t="s">
        <v>269</v>
      </c>
      <c r="E304" s="223" t="s">
        <v>915</v>
      </c>
      <c r="F304" s="224" t="s">
        <v>916</v>
      </c>
      <c r="G304" s="225" t="s">
        <v>272</v>
      </c>
      <c r="H304" s="226">
        <v>8</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73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682</v>
      </c>
    </row>
    <row r="305" s="2" customFormat="1">
      <c r="A305" s="35"/>
      <c r="B305" s="36"/>
      <c r="C305" s="37"/>
      <c r="D305" s="235" t="s">
        <v>275</v>
      </c>
      <c r="E305" s="37"/>
      <c r="F305" s="236" t="s">
        <v>1324</v>
      </c>
      <c r="G305" s="37"/>
      <c r="H305" s="37"/>
      <c r="I305" s="237"/>
      <c r="J305" s="37"/>
      <c r="K305" s="37"/>
      <c r="L305" s="41"/>
      <c r="M305" s="254"/>
      <c r="N305" s="255"/>
      <c r="O305" s="256"/>
      <c r="P305" s="256"/>
      <c r="Q305" s="256"/>
      <c r="R305" s="256"/>
      <c r="S305" s="256"/>
      <c r="T305" s="257"/>
      <c r="U305" s="35"/>
      <c r="V305" s="35"/>
      <c r="W305" s="35"/>
      <c r="X305" s="35"/>
      <c r="Y305" s="35"/>
      <c r="Z305" s="35"/>
      <c r="AA305" s="35"/>
      <c r="AB305" s="35"/>
      <c r="AC305" s="35"/>
      <c r="AD305" s="35"/>
      <c r="AE305" s="35"/>
      <c r="AT305" s="14" t="s">
        <v>275</v>
      </c>
      <c r="AU305" s="14" t="s">
        <v>73</v>
      </c>
    </row>
    <row r="306" s="2" customFormat="1" ht="6.96" customHeight="1">
      <c r="A306" s="35"/>
      <c r="B306" s="63"/>
      <c r="C306" s="64"/>
      <c r="D306" s="64"/>
      <c r="E306" s="64"/>
      <c r="F306" s="64"/>
      <c r="G306" s="64"/>
      <c r="H306" s="64"/>
      <c r="I306" s="64"/>
      <c r="J306" s="64"/>
      <c r="K306" s="64"/>
      <c r="L306" s="41"/>
      <c r="M306" s="35"/>
      <c r="O306" s="35"/>
      <c r="P306" s="35"/>
      <c r="Q306" s="35"/>
      <c r="R306" s="35"/>
      <c r="S306" s="35"/>
      <c r="T306" s="35"/>
      <c r="U306" s="35"/>
      <c r="V306" s="35"/>
      <c r="W306" s="35"/>
      <c r="X306" s="35"/>
      <c r="Y306" s="35"/>
      <c r="Z306" s="35"/>
      <c r="AA306" s="35"/>
      <c r="AB306" s="35"/>
      <c r="AC306" s="35"/>
      <c r="AD306" s="35"/>
      <c r="AE306" s="35"/>
    </row>
  </sheetData>
  <sheetProtection sheet="1" autoFilter="0" formatColumns="0" formatRows="0" objects="1" scenarios="1" spinCount="100000" saltValue="GOH9tQ8ZhDa6SqAK6KLAPho6BnXNbF9vYtg5YhIY0G55DfXHy3QeGqkTJholZoaSXe0jEwL1TZumdIoZOEMZ2Q==" hashValue="fMtXLwNfNcGM3MBT3TsDO2cJ+63uk6xbGBkuM/DNbfsy+cf3wW/hSuYcNKr2lIqfao4dnnbjETbuWb5iHOFBVg==" algorithmName="SHA-512" password="CC35"/>
  <autoFilter ref="C115:K305"/>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1325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ROUND((SUM(BE121:BE364)),  2)</f>
        <v>0</v>
      </c>
      <c r="G33" s="35"/>
      <c r="H33" s="35"/>
      <c r="I33" s="162">
        <v>0.20999999999999999</v>
      </c>
      <c r="J33" s="161">
        <f>ROUND(((SUM(BE121:BE364))*I33),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ROUND((SUM(BF121:BF364)),  2)</f>
        <v>0</v>
      </c>
      <c r="G34" s="35"/>
      <c r="H34" s="35"/>
      <c r="I34" s="162">
        <v>0.12</v>
      </c>
      <c r="J34" s="161">
        <f>ROUND(((SUM(BF121:BF364))*I34),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ROUND((SUM(BG121:BG364)),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ROUND((SUM(BH121:BH364)),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ROUND((SUM(BI121:BI364)),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06 - Obnova železničního svršku Uhersko - –Moravany km 287,495 - 290,857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1326</v>
      </c>
      <c r="E99" s="189"/>
      <c r="F99" s="189"/>
      <c r="G99" s="189"/>
      <c r="H99" s="189"/>
      <c r="I99" s="189"/>
      <c r="J99" s="190">
        <f>J226</f>
        <v>0</v>
      </c>
      <c r="K99" s="187"/>
      <c r="L99" s="191"/>
      <c r="S99" s="9"/>
      <c r="T99" s="9"/>
      <c r="U99" s="9"/>
      <c r="V99" s="9"/>
      <c r="W99" s="9"/>
      <c r="X99" s="9"/>
      <c r="Y99" s="9"/>
      <c r="Z99" s="9"/>
      <c r="AA99" s="9"/>
      <c r="AB99" s="9"/>
      <c r="AC99" s="9"/>
      <c r="AD99" s="9"/>
      <c r="AE99" s="9"/>
    </row>
    <row r="100" s="10" customFormat="1" ht="19.92" customHeight="1">
      <c r="A100" s="10"/>
      <c r="B100" s="192"/>
      <c r="C100" s="130"/>
      <c r="D100" s="193" t="s">
        <v>1327</v>
      </c>
      <c r="E100" s="194"/>
      <c r="F100" s="194"/>
      <c r="G100" s="194"/>
      <c r="H100" s="194"/>
      <c r="I100" s="194"/>
      <c r="J100" s="195">
        <f>J257</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1328</v>
      </c>
      <c r="E101" s="194"/>
      <c r="F101" s="194"/>
      <c r="G101" s="194"/>
      <c r="H101" s="194"/>
      <c r="I101" s="194"/>
      <c r="J101" s="195">
        <f>J328</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06 - Obnova železničního svršku Uhersko - –Moravany km 287,495 - 290,857</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P122+P123+P226</f>
        <v>0</v>
      </c>
      <c r="Q121" s="101"/>
      <c r="R121" s="205">
        <f>R122+R123+R226</f>
        <v>2087.3964000000001</v>
      </c>
      <c r="S121" s="101"/>
      <c r="T121" s="206">
        <f>T122+T123+T226</f>
        <v>0</v>
      </c>
      <c r="U121" s="35"/>
      <c r="V121" s="35"/>
      <c r="W121" s="35"/>
      <c r="X121" s="35"/>
      <c r="Y121" s="35"/>
      <c r="Z121" s="35"/>
      <c r="AA121" s="35"/>
      <c r="AB121" s="35"/>
      <c r="AC121" s="35"/>
      <c r="AD121" s="35"/>
      <c r="AE121" s="35"/>
      <c r="AT121" s="14" t="s">
        <v>72</v>
      </c>
      <c r="AU121" s="14" t="s">
        <v>246</v>
      </c>
      <c r="BK121" s="207">
        <f>BK122+BK123+BK226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SUM(P124:P225)</f>
        <v>0</v>
      </c>
      <c r="Q123" s="216"/>
      <c r="R123" s="217">
        <f>SUM(R124:R225)</f>
        <v>1902.4000000000001</v>
      </c>
      <c r="S123" s="216"/>
      <c r="T123" s="218">
        <f>SUM(T124:T225)</f>
        <v>0</v>
      </c>
      <c r="U123" s="12"/>
      <c r="V123" s="12"/>
      <c r="W123" s="12"/>
      <c r="X123" s="12"/>
      <c r="Y123" s="12"/>
      <c r="Z123" s="12"/>
      <c r="AA123" s="12"/>
      <c r="AB123" s="12"/>
      <c r="AC123" s="12"/>
      <c r="AD123" s="12"/>
      <c r="AE123" s="12"/>
      <c r="AR123" s="219" t="s">
        <v>81</v>
      </c>
      <c r="AT123" s="220" t="s">
        <v>72</v>
      </c>
      <c r="AU123" s="220" t="s">
        <v>73</v>
      </c>
      <c r="AY123" s="219" t="s">
        <v>266</v>
      </c>
      <c r="BK123" s="221">
        <f>SUM(BK124:BK225)</f>
        <v>0</v>
      </c>
    </row>
    <row r="124" s="2" customFormat="1" ht="49.05" customHeight="1">
      <c r="A124" s="35"/>
      <c r="B124" s="36"/>
      <c r="C124" s="222" t="s">
        <v>81</v>
      </c>
      <c r="D124" s="222" t="s">
        <v>269</v>
      </c>
      <c r="E124" s="223" t="s">
        <v>270</v>
      </c>
      <c r="F124" s="224" t="s">
        <v>271</v>
      </c>
      <c r="G124" s="225" t="s">
        <v>272</v>
      </c>
      <c r="H124" s="226">
        <v>40</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1329</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01" customHeight="1">
      <c r="A126" s="35"/>
      <c r="B126" s="36"/>
      <c r="C126" s="222" t="s">
        <v>83</v>
      </c>
      <c r="D126" s="222" t="s">
        <v>269</v>
      </c>
      <c r="E126" s="223" t="s">
        <v>1263</v>
      </c>
      <c r="F126" s="224" t="s">
        <v>1264</v>
      </c>
      <c r="G126" s="225" t="s">
        <v>297</v>
      </c>
      <c r="H126" s="226">
        <v>95.200000000000003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1330</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305</v>
      </c>
      <c r="F128" s="224" t="s">
        <v>306</v>
      </c>
      <c r="G128" s="225" t="s">
        <v>307</v>
      </c>
      <c r="H128" s="226">
        <v>171.36000000000001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1331</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310</v>
      </c>
      <c r="F130" s="224" t="s">
        <v>311</v>
      </c>
      <c r="G130" s="225" t="s">
        <v>307</v>
      </c>
      <c r="H130" s="226">
        <v>171.36000000000001</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1332</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305</v>
      </c>
      <c r="F132" s="224" t="s">
        <v>306</v>
      </c>
      <c r="G132" s="225" t="s">
        <v>307</v>
      </c>
      <c r="H132" s="226">
        <v>171.36000000000001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1333</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317</v>
      </c>
      <c r="F134" s="224" t="s">
        <v>318</v>
      </c>
      <c r="G134" s="225" t="s">
        <v>307</v>
      </c>
      <c r="H134" s="226">
        <v>342.72000000000003</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1334</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294</v>
      </c>
      <c r="D136" s="222" t="s">
        <v>269</v>
      </c>
      <c r="E136" s="223" t="s">
        <v>322</v>
      </c>
      <c r="F136" s="224" t="s">
        <v>323</v>
      </c>
      <c r="G136" s="225" t="s">
        <v>307</v>
      </c>
      <c r="H136" s="226">
        <v>171.36000000000001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298</v>
      </c>
    </row>
    <row r="137" s="2" customFormat="1">
      <c r="A137" s="35"/>
      <c r="B137" s="36"/>
      <c r="C137" s="37"/>
      <c r="D137" s="235" t="s">
        <v>275</v>
      </c>
      <c r="E137" s="37"/>
      <c r="F137" s="236" t="s">
        <v>1335</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1.75" customHeight="1">
      <c r="A138" s="35"/>
      <c r="B138" s="36"/>
      <c r="C138" s="240" t="s">
        <v>286</v>
      </c>
      <c r="D138" s="240" t="s">
        <v>339</v>
      </c>
      <c r="E138" s="241" t="s">
        <v>340</v>
      </c>
      <c r="F138" s="242" t="s">
        <v>341</v>
      </c>
      <c r="G138" s="243" t="s">
        <v>307</v>
      </c>
      <c r="H138" s="244">
        <v>190.40000000000001</v>
      </c>
      <c r="I138" s="245"/>
      <c r="J138" s="246">
        <f>ROUND(I138*H138,2)</f>
        <v>0</v>
      </c>
      <c r="K138" s="242" t="s">
        <v>273</v>
      </c>
      <c r="L138" s="247"/>
      <c r="M138" s="248" t="s">
        <v>1</v>
      </c>
      <c r="N138" s="249" t="s">
        <v>38</v>
      </c>
      <c r="O138" s="88"/>
      <c r="P138" s="231">
        <f>O138*H138</f>
        <v>0</v>
      </c>
      <c r="Q138" s="231">
        <v>1</v>
      </c>
      <c r="R138" s="231">
        <f>Q138*H138</f>
        <v>190.40000000000001</v>
      </c>
      <c r="S138" s="231">
        <v>0</v>
      </c>
      <c r="T138" s="232">
        <f>S138*H138</f>
        <v>0</v>
      </c>
      <c r="U138" s="35"/>
      <c r="V138" s="35"/>
      <c r="W138" s="35"/>
      <c r="X138" s="35"/>
      <c r="Y138" s="35"/>
      <c r="Z138" s="35"/>
      <c r="AA138" s="35"/>
      <c r="AB138" s="35"/>
      <c r="AC138" s="35"/>
      <c r="AD138" s="35"/>
      <c r="AE138" s="35"/>
      <c r="AR138" s="233" t="s">
        <v>286</v>
      </c>
      <c r="AT138" s="233" t="s">
        <v>339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302</v>
      </c>
    </row>
    <row r="139" s="2" customFormat="1">
      <c r="A139" s="35"/>
      <c r="B139" s="36"/>
      <c r="C139" s="37"/>
      <c r="D139" s="235" t="s">
        <v>275</v>
      </c>
      <c r="E139" s="37"/>
      <c r="F139" s="236" t="s">
        <v>1336</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1.25" customHeight="1">
      <c r="A140" s="35"/>
      <c r="B140" s="36"/>
      <c r="C140" s="222" t="s">
        <v>304</v>
      </c>
      <c r="D140" s="222" t="s">
        <v>269</v>
      </c>
      <c r="E140" s="223" t="s">
        <v>305</v>
      </c>
      <c r="F140" s="224" t="s">
        <v>306</v>
      </c>
      <c r="G140" s="225" t="s">
        <v>307</v>
      </c>
      <c r="H140" s="226">
        <v>190.40000000000001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308</v>
      </c>
    </row>
    <row r="141" s="2" customFormat="1">
      <c r="A141" s="35"/>
      <c r="B141" s="36"/>
      <c r="C141" s="37"/>
      <c r="D141" s="235" t="s">
        <v>275</v>
      </c>
      <c r="E141" s="37"/>
      <c r="F141" s="236" t="s">
        <v>1337</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11.75" customHeight="1">
      <c r="A142" s="35"/>
      <c r="B142" s="36"/>
      <c r="C142" s="222" t="s">
        <v>290</v>
      </c>
      <c r="D142" s="222" t="s">
        <v>269</v>
      </c>
      <c r="E142" s="223" t="s">
        <v>317</v>
      </c>
      <c r="F142" s="224" t="s">
        <v>318</v>
      </c>
      <c r="G142" s="225" t="s">
        <v>307</v>
      </c>
      <c r="H142" s="226">
        <v>952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312</v>
      </c>
    </row>
    <row r="143" s="2" customFormat="1">
      <c r="A143" s="35"/>
      <c r="B143" s="36"/>
      <c r="C143" s="37"/>
      <c r="D143" s="235" t="s">
        <v>275</v>
      </c>
      <c r="E143" s="37"/>
      <c r="F143" s="236" t="s">
        <v>1338</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80.75" customHeight="1">
      <c r="A144" s="35"/>
      <c r="B144" s="36"/>
      <c r="C144" s="222" t="s">
        <v>314</v>
      </c>
      <c r="D144" s="222" t="s">
        <v>269</v>
      </c>
      <c r="E144" s="223" t="s">
        <v>564</v>
      </c>
      <c r="F144" s="224" t="s">
        <v>565</v>
      </c>
      <c r="G144" s="225" t="s">
        <v>289</v>
      </c>
      <c r="H144" s="226">
        <v>6.7240000000000002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315</v>
      </c>
    </row>
    <row r="145" s="2" customFormat="1">
      <c r="A145" s="35"/>
      <c r="B145" s="36"/>
      <c r="C145" s="37"/>
      <c r="D145" s="235" t="s">
        <v>275</v>
      </c>
      <c r="E145" s="37"/>
      <c r="F145" s="236" t="s">
        <v>1339</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55.5" customHeight="1">
      <c r="A146" s="35"/>
      <c r="B146" s="36"/>
      <c r="C146" s="222" t="s">
        <v>8</v>
      </c>
      <c r="D146" s="222" t="s">
        <v>269</v>
      </c>
      <c r="E146" s="223" t="s">
        <v>573</v>
      </c>
      <c r="F146" s="224" t="s">
        <v>574</v>
      </c>
      <c r="G146" s="225" t="s">
        <v>289</v>
      </c>
      <c r="H146" s="226">
        <v>6.7240000000000002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1339</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28.55" customHeight="1">
      <c r="A148" s="35"/>
      <c r="B148" s="36"/>
      <c r="C148" s="222" t="s">
        <v>321</v>
      </c>
      <c r="D148" s="222" t="s">
        <v>269</v>
      </c>
      <c r="E148" s="223" t="s">
        <v>580</v>
      </c>
      <c r="F148" s="224" t="s">
        <v>581</v>
      </c>
      <c r="G148" s="225" t="s">
        <v>289</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324</v>
      </c>
    </row>
    <row r="149" s="2" customFormat="1">
      <c r="A149" s="35"/>
      <c r="B149" s="36"/>
      <c r="C149" s="37"/>
      <c r="D149" s="235" t="s">
        <v>275</v>
      </c>
      <c r="E149" s="37"/>
      <c r="F149" s="236" t="s">
        <v>1082</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298</v>
      </c>
      <c r="D150" s="222" t="s">
        <v>269</v>
      </c>
      <c r="E150" s="223" t="s">
        <v>573</v>
      </c>
      <c r="F150" s="224" t="s">
        <v>574</v>
      </c>
      <c r="G150" s="225" t="s">
        <v>289</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329</v>
      </c>
    </row>
    <row r="151" s="2" customFormat="1">
      <c r="A151" s="35"/>
      <c r="B151" s="36"/>
      <c r="C151" s="37"/>
      <c r="D151" s="235" t="s">
        <v>275</v>
      </c>
      <c r="E151" s="37"/>
      <c r="F151" s="236" t="s">
        <v>1084</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331</v>
      </c>
      <c r="D152" s="222" t="s">
        <v>269</v>
      </c>
      <c r="E152" s="223" t="s">
        <v>594</v>
      </c>
      <c r="F152" s="224" t="s">
        <v>595</v>
      </c>
      <c r="G152" s="225" t="s">
        <v>297</v>
      </c>
      <c r="H152" s="226">
        <v>856</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334</v>
      </c>
    </row>
    <row r="153" s="2" customFormat="1">
      <c r="A153" s="35"/>
      <c r="B153" s="36"/>
      <c r="C153" s="37"/>
      <c r="D153" s="235" t="s">
        <v>275</v>
      </c>
      <c r="E153" s="37"/>
      <c r="F153" s="236" t="s">
        <v>1340</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21.75" customHeight="1">
      <c r="A154" s="35"/>
      <c r="B154" s="36"/>
      <c r="C154" s="240" t="s">
        <v>302</v>
      </c>
      <c r="D154" s="240" t="s">
        <v>339</v>
      </c>
      <c r="E154" s="241" t="s">
        <v>340</v>
      </c>
      <c r="F154" s="242" t="s">
        <v>341</v>
      </c>
      <c r="G154" s="243" t="s">
        <v>307</v>
      </c>
      <c r="H154" s="244">
        <v>1712</v>
      </c>
      <c r="I154" s="245"/>
      <c r="J154" s="246">
        <f>ROUND(I154*H154,2)</f>
        <v>0</v>
      </c>
      <c r="K154" s="242" t="s">
        <v>273</v>
      </c>
      <c r="L154" s="247"/>
      <c r="M154" s="248" t="s">
        <v>1</v>
      </c>
      <c r="N154" s="249" t="s">
        <v>38</v>
      </c>
      <c r="O154" s="88"/>
      <c r="P154" s="231">
        <f>O154*H154</f>
        <v>0</v>
      </c>
      <c r="Q154" s="231">
        <v>1</v>
      </c>
      <c r="R154" s="231">
        <f>Q154*H154</f>
        <v>1712</v>
      </c>
      <c r="S154" s="231">
        <v>0</v>
      </c>
      <c r="T154" s="232">
        <f>S154*H154</f>
        <v>0</v>
      </c>
      <c r="U154" s="35"/>
      <c r="V154" s="35"/>
      <c r="W154" s="35"/>
      <c r="X154" s="35"/>
      <c r="Y154" s="35"/>
      <c r="Z154" s="35"/>
      <c r="AA154" s="35"/>
      <c r="AB154" s="35"/>
      <c r="AC154" s="35"/>
      <c r="AD154" s="35"/>
      <c r="AE154" s="35"/>
      <c r="AR154" s="233" t="s">
        <v>286</v>
      </c>
      <c r="AT154" s="233" t="s">
        <v>339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337</v>
      </c>
    </row>
    <row r="155" s="2" customFormat="1">
      <c r="A155" s="35"/>
      <c r="B155" s="36"/>
      <c r="C155" s="37"/>
      <c r="D155" s="235" t="s">
        <v>275</v>
      </c>
      <c r="E155" s="37"/>
      <c r="F155" s="236" t="s">
        <v>1341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101.25" customHeight="1">
      <c r="A156" s="35"/>
      <c r="B156" s="36"/>
      <c r="C156" s="222" t="s">
        <v>338</v>
      </c>
      <c r="D156" s="222" t="s">
        <v>269</v>
      </c>
      <c r="E156" s="223" t="s">
        <v>305</v>
      </c>
      <c r="F156" s="224" t="s">
        <v>306</v>
      </c>
      <c r="G156" s="225" t="s">
        <v>307</v>
      </c>
      <c r="H156" s="226">
        <v>1712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342</v>
      </c>
    </row>
    <row r="157" s="2" customFormat="1">
      <c r="A157" s="35"/>
      <c r="B157" s="36"/>
      <c r="C157" s="37"/>
      <c r="D157" s="235" t="s">
        <v>275</v>
      </c>
      <c r="E157" s="37"/>
      <c r="F157" s="236" t="s">
        <v>1342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11.75" customHeight="1">
      <c r="A158" s="35"/>
      <c r="B158" s="36"/>
      <c r="C158" s="222" t="s">
        <v>308</v>
      </c>
      <c r="D158" s="222" t="s">
        <v>269</v>
      </c>
      <c r="E158" s="223" t="s">
        <v>317</v>
      </c>
      <c r="F158" s="224" t="s">
        <v>318</v>
      </c>
      <c r="G158" s="225" t="s">
        <v>307</v>
      </c>
      <c r="H158" s="226">
        <v>8560</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346</v>
      </c>
    </row>
    <row r="159" s="2" customFormat="1">
      <c r="A159" s="35"/>
      <c r="B159" s="36"/>
      <c r="C159" s="37"/>
      <c r="D159" s="235" t="s">
        <v>275</v>
      </c>
      <c r="E159" s="37"/>
      <c r="F159" s="236" t="s">
        <v>1343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37.8" customHeight="1">
      <c r="A160" s="35"/>
      <c r="B160" s="36"/>
      <c r="C160" s="222" t="s">
        <v>348</v>
      </c>
      <c r="D160" s="222" t="s">
        <v>269</v>
      </c>
      <c r="E160" s="223" t="s">
        <v>448</v>
      </c>
      <c r="F160" s="224" t="s">
        <v>1182</v>
      </c>
      <c r="G160" s="225" t="s">
        <v>279</v>
      </c>
      <c r="H160" s="226">
        <v>6724</v>
      </c>
      <c r="I160" s="227"/>
      <c r="J160" s="228">
        <f>ROUND(I160*H160,2)</f>
        <v>0</v>
      </c>
      <c r="K160" s="224" t="s">
        <v>1</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349</v>
      </c>
    </row>
    <row r="161" s="2" customFormat="1">
      <c r="A161" s="35"/>
      <c r="B161" s="36"/>
      <c r="C161" s="37"/>
      <c r="D161" s="235" t="s">
        <v>275</v>
      </c>
      <c r="E161" s="37"/>
      <c r="F161" s="236" t="s">
        <v>1344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312</v>
      </c>
      <c r="D162" s="222" t="s">
        <v>269</v>
      </c>
      <c r="E162" s="223" t="s">
        <v>402</v>
      </c>
      <c r="F162" s="224" t="s">
        <v>403</v>
      </c>
      <c r="G162" s="225" t="s">
        <v>279</v>
      </c>
      <c r="H162" s="226">
        <v>40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351</v>
      </c>
    </row>
    <row r="163" s="2" customFormat="1">
      <c r="A163" s="35"/>
      <c r="B163" s="36"/>
      <c r="C163" s="37"/>
      <c r="D163" s="235" t="s">
        <v>275</v>
      </c>
      <c r="E163" s="37"/>
      <c r="F163" s="236" t="s">
        <v>1184</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01.25" customHeight="1">
      <c r="A164" s="35"/>
      <c r="B164" s="36"/>
      <c r="C164" s="222" t="s">
        <v>7</v>
      </c>
      <c r="D164" s="222" t="s">
        <v>269</v>
      </c>
      <c r="E164" s="223" t="s">
        <v>407</v>
      </c>
      <c r="F164" s="224" t="s">
        <v>408</v>
      </c>
      <c r="G164" s="225" t="s">
        <v>279</v>
      </c>
      <c r="H164" s="226">
        <v>140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355</v>
      </c>
    </row>
    <row r="165" s="2" customFormat="1">
      <c r="A165" s="35"/>
      <c r="B165" s="36"/>
      <c r="C165" s="37"/>
      <c r="D165" s="235" t="s">
        <v>275</v>
      </c>
      <c r="E165" s="37"/>
      <c r="F165" s="236" t="s">
        <v>1345</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80.75" customHeight="1">
      <c r="A166" s="35"/>
      <c r="B166" s="36"/>
      <c r="C166" s="222" t="s">
        <v>315</v>
      </c>
      <c r="D166" s="222" t="s">
        <v>269</v>
      </c>
      <c r="E166" s="223" t="s">
        <v>353</v>
      </c>
      <c r="F166" s="224" t="s">
        <v>354</v>
      </c>
      <c r="G166" s="225" t="s">
        <v>272</v>
      </c>
      <c r="H166" s="226">
        <v>8</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359</v>
      </c>
    </row>
    <row r="167" s="2" customFormat="1">
      <c r="A167" s="35"/>
      <c r="B167" s="36"/>
      <c r="C167" s="37"/>
      <c r="D167" s="235" t="s">
        <v>275</v>
      </c>
      <c r="E167" s="37"/>
      <c r="F167" s="236" t="s">
        <v>1346</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8" customHeight="1">
      <c r="A168" s="35"/>
      <c r="B168" s="36"/>
      <c r="C168" s="222" t="s">
        <v>361</v>
      </c>
      <c r="D168" s="222" t="s">
        <v>269</v>
      </c>
      <c r="E168" s="223" t="s">
        <v>371</v>
      </c>
      <c r="F168" s="224" t="s">
        <v>372</v>
      </c>
      <c r="G168" s="225" t="s">
        <v>272</v>
      </c>
      <c r="H168" s="226">
        <v>540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364</v>
      </c>
    </row>
    <row r="169" s="2" customFormat="1">
      <c r="A169" s="35"/>
      <c r="B169" s="36"/>
      <c r="C169" s="37"/>
      <c r="D169" s="235" t="s">
        <v>275</v>
      </c>
      <c r="E169" s="37"/>
      <c r="F169" s="236" t="s">
        <v>1347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66.75" customHeight="1">
      <c r="A170" s="35"/>
      <c r="B170" s="36"/>
      <c r="C170" s="222" t="s">
        <v>319</v>
      </c>
      <c r="D170" s="222" t="s">
        <v>269</v>
      </c>
      <c r="E170" s="223" t="s">
        <v>380</v>
      </c>
      <c r="F170" s="224" t="s">
        <v>381</v>
      </c>
      <c r="G170" s="225" t="s">
        <v>272</v>
      </c>
      <c r="H170" s="226">
        <v>1000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368</v>
      </c>
    </row>
    <row r="171" s="2" customFormat="1">
      <c r="A171" s="35"/>
      <c r="B171" s="36"/>
      <c r="C171" s="37"/>
      <c r="D171" s="235" t="s">
        <v>275</v>
      </c>
      <c r="E171" s="37"/>
      <c r="F171" s="236" t="s">
        <v>1348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90" customHeight="1">
      <c r="A172" s="35"/>
      <c r="B172" s="36"/>
      <c r="C172" s="222" t="s">
        <v>370</v>
      </c>
      <c r="D172" s="222" t="s">
        <v>269</v>
      </c>
      <c r="E172" s="223" t="s">
        <v>389</v>
      </c>
      <c r="F172" s="224" t="s">
        <v>390</v>
      </c>
      <c r="G172" s="225" t="s">
        <v>307</v>
      </c>
      <c r="H172" s="226">
        <v>14.563000000000001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373</v>
      </c>
    </row>
    <row r="173" s="2" customFormat="1">
      <c r="A173" s="35"/>
      <c r="B173" s="36"/>
      <c r="C173" s="37"/>
      <c r="D173" s="235" t="s">
        <v>275</v>
      </c>
      <c r="E173" s="37"/>
      <c r="F173" s="236" t="s">
        <v>1349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4.9" customHeight="1">
      <c r="A174" s="35"/>
      <c r="B174" s="36"/>
      <c r="C174" s="222" t="s">
        <v>324</v>
      </c>
      <c r="D174" s="222" t="s">
        <v>269</v>
      </c>
      <c r="E174" s="223" t="s">
        <v>393</v>
      </c>
      <c r="F174" s="224" t="s">
        <v>394</v>
      </c>
      <c r="G174" s="225" t="s">
        <v>307</v>
      </c>
      <c r="H174" s="226">
        <v>14.563000000000001</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377</v>
      </c>
    </row>
    <row r="175" s="2" customFormat="1">
      <c r="A175" s="35"/>
      <c r="B175" s="36"/>
      <c r="C175" s="37"/>
      <c r="D175" s="235" t="s">
        <v>275</v>
      </c>
      <c r="E175" s="37"/>
      <c r="F175" s="236" t="s">
        <v>1350</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90" customHeight="1">
      <c r="A176" s="35"/>
      <c r="B176" s="36"/>
      <c r="C176" s="222" t="s">
        <v>379</v>
      </c>
      <c r="D176" s="222" t="s">
        <v>269</v>
      </c>
      <c r="E176" s="223" t="s">
        <v>389</v>
      </c>
      <c r="F176" s="224" t="s">
        <v>390</v>
      </c>
      <c r="G176" s="225" t="s">
        <v>307</v>
      </c>
      <c r="H176" s="226">
        <v>14.563000000000001</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382</v>
      </c>
    </row>
    <row r="177" s="2" customFormat="1">
      <c r="A177" s="35"/>
      <c r="B177" s="36"/>
      <c r="C177" s="37"/>
      <c r="D177" s="235" t="s">
        <v>275</v>
      </c>
      <c r="E177" s="37"/>
      <c r="F177" s="236" t="s">
        <v>1351</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114.9" customHeight="1">
      <c r="A178" s="35"/>
      <c r="B178" s="36"/>
      <c r="C178" s="222" t="s">
        <v>329</v>
      </c>
      <c r="D178" s="222" t="s">
        <v>269</v>
      </c>
      <c r="E178" s="223" t="s">
        <v>393</v>
      </c>
      <c r="F178" s="224" t="s">
        <v>394</v>
      </c>
      <c r="G178" s="225" t="s">
        <v>307</v>
      </c>
      <c r="H178" s="226">
        <v>14.563000000000001</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386</v>
      </c>
    </row>
    <row r="179" s="2" customFormat="1">
      <c r="A179" s="35"/>
      <c r="B179" s="36"/>
      <c r="C179" s="37"/>
      <c r="D179" s="235" t="s">
        <v>275</v>
      </c>
      <c r="E179" s="37"/>
      <c r="F179" s="236" t="s">
        <v>1352</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388</v>
      </c>
      <c r="D180" s="222" t="s">
        <v>269</v>
      </c>
      <c r="E180" s="223" t="s">
        <v>484</v>
      </c>
      <c r="F180" s="224" t="s">
        <v>485</v>
      </c>
      <c r="G180" s="225" t="s">
        <v>486</v>
      </c>
      <c r="H180" s="226">
        <v>42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391</v>
      </c>
    </row>
    <row r="181" s="2" customFormat="1">
      <c r="A181" s="35"/>
      <c r="B181" s="36"/>
      <c r="C181" s="37"/>
      <c r="D181" s="235" t="s">
        <v>275</v>
      </c>
      <c r="E181" s="37"/>
      <c r="F181" s="236" t="s">
        <v>1353</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334</v>
      </c>
      <c r="D182" s="222" t="s">
        <v>269</v>
      </c>
      <c r="E182" s="223" t="s">
        <v>490</v>
      </c>
      <c r="F182" s="224" t="s">
        <v>491</v>
      </c>
      <c r="G182" s="225" t="s">
        <v>486</v>
      </c>
      <c r="H182" s="226">
        <v>10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395</v>
      </c>
    </row>
    <row r="183" s="2" customFormat="1">
      <c r="A183" s="35"/>
      <c r="B183" s="36"/>
      <c r="C183" s="37"/>
      <c r="D183" s="235" t="s">
        <v>275</v>
      </c>
      <c r="E183" s="37"/>
      <c r="F183" s="236" t="s">
        <v>1354</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90" customHeight="1">
      <c r="A184" s="35"/>
      <c r="B184" s="36"/>
      <c r="C184" s="222" t="s">
        <v>397</v>
      </c>
      <c r="D184" s="222" t="s">
        <v>269</v>
      </c>
      <c r="E184" s="223" t="s">
        <v>494</v>
      </c>
      <c r="F184" s="224" t="s">
        <v>495</v>
      </c>
      <c r="G184" s="225" t="s">
        <v>279</v>
      </c>
      <c r="H184" s="226">
        <v>4800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398</v>
      </c>
    </row>
    <row r="185" s="2" customFormat="1">
      <c r="A185" s="35"/>
      <c r="B185" s="36"/>
      <c r="C185" s="37"/>
      <c r="D185" s="235" t="s">
        <v>275</v>
      </c>
      <c r="E185" s="37"/>
      <c r="F185" s="236" t="s">
        <v>1355</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90" customHeight="1">
      <c r="A186" s="35"/>
      <c r="B186" s="36"/>
      <c r="C186" s="222" t="s">
        <v>337</v>
      </c>
      <c r="D186" s="222" t="s">
        <v>269</v>
      </c>
      <c r="E186" s="223" t="s">
        <v>499</v>
      </c>
      <c r="F186" s="224" t="s">
        <v>500</v>
      </c>
      <c r="G186" s="225" t="s">
        <v>279</v>
      </c>
      <c r="H186" s="226">
        <v>4800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400</v>
      </c>
    </row>
    <row r="187" s="2" customFormat="1">
      <c r="A187" s="35"/>
      <c r="B187" s="36"/>
      <c r="C187" s="37"/>
      <c r="D187" s="235" t="s">
        <v>275</v>
      </c>
      <c r="E187" s="37"/>
      <c r="F187" s="236" t="s">
        <v>1355</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406</v>
      </c>
      <c r="D188" s="222" t="s">
        <v>269</v>
      </c>
      <c r="E188" s="223" t="s">
        <v>551</v>
      </c>
      <c r="F188" s="224" t="s">
        <v>552</v>
      </c>
      <c r="G188" s="225" t="s">
        <v>272</v>
      </c>
      <c r="H188" s="226">
        <v>96</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404</v>
      </c>
    </row>
    <row r="189" s="2" customFormat="1">
      <c r="A189" s="35"/>
      <c r="B189" s="36"/>
      <c r="C189" s="37"/>
      <c r="D189" s="235" t="s">
        <v>275</v>
      </c>
      <c r="E189" s="37"/>
      <c r="F189" s="236" t="s">
        <v>1356</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24.15" customHeight="1">
      <c r="A190" s="35"/>
      <c r="B190" s="36"/>
      <c r="C190" s="222" t="s">
        <v>342</v>
      </c>
      <c r="D190" s="222" t="s">
        <v>269</v>
      </c>
      <c r="E190" s="223" t="s">
        <v>556</v>
      </c>
      <c r="F190" s="224" t="s">
        <v>557</v>
      </c>
      <c r="G190" s="225" t="s">
        <v>272</v>
      </c>
      <c r="H190" s="226">
        <v>96</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409</v>
      </c>
    </row>
    <row r="191" s="2" customFormat="1">
      <c r="A191" s="35"/>
      <c r="B191" s="36"/>
      <c r="C191" s="37"/>
      <c r="D191" s="235" t="s">
        <v>275</v>
      </c>
      <c r="E191" s="37"/>
      <c r="F191" s="236" t="s">
        <v>1356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6.5" customHeight="1">
      <c r="A192" s="35"/>
      <c r="B192" s="36"/>
      <c r="C192" s="222" t="s">
        <v>415</v>
      </c>
      <c r="D192" s="222" t="s">
        <v>269</v>
      </c>
      <c r="E192" s="223" t="s">
        <v>711</v>
      </c>
      <c r="F192" s="224" t="s">
        <v>712</v>
      </c>
      <c r="G192" s="225" t="s">
        <v>272</v>
      </c>
      <c r="H192" s="226">
        <v>6</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413</v>
      </c>
    </row>
    <row r="193" s="2" customFormat="1">
      <c r="A193" s="35"/>
      <c r="B193" s="36"/>
      <c r="C193" s="37"/>
      <c r="D193" s="235" t="s">
        <v>275</v>
      </c>
      <c r="E193" s="37"/>
      <c r="F193" s="236" t="s">
        <v>897</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62.7" customHeight="1">
      <c r="A194" s="35"/>
      <c r="B194" s="36"/>
      <c r="C194" s="222" t="s">
        <v>346</v>
      </c>
      <c r="D194" s="222" t="s">
        <v>269</v>
      </c>
      <c r="E194" s="223" t="s">
        <v>716</v>
      </c>
      <c r="F194" s="224" t="s">
        <v>717</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418</v>
      </c>
    </row>
    <row r="195" s="2" customFormat="1">
      <c r="A195" s="35"/>
      <c r="B195" s="36"/>
      <c r="C195" s="37"/>
      <c r="D195" s="235" t="s">
        <v>275</v>
      </c>
      <c r="E195" s="37"/>
      <c r="F195" s="236" t="s">
        <v>897</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6.5" customHeight="1">
      <c r="A196" s="35"/>
      <c r="B196" s="36"/>
      <c r="C196" s="222" t="s">
        <v>424</v>
      </c>
      <c r="D196" s="222" t="s">
        <v>269</v>
      </c>
      <c r="E196" s="223" t="s">
        <v>719</v>
      </c>
      <c r="F196" s="224" t="s">
        <v>720</v>
      </c>
      <c r="G196" s="225" t="s">
        <v>272</v>
      </c>
      <c r="H196" s="226">
        <v>30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422</v>
      </c>
    </row>
    <row r="197" s="2" customFormat="1">
      <c r="A197" s="35"/>
      <c r="B197" s="36"/>
      <c r="C197" s="37"/>
      <c r="D197" s="235" t="s">
        <v>275</v>
      </c>
      <c r="E197" s="37"/>
      <c r="F197" s="236" t="s">
        <v>1357</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66.75" customHeight="1">
      <c r="A198" s="35"/>
      <c r="B198" s="36"/>
      <c r="C198" s="222" t="s">
        <v>349</v>
      </c>
      <c r="D198" s="222" t="s">
        <v>269</v>
      </c>
      <c r="E198" s="223" t="s">
        <v>724</v>
      </c>
      <c r="F198" s="224" t="s">
        <v>725</v>
      </c>
      <c r="G198" s="225" t="s">
        <v>272</v>
      </c>
      <c r="H198" s="226">
        <v>30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427</v>
      </c>
    </row>
    <row r="199" s="2" customFormat="1">
      <c r="A199" s="35"/>
      <c r="B199" s="36"/>
      <c r="C199" s="37"/>
      <c r="D199" s="235" t="s">
        <v>275</v>
      </c>
      <c r="E199" s="37"/>
      <c r="F199" s="236" t="s">
        <v>1357</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49.05" customHeight="1">
      <c r="A200" s="35"/>
      <c r="B200" s="36"/>
      <c r="C200" s="222" t="s">
        <v>433</v>
      </c>
      <c r="D200" s="222" t="s">
        <v>269</v>
      </c>
      <c r="E200" s="223" t="s">
        <v>728</v>
      </c>
      <c r="F200" s="224" t="s">
        <v>729</v>
      </c>
      <c r="G200" s="225" t="s">
        <v>272</v>
      </c>
      <c r="H200" s="226">
        <v>4</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431</v>
      </c>
    </row>
    <row r="201" s="2" customFormat="1">
      <c r="A201" s="35"/>
      <c r="B201" s="36"/>
      <c r="C201" s="37"/>
      <c r="D201" s="235" t="s">
        <v>275</v>
      </c>
      <c r="E201" s="37"/>
      <c r="F201" s="236" t="s">
        <v>714</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62.7" customHeight="1">
      <c r="A202" s="35"/>
      <c r="B202" s="36"/>
      <c r="C202" s="222" t="s">
        <v>351</v>
      </c>
      <c r="D202" s="222" t="s">
        <v>269</v>
      </c>
      <c r="E202" s="223" t="s">
        <v>732</v>
      </c>
      <c r="F202" s="224" t="s">
        <v>733</v>
      </c>
      <c r="G202" s="225" t="s">
        <v>272</v>
      </c>
      <c r="H202" s="226">
        <v>4</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436</v>
      </c>
    </row>
    <row r="203" s="2" customFormat="1">
      <c r="A203" s="35"/>
      <c r="B203" s="36"/>
      <c r="C203" s="37"/>
      <c r="D203" s="235" t="s">
        <v>275</v>
      </c>
      <c r="E203" s="37"/>
      <c r="F203" s="236" t="s">
        <v>714</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24.15" customHeight="1">
      <c r="A204" s="35"/>
      <c r="B204" s="36"/>
      <c r="C204" s="222" t="s">
        <v>440</v>
      </c>
      <c r="D204" s="222" t="s">
        <v>269</v>
      </c>
      <c r="E204" s="223" t="s">
        <v>535</v>
      </c>
      <c r="F204" s="224" t="s">
        <v>536</v>
      </c>
      <c r="G204" s="225" t="s">
        <v>272</v>
      </c>
      <c r="H204" s="226">
        <v>10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438</v>
      </c>
    </row>
    <row r="205" s="2" customFormat="1">
      <c r="A205" s="35"/>
      <c r="B205" s="36"/>
      <c r="C205" s="37"/>
      <c r="D205" s="235" t="s">
        <v>275</v>
      </c>
      <c r="E205" s="37"/>
      <c r="F205" s="236" t="s">
        <v>1197</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76.35" customHeight="1">
      <c r="A206" s="35"/>
      <c r="B206" s="36"/>
      <c r="C206" s="222" t="s">
        <v>355</v>
      </c>
      <c r="D206" s="222" t="s">
        <v>269</v>
      </c>
      <c r="E206" s="223" t="s">
        <v>539</v>
      </c>
      <c r="F206" s="224" t="s">
        <v>540</v>
      </c>
      <c r="G206" s="225" t="s">
        <v>272</v>
      </c>
      <c r="H206" s="226">
        <v>10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441</v>
      </c>
    </row>
    <row r="207" s="2" customFormat="1">
      <c r="A207" s="35"/>
      <c r="B207" s="36"/>
      <c r="C207" s="37"/>
      <c r="D207" s="235" t="s">
        <v>275</v>
      </c>
      <c r="E207" s="37"/>
      <c r="F207" s="236" t="s">
        <v>1197</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49.05" customHeight="1">
      <c r="A208" s="35"/>
      <c r="B208" s="36"/>
      <c r="C208" s="222" t="s">
        <v>445</v>
      </c>
      <c r="D208" s="222" t="s">
        <v>269</v>
      </c>
      <c r="E208" s="223" t="s">
        <v>542</v>
      </c>
      <c r="F208" s="224" t="s">
        <v>543</v>
      </c>
      <c r="G208" s="225" t="s">
        <v>272</v>
      </c>
      <c r="H208" s="226">
        <v>60</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443</v>
      </c>
    </row>
    <row r="209" s="2" customFormat="1">
      <c r="A209" s="35"/>
      <c r="B209" s="36"/>
      <c r="C209" s="37"/>
      <c r="D209" s="235" t="s">
        <v>275</v>
      </c>
      <c r="E209" s="37"/>
      <c r="F209" s="236" t="s">
        <v>1358</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49.05" customHeight="1">
      <c r="A210" s="35"/>
      <c r="B210" s="36"/>
      <c r="C210" s="222" t="s">
        <v>359</v>
      </c>
      <c r="D210" s="222" t="s">
        <v>269</v>
      </c>
      <c r="E210" s="223" t="s">
        <v>547</v>
      </c>
      <c r="F210" s="224" t="s">
        <v>548</v>
      </c>
      <c r="G210" s="225" t="s">
        <v>272</v>
      </c>
      <c r="H210" s="226">
        <v>10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446</v>
      </c>
    </row>
    <row r="211" s="2" customFormat="1">
      <c r="A211" s="35"/>
      <c r="B211" s="36"/>
      <c r="C211" s="37"/>
      <c r="D211" s="235" t="s">
        <v>275</v>
      </c>
      <c r="E211" s="37"/>
      <c r="F211" s="236" t="s">
        <v>986</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37.8" customHeight="1">
      <c r="A212" s="35"/>
      <c r="B212" s="36"/>
      <c r="C212" s="222" t="s">
        <v>452</v>
      </c>
      <c r="D212" s="222" t="s">
        <v>269</v>
      </c>
      <c r="E212" s="223" t="s">
        <v>559</v>
      </c>
      <c r="F212" s="224" t="s">
        <v>560</v>
      </c>
      <c r="G212" s="225" t="s">
        <v>272</v>
      </c>
      <c r="H212" s="226">
        <v>208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450</v>
      </c>
    </row>
    <row r="213" s="2" customFormat="1">
      <c r="A213" s="35"/>
      <c r="B213" s="36"/>
      <c r="C213" s="37"/>
      <c r="D213" s="235" t="s">
        <v>275</v>
      </c>
      <c r="E213" s="37"/>
      <c r="F213" s="236" t="s">
        <v>1359</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6.5" customHeight="1">
      <c r="A214" s="35"/>
      <c r="B214" s="36"/>
      <c r="C214" s="222" t="s">
        <v>364</v>
      </c>
      <c r="D214" s="222" t="s">
        <v>269</v>
      </c>
      <c r="E214" s="223" t="s">
        <v>1206</v>
      </c>
      <c r="F214" s="224" t="s">
        <v>1207</v>
      </c>
      <c r="G214" s="225" t="s">
        <v>272</v>
      </c>
      <c r="H214" s="226">
        <v>32</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455</v>
      </c>
    </row>
    <row r="215" s="2" customFormat="1">
      <c r="A215" s="35"/>
      <c r="B215" s="36"/>
      <c r="C215" s="37"/>
      <c r="D215" s="235" t="s">
        <v>275</v>
      </c>
      <c r="E215" s="37"/>
      <c r="F215" s="236" t="s">
        <v>1360</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24.15" customHeight="1">
      <c r="A216" s="35"/>
      <c r="B216" s="36"/>
      <c r="C216" s="222" t="s">
        <v>461</v>
      </c>
      <c r="D216" s="222" t="s">
        <v>269</v>
      </c>
      <c r="E216" s="223" t="s">
        <v>1209</v>
      </c>
      <c r="F216" s="224" t="s">
        <v>1210</v>
      </c>
      <c r="G216" s="225" t="s">
        <v>272</v>
      </c>
      <c r="H216" s="226">
        <v>32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459</v>
      </c>
    </row>
    <row r="217" s="2" customFormat="1">
      <c r="A217" s="35"/>
      <c r="B217" s="36"/>
      <c r="C217" s="37"/>
      <c r="D217" s="235" t="s">
        <v>275</v>
      </c>
      <c r="E217" s="37"/>
      <c r="F217" s="236" t="s">
        <v>1360</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78" customHeight="1">
      <c r="A218" s="35"/>
      <c r="B218" s="36"/>
      <c r="C218" s="222" t="s">
        <v>368</v>
      </c>
      <c r="D218" s="222" t="s">
        <v>269</v>
      </c>
      <c r="E218" s="223" t="s">
        <v>988</v>
      </c>
      <c r="F218" s="224" t="s">
        <v>989</v>
      </c>
      <c r="G218" s="225" t="s">
        <v>297</v>
      </c>
      <c r="H218" s="226">
        <v>125</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464</v>
      </c>
    </row>
    <row r="219" s="2" customFormat="1">
      <c r="A219" s="35"/>
      <c r="B219" s="36"/>
      <c r="C219" s="37"/>
      <c r="D219" s="235" t="s">
        <v>275</v>
      </c>
      <c r="E219" s="37"/>
      <c r="F219" s="236" t="s">
        <v>1361</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78" customHeight="1">
      <c r="A220" s="35"/>
      <c r="B220" s="36"/>
      <c r="C220" s="222" t="s">
        <v>470</v>
      </c>
      <c r="D220" s="222" t="s">
        <v>269</v>
      </c>
      <c r="E220" s="223" t="s">
        <v>991</v>
      </c>
      <c r="F220" s="224" t="s">
        <v>992</v>
      </c>
      <c r="G220" s="225" t="s">
        <v>297</v>
      </c>
      <c r="H220" s="226">
        <v>250</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468</v>
      </c>
    </row>
    <row r="221" s="2" customFormat="1">
      <c r="A221" s="35"/>
      <c r="B221" s="36"/>
      <c r="C221" s="37"/>
      <c r="D221" s="235" t="s">
        <v>275</v>
      </c>
      <c r="E221" s="37"/>
      <c r="F221" s="236" t="s">
        <v>1362</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101.25" customHeight="1">
      <c r="A222" s="35"/>
      <c r="B222" s="36"/>
      <c r="C222" s="222" t="s">
        <v>373</v>
      </c>
      <c r="D222" s="222" t="s">
        <v>269</v>
      </c>
      <c r="E222" s="223" t="s">
        <v>305</v>
      </c>
      <c r="F222" s="224" t="s">
        <v>306</v>
      </c>
      <c r="G222" s="225" t="s">
        <v>307</v>
      </c>
      <c r="H222" s="226">
        <v>562.5</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473</v>
      </c>
    </row>
    <row r="223" s="2" customFormat="1">
      <c r="A223" s="35"/>
      <c r="B223" s="36"/>
      <c r="C223" s="37"/>
      <c r="D223" s="235" t="s">
        <v>275</v>
      </c>
      <c r="E223" s="37"/>
      <c r="F223" s="236" t="s">
        <v>1363</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55.5" customHeight="1">
      <c r="A224" s="35"/>
      <c r="B224" s="36"/>
      <c r="C224" s="222" t="s">
        <v>479</v>
      </c>
      <c r="D224" s="222" t="s">
        <v>269</v>
      </c>
      <c r="E224" s="223" t="s">
        <v>995</v>
      </c>
      <c r="F224" s="224" t="s">
        <v>996</v>
      </c>
      <c r="G224" s="225" t="s">
        <v>328</v>
      </c>
      <c r="H224" s="226">
        <v>1000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477</v>
      </c>
    </row>
    <row r="225" s="2" customFormat="1">
      <c r="A225" s="35"/>
      <c r="B225" s="36"/>
      <c r="C225" s="37"/>
      <c r="D225" s="235" t="s">
        <v>275</v>
      </c>
      <c r="E225" s="37"/>
      <c r="F225" s="236" t="s">
        <v>1364</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12" customFormat="1" ht="25.92" customHeight="1">
      <c r="A226" s="12"/>
      <c r="B226" s="208"/>
      <c r="C226" s="209"/>
      <c r="D226" s="210" t="s">
        <v>72</v>
      </c>
      <c r="E226" s="211" t="s">
        <v>735</v>
      </c>
      <c r="F226" s="211" t="s">
        <v>1365</v>
      </c>
      <c r="G226" s="209"/>
      <c r="H226" s="209"/>
      <c r="I226" s="212"/>
      <c r="J226" s="213">
        <f>BK226</f>
        <v>0</v>
      </c>
      <c r="K226" s="209"/>
      <c r="L226" s="214"/>
      <c r="M226" s="215"/>
      <c r="N226" s="216"/>
      <c r="O226" s="216"/>
      <c r="P226" s="217">
        <f>P227+SUM(P228:P257)</f>
        <v>0</v>
      </c>
      <c r="Q226" s="216"/>
      <c r="R226" s="217">
        <f>R227+SUM(R228:R257)</f>
        <v>184.99639999999999</v>
      </c>
      <c r="S226" s="216"/>
      <c r="T226" s="218">
        <f>T227+SUM(T228:T257)</f>
        <v>0</v>
      </c>
      <c r="U226" s="12"/>
      <c r="V226" s="12"/>
      <c r="W226" s="12"/>
      <c r="X226" s="12"/>
      <c r="Y226" s="12"/>
      <c r="Z226" s="12"/>
      <c r="AA226" s="12"/>
      <c r="AB226" s="12"/>
      <c r="AC226" s="12"/>
      <c r="AD226" s="12"/>
      <c r="AE226" s="12"/>
      <c r="AR226" s="219" t="s">
        <v>81</v>
      </c>
      <c r="AT226" s="220" t="s">
        <v>72</v>
      </c>
      <c r="AU226" s="220" t="s">
        <v>73</v>
      </c>
      <c r="AY226" s="219" t="s">
        <v>266</v>
      </c>
      <c r="BK226" s="221">
        <f>BK227+SUM(BK228:BK257)</f>
        <v>0</v>
      </c>
    </row>
    <row r="227" s="2" customFormat="1" ht="55.5" customHeight="1">
      <c r="A227" s="35"/>
      <c r="B227" s="36"/>
      <c r="C227" s="222" t="s">
        <v>377</v>
      </c>
      <c r="D227" s="222" t="s">
        <v>269</v>
      </c>
      <c r="E227" s="223" t="s">
        <v>1366</v>
      </c>
      <c r="F227" s="224" t="s">
        <v>1367</v>
      </c>
      <c r="G227" s="225" t="s">
        <v>279</v>
      </c>
      <c r="H227" s="226">
        <v>24</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482</v>
      </c>
    </row>
    <row r="228" s="2" customFormat="1">
      <c r="A228" s="35"/>
      <c r="B228" s="36"/>
      <c r="C228" s="37"/>
      <c r="D228" s="235" t="s">
        <v>275</v>
      </c>
      <c r="E228" s="37"/>
      <c r="F228" s="236" t="s">
        <v>1368</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16.5" customHeight="1">
      <c r="A229" s="35"/>
      <c r="B229" s="36"/>
      <c r="C229" s="222" t="s">
        <v>489</v>
      </c>
      <c r="D229" s="222" t="s">
        <v>269</v>
      </c>
      <c r="E229" s="223" t="s">
        <v>772</v>
      </c>
      <c r="F229" s="224" t="s">
        <v>1369</v>
      </c>
      <c r="G229" s="225" t="s">
        <v>328</v>
      </c>
      <c r="H229" s="226">
        <v>25</v>
      </c>
      <c r="I229" s="227"/>
      <c r="J229" s="228">
        <f>ROUND(I229*H229,2)</f>
        <v>0</v>
      </c>
      <c r="K229" s="224" t="s">
        <v>1</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487</v>
      </c>
    </row>
    <row r="230" s="2" customFormat="1">
      <c r="A230" s="35"/>
      <c r="B230" s="36"/>
      <c r="C230" s="37"/>
      <c r="D230" s="235" t="s">
        <v>275</v>
      </c>
      <c r="E230" s="37"/>
      <c r="F230" s="236" t="s">
        <v>1370</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101.25" customHeight="1">
      <c r="A231" s="35"/>
      <c r="B231" s="36"/>
      <c r="C231" s="222" t="s">
        <v>382</v>
      </c>
      <c r="D231" s="222" t="s">
        <v>269</v>
      </c>
      <c r="E231" s="223" t="s">
        <v>407</v>
      </c>
      <c r="F231" s="224" t="s">
        <v>408</v>
      </c>
      <c r="G231" s="225" t="s">
        <v>279</v>
      </c>
      <c r="H231" s="226">
        <v>50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492</v>
      </c>
    </row>
    <row r="232" s="2" customFormat="1">
      <c r="A232" s="35"/>
      <c r="B232" s="36"/>
      <c r="C232" s="37"/>
      <c r="D232" s="235" t="s">
        <v>275</v>
      </c>
      <c r="E232" s="37"/>
      <c r="F232" s="236" t="s">
        <v>1371</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180.75" customHeight="1">
      <c r="A233" s="35"/>
      <c r="B233" s="36"/>
      <c r="C233" s="222" t="s">
        <v>498</v>
      </c>
      <c r="D233" s="222" t="s">
        <v>269</v>
      </c>
      <c r="E233" s="223" t="s">
        <v>353</v>
      </c>
      <c r="F233" s="224" t="s">
        <v>354</v>
      </c>
      <c r="G233" s="225" t="s">
        <v>272</v>
      </c>
      <c r="H233" s="226">
        <v>30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496</v>
      </c>
    </row>
    <row r="234" s="2" customFormat="1">
      <c r="A234" s="35"/>
      <c r="B234" s="36"/>
      <c r="C234" s="37"/>
      <c r="D234" s="235" t="s">
        <v>275</v>
      </c>
      <c r="E234" s="37"/>
      <c r="F234" s="236" t="s">
        <v>1372</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78" customHeight="1">
      <c r="A235" s="35"/>
      <c r="B235" s="36"/>
      <c r="C235" s="222" t="s">
        <v>498</v>
      </c>
      <c r="D235" s="222" t="s">
        <v>269</v>
      </c>
      <c r="E235" s="223" t="s">
        <v>371</v>
      </c>
      <c r="F235" s="224" t="s">
        <v>372</v>
      </c>
      <c r="G235" s="225" t="s">
        <v>272</v>
      </c>
      <c r="H235" s="226">
        <v>80</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501</v>
      </c>
    </row>
    <row r="236" s="2" customFormat="1">
      <c r="A236" s="35"/>
      <c r="B236" s="36"/>
      <c r="C236" s="37"/>
      <c r="D236" s="235" t="s">
        <v>275</v>
      </c>
      <c r="E236" s="37"/>
      <c r="F236" s="236" t="s">
        <v>1254</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90" customHeight="1">
      <c r="A237" s="35"/>
      <c r="B237" s="36"/>
      <c r="C237" s="222" t="s">
        <v>386</v>
      </c>
      <c r="D237" s="222" t="s">
        <v>269</v>
      </c>
      <c r="E237" s="223" t="s">
        <v>389</v>
      </c>
      <c r="F237" s="224" t="s">
        <v>390</v>
      </c>
      <c r="G237" s="225" t="s">
        <v>307</v>
      </c>
      <c r="H237" s="226">
        <v>12.894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504</v>
      </c>
    </row>
    <row r="238" s="2" customFormat="1">
      <c r="A238" s="35"/>
      <c r="B238" s="36"/>
      <c r="C238" s="37"/>
      <c r="D238" s="235" t="s">
        <v>275</v>
      </c>
      <c r="E238" s="37"/>
      <c r="F238" s="236" t="s">
        <v>1373</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114.9" customHeight="1">
      <c r="A239" s="35"/>
      <c r="B239" s="36"/>
      <c r="C239" s="222" t="s">
        <v>506</v>
      </c>
      <c r="D239" s="222" t="s">
        <v>269</v>
      </c>
      <c r="E239" s="223" t="s">
        <v>393</v>
      </c>
      <c r="F239" s="224" t="s">
        <v>394</v>
      </c>
      <c r="G239" s="225" t="s">
        <v>307</v>
      </c>
      <c r="H239" s="226">
        <v>12.894</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509</v>
      </c>
    </row>
    <row r="240" s="2" customFormat="1">
      <c r="A240" s="35"/>
      <c r="B240" s="36"/>
      <c r="C240" s="37"/>
      <c r="D240" s="235" t="s">
        <v>275</v>
      </c>
      <c r="E240" s="37"/>
      <c r="F240" s="236" t="s">
        <v>1374</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90" customHeight="1">
      <c r="A241" s="35"/>
      <c r="B241" s="36"/>
      <c r="C241" s="222" t="s">
        <v>391</v>
      </c>
      <c r="D241" s="222" t="s">
        <v>269</v>
      </c>
      <c r="E241" s="223" t="s">
        <v>389</v>
      </c>
      <c r="F241" s="224" t="s">
        <v>390</v>
      </c>
      <c r="G241" s="225" t="s">
        <v>307</v>
      </c>
      <c r="H241" s="226">
        <v>12.894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513</v>
      </c>
    </row>
    <row r="242" s="2" customFormat="1">
      <c r="A242" s="35"/>
      <c r="B242" s="36"/>
      <c r="C242" s="37"/>
      <c r="D242" s="235" t="s">
        <v>275</v>
      </c>
      <c r="E242" s="37"/>
      <c r="F242" s="236" t="s">
        <v>1375</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114.9" customHeight="1">
      <c r="A243" s="35"/>
      <c r="B243" s="36"/>
      <c r="C243" s="222" t="s">
        <v>515</v>
      </c>
      <c r="D243" s="222" t="s">
        <v>269</v>
      </c>
      <c r="E243" s="223" t="s">
        <v>393</v>
      </c>
      <c r="F243" s="224" t="s">
        <v>394</v>
      </c>
      <c r="G243" s="225" t="s">
        <v>307</v>
      </c>
      <c r="H243" s="226">
        <v>12.894</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518</v>
      </c>
    </row>
    <row r="244" s="2" customFormat="1">
      <c r="A244" s="35"/>
      <c r="B244" s="36"/>
      <c r="C244" s="37"/>
      <c r="D244" s="235" t="s">
        <v>275</v>
      </c>
      <c r="E244" s="37"/>
      <c r="F244" s="236" t="s">
        <v>1376</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40" t="s">
        <v>395</v>
      </c>
      <c r="D245" s="240" t="s">
        <v>339</v>
      </c>
      <c r="E245" s="241" t="s">
        <v>838</v>
      </c>
      <c r="F245" s="242" t="s">
        <v>839</v>
      </c>
      <c r="G245" s="243" t="s">
        <v>272</v>
      </c>
      <c r="H245" s="244">
        <v>80</v>
      </c>
      <c r="I245" s="245"/>
      <c r="J245" s="246">
        <f>ROUND(I245*H245,2)</f>
        <v>0</v>
      </c>
      <c r="K245" s="242" t="s">
        <v>273</v>
      </c>
      <c r="L245" s="247"/>
      <c r="M245" s="248" t="s">
        <v>1</v>
      </c>
      <c r="N245" s="249" t="s">
        <v>38</v>
      </c>
      <c r="O245" s="88"/>
      <c r="P245" s="231">
        <f>O245*H245</f>
        <v>0</v>
      </c>
      <c r="Q245" s="231">
        <v>0.0010499999999999999</v>
      </c>
      <c r="R245" s="231">
        <f>Q245*H245</f>
        <v>0.083999999999999991</v>
      </c>
      <c r="S245" s="231">
        <v>0</v>
      </c>
      <c r="T245" s="232">
        <f>S245*H245</f>
        <v>0</v>
      </c>
      <c r="U245" s="35"/>
      <c r="V245" s="35"/>
      <c r="W245" s="35"/>
      <c r="X245" s="35"/>
      <c r="Y245" s="35"/>
      <c r="Z245" s="35"/>
      <c r="AA245" s="35"/>
      <c r="AB245" s="35"/>
      <c r="AC245" s="35"/>
      <c r="AD245" s="35"/>
      <c r="AE245" s="35"/>
      <c r="AR245" s="233" t="s">
        <v>286</v>
      </c>
      <c r="AT245" s="233" t="s">
        <v>339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521</v>
      </c>
    </row>
    <row r="246" s="2" customFormat="1">
      <c r="A246" s="35"/>
      <c r="B246" s="36"/>
      <c r="C246" s="37"/>
      <c r="D246" s="235" t="s">
        <v>275</v>
      </c>
      <c r="E246" s="37"/>
      <c r="F246" s="236" t="s">
        <v>1254</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4.9" customHeight="1">
      <c r="A247" s="35"/>
      <c r="B247" s="36"/>
      <c r="C247" s="222" t="s">
        <v>523</v>
      </c>
      <c r="D247" s="222" t="s">
        <v>269</v>
      </c>
      <c r="E247" s="223" t="s">
        <v>484</v>
      </c>
      <c r="F247" s="224" t="s">
        <v>485</v>
      </c>
      <c r="G247" s="225" t="s">
        <v>486</v>
      </c>
      <c r="H247" s="226">
        <v>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526</v>
      </c>
    </row>
    <row r="248" s="2" customFormat="1">
      <c r="A248" s="35"/>
      <c r="B248" s="36"/>
      <c r="C248" s="37"/>
      <c r="D248" s="235" t="s">
        <v>275</v>
      </c>
      <c r="E248" s="37"/>
      <c r="F248" s="236" t="s">
        <v>1233</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90" customHeight="1">
      <c r="A249" s="35"/>
      <c r="B249" s="36"/>
      <c r="C249" s="222" t="s">
        <v>398</v>
      </c>
      <c r="D249" s="222" t="s">
        <v>269</v>
      </c>
      <c r="E249" s="223" t="s">
        <v>490</v>
      </c>
      <c r="F249" s="224" t="s">
        <v>491</v>
      </c>
      <c r="G249" s="225" t="s">
        <v>486</v>
      </c>
      <c r="H249" s="226">
        <v>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529</v>
      </c>
    </row>
    <row r="250" s="2" customFormat="1">
      <c r="A250" s="35"/>
      <c r="B250" s="36"/>
      <c r="C250" s="37"/>
      <c r="D250" s="235" t="s">
        <v>275</v>
      </c>
      <c r="E250" s="37"/>
      <c r="F250" s="236" t="s">
        <v>1014</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90" customHeight="1">
      <c r="A251" s="35"/>
      <c r="B251" s="36"/>
      <c r="C251" s="222" t="s">
        <v>531</v>
      </c>
      <c r="D251" s="222" t="s">
        <v>269</v>
      </c>
      <c r="E251" s="223" t="s">
        <v>494</v>
      </c>
      <c r="F251" s="224" t="s">
        <v>495</v>
      </c>
      <c r="G251" s="225" t="s">
        <v>279</v>
      </c>
      <c r="H251" s="226">
        <v>520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534</v>
      </c>
    </row>
    <row r="252" s="2" customFormat="1">
      <c r="A252" s="35"/>
      <c r="B252" s="36"/>
      <c r="C252" s="37"/>
      <c r="D252" s="235" t="s">
        <v>275</v>
      </c>
      <c r="E252" s="37"/>
      <c r="F252" s="236" t="s">
        <v>1015</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400</v>
      </c>
      <c r="D253" s="222" t="s">
        <v>269</v>
      </c>
      <c r="E253" s="223" t="s">
        <v>499</v>
      </c>
      <c r="F253" s="224" t="s">
        <v>500</v>
      </c>
      <c r="G253" s="225" t="s">
        <v>279</v>
      </c>
      <c r="H253" s="226">
        <v>520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537</v>
      </c>
    </row>
    <row r="254" s="2" customFormat="1">
      <c r="A254" s="35"/>
      <c r="B254" s="36"/>
      <c r="C254" s="37"/>
      <c r="D254" s="235" t="s">
        <v>275</v>
      </c>
      <c r="E254" s="37"/>
      <c r="F254" s="236" t="s">
        <v>1015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55.5" customHeight="1">
      <c r="A255" s="35"/>
      <c r="B255" s="36"/>
      <c r="C255" s="222" t="s">
        <v>538</v>
      </c>
      <c r="D255" s="222" t="s">
        <v>269</v>
      </c>
      <c r="E255" s="223" t="s">
        <v>1377</v>
      </c>
      <c r="F255" s="224" t="s">
        <v>1378</v>
      </c>
      <c r="G255" s="225" t="s">
        <v>279</v>
      </c>
      <c r="H255" s="226">
        <v>24</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541</v>
      </c>
    </row>
    <row r="256" s="2" customFormat="1">
      <c r="A256" s="35"/>
      <c r="B256" s="36"/>
      <c r="C256" s="37"/>
      <c r="D256" s="235" t="s">
        <v>275</v>
      </c>
      <c r="E256" s="37"/>
      <c r="F256" s="236" t="s">
        <v>1379</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12" customFormat="1" ht="22.8" customHeight="1">
      <c r="A257" s="12"/>
      <c r="B257" s="208"/>
      <c r="C257" s="209"/>
      <c r="D257" s="210" t="s">
        <v>72</v>
      </c>
      <c r="E257" s="250" t="s">
        <v>789</v>
      </c>
      <c r="F257" s="250" t="s">
        <v>1380</v>
      </c>
      <c r="G257" s="209"/>
      <c r="H257" s="209"/>
      <c r="I257" s="212"/>
      <c r="J257" s="251">
        <f>BK257</f>
        <v>0</v>
      </c>
      <c r="K257" s="209"/>
      <c r="L257" s="214"/>
      <c r="M257" s="215"/>
      <c r="N257" s="216"/>
      <c r="O257" s="216"/>
      <c r="P257" s="217">
        <f>P258+SUM(P259:P328)</f>
        <v>0</v>
      </c>
      <c r="Q257" s="216"/>
      <c r="R257" s="217">
        <f>R258+SUM(R259:R328)</f>
        <v>184.91239999999999</v>
      </c>
      <c r="S257" s="216"/>
      <c r="T257" s="218">
        <f>T258+SUM(T259:T328)</f>
        <v>0</v>
      </c>
      <c r="U257" s="12"/>
      <c r="V257" s="12"/>
      <c r="W257" s="12"/>
      <c r="X257" s="12"/>
      <c r="Y257" s="12"/>
      <c r="Z257" s="12"/>
      <c r="AA257" s="12"/>
      <c r="AB257" s="12"/>
      <c r="AC257" s="12"/>
      <c r="AD257" s="12"/>
      <c r="AE257" s="12"/>
      <c r="AR257" s="219" t="s">
        <v>81</v>
      </c>
      <c r="AT257" s="220" t="s">
        <v>72</v>
      </c>
      <c r="AU257" s="220" t="s">
        <v>81</v>
      </c>
      <c r="AY257" s="219" t="s">
        <v>266</v>
      </c>
      <c r="BK257" s="221">
        <f>BK258+SUM(BK259:BK328)</f>
        <v>0</v>
      </c>
    </row>
    <row r="258" s="2" customFormat="1" ht="55.5" customHeight="1">
      <c r="A258" s="35"/>
      <c r="B258" s="36"/>
      <c r="C258" s="222" t="s">
        <v>404</v>
      </c>
      <c r="D258" s="222" t="s">
        <v>269</v>
      </c>
      <c r="E258" s="223" t="s">
        <v>1096</v>
      </c>
      <c r="F258" s="224" t="s">
        <v>1097</v>
      </c>
      <c r="G258" s="225" t="s">
        <v>279</v>
      </c>
      <c r="H258" s="226">
        <v>24</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544</v>
      </c>
    </row>
    <row r="259" s="2" customFormat="1">
      <c r="A259" s="35"/>
      <c r="B259" s="36"/>
      <c r="C259" s="37"/>
      <c r="D259" s="235" t="s">
        <v>275</v>
      </c>
      <c r="E259" s="37"/>
      <c r="F259" s="236" t="s">
        <v>1368</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83</v>
      </c>
    </row>
    <row r="260" s="2" customFormat="1" ht="37.8" customHeight="1">
      <c r="A260" s="35"/>
      <c r="B260" s="36"/>
      <c r="C260" s="222" t="s">
        <v>546</v>
      </c>
      <c r="D260" s="222" t="s">
        <v>269</v>
      </c>
      <c r="E260" s="223" t="s">
        <v>796</v>
      </c>
      <c r="F260" s="224" t="s">
        <v>797</v>
      </c>
      <c r="G260" s="225" t="s">
        <v>279</v>
      </c>
      <c r="H260" s="226">
        <v>14</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549</v>
      </c>
    </row>
    <row r="261" s="2" customFormat="1">
      <c r="A261" s="35"/>
      <c r="B261" s="36"/>
      <c r="C261" s="37"/>
      <c r="D261" s="235" t="s">
        <v>275</v>
      </c>
      <c r="E261" s="37"/>
      <c r="F261" s="236" t="s">
        <v>1381</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83</v>
      </c>
    </row>
    <row r="262" s="2" customFormat="1" ht="55.5" customHeight="1">
      <c r="A262" s="35"/>
      <c r="B262" s="36"/>
      <c r="C262" s="222" t="s">
        <v>409</v>
      </c>
      <c r="D262" s="222" t="s">
        <v>269</v>
      </c>
      <c r="E262" s="223" t="s">
        <v>801</v>
      </c>
      <c r="F262" s="224" t="s">
        <v>802</v>
      </c>
      <c r="G262" s="225" t="s">
        <v>328</v>
      </c>
      <c r="H262" s="226">
        <v>98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553</v>
      </c>
    </row>
    <row r="263" s="2" customFormat="1">
      <c r="A263" s="35"/>
      <c r="B263" s="36"/>
      <c r="C263" s="37"/>
      <c r="D263" s="235" t="s">
        <v>275</v>
      </c>
      <c r="E263" s="37"/>
      <c r="F263" s="236" t="s">
        <v>1382</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83</v>
      </c>
    </row>
    <row r="264" s="2" customFormat="1" ht="101.25" customHeight="1">
      <c r="A264" s="35"/>
      <c r="B264" s="36"/>
      <c r="C264" s="222" t="s">
        <v>555</v>
      </c>
      <c r="D264" s="222" t="s">
        <v>269</v>
      </c>
      <c r="E264" s="223" t="s">
        <v>305</v>
      </c>
      <c r="F264" s="224" t="s">
        <v>306</v>
      </c>
      <c r="G264" s="225" t="s">
        <v>307</v>
      </c>
      <c r="H264" s="226">
        <v>46.219999999999999</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558</v>
      </c>
    </row>
    <row r="265" s="2" customFormat="1">
      <c r="A265" s="35"/>
      <c r="B265" s="36"/>
      <c r="C265" s="37"/>
      <c r="D265" s="235" t="s">
        <v>275</v>
      </c>
      <c r="E265" s="37"/>
      <c r="F265" s="236" t="s">
        <v>1383</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83</v>
      </c>
    </row>
    <row r="266" s="2" customFormat="1" ht="111.75" customHeight="1">
      <c r="A266" s="35"/>
      <c r="B266" s="36"/>
      <c r="C266" s="222" t="s">
        <v>413</v>
      </c>
      <c r="D266" s="222" t="s">
        <v>269</v>
      </c>
      <c r="E266" s="223" t="s">
        <v>317</v>
      </c>
      <c r="F266" s="224" t="s">
        <v>318</v>
      </c>
      <c r="G266" s="225" t="s">
        <v>307</v>
      </c>
      <c r="H266" s="226">
        <v>46.219999999999999</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561</v>
      </c>
    </row>
    <row r="267" s="2" customFormat="1">
      <c r="A267" s="35"/>
      <c r="B267" s="36"/>
      <c r="C267" s="37"/>
      <c r="D267" s="235" t="s">
        <v>275</v>
      </c>
      <c r="E267" s="37"/>
      <c r="F267" s="236" t="s">
        <v>1384</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83</v>
      </c>
    </row>
    <row r="268" s="2" customFormat="1" ht="100.5" customHeight="1">
      <c r="A268" s="35"/>
      <c r="B268" s="36"/>
      <c r="C268" s="222" t="s">
        <v>563</v>
      </c>
      <c r="D268" s="222" t="s">
        <v>269</v>
      </c>
      <c r="E268" s="223" t="s">
        <v>808</v>
      </c>
      <c r="F268" s="224" t="s">
        <v>809</v>
      </c>
      <c r="G268" s="225" t="s">
        <v>307</v>
      </c>
      <c r="H268" s="226">
        <v>46.219999999999999</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566</v>
      </c>
    </row>
    <row r="269" s="2" customFormat="1">
      <c r="A269" s="35"/>
      <c r="B269" s="36"/>
      <c r="C269" s="37"/>
      <c r="D269" s="235" t="s">
        <v>275</v>
      </c>
      <c r="E269" s="37"/>
      <c r="F269" s="236" t="s">
        <v>1385</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83</v>
      </c>
    </row>
    <row r="270" s="2" customFormat="1" ht="49.05" customHeight="1">
      <c r="A270" s="35"/>
      <c r="B270" s="36"/>
      <c r="C270" s="222" t="s">
        <v>418</v>
      </c>
      <c r="D270" s="222" t="s">
        <v>269</v>
      </c>
      <c r="E270" s="223" t="s">
        <v>270</v>
      </c>
      <c r="F270" s="224" t="s">
        <v>271</v>
      </c>
      <c r="G270" s="225" t="s">
        <v>272</v>
      </c>
      <c r="H270" s="226">
        <v>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570</v>
      </c>
    </row>
    <row r="271" s="2" customFormat="1">
      <c r="A271" s="35"/>
      <c r="B271" s="36"/>
      <c r="C271" s="37"/>
      <c r="D271" s="235" t="s">
        <v>275</v>
      </c>
      <c r="E271" s="37"/>
      <c r="F271" s="236" t="s">
        <v>1004</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83</v>
      </c>
    </row>
    <row r="272" s="2" customFormat="1" ht="90" customHeight="1">
      <c r="A272" s="35"/>
      <c r="B272" s="36"/>
      <c r="C272" s="222" t="s">
        <v>572</v>
      </c>
      <c r="D272" s="222" t="s">
        <v>269</v>
      </c>
      <c r="E272" s="223" t="s">
        <v>287</v>
      </c>
      <c r="F272" s="224" t="s">
        <v>288</v>
      </c>
      <c r="G272" s="225" t="s">
        <v>289</v>
      </c>
      <c r="H272" s="226">
        <v>0.040000000000000001</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575</v>
      </c>
    </row>
    <row r="273" s="2" customFormat="1">
      <c r="A273" s="35"/>
      <c r="B273" s="36"/>
      <c r="C273" s="37"/>
      <c r="D273" s="235" t="s">
        <v>275</v>
      </c>
      <c r="E273" s="37"/>
      <c r="F273" s="236" t="s">
        <v>1225</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83</v>
      </c>
    </row>
    <row r="274" s="2" customFormat="1" ht="234.75" customHeight="1">
      <c r="A274" s="35"/>
      <c r="B274" s="36"/>
      <c r="C274" s="222" t="s">
        <v>422</v>
      </c>
      <c r="D274" s="222" t="s">
        <v>269</v>
      </c>
      <c r="E274" s="223" t="s">
        <v>292</v>
      </c>
      <c r="F274" s="224" t="s">
        <v>293</v>
      </c>
      <c r="G274" s="225" t="s">
        <v>289</v>
      </c>
      <c r="H274" s="226">
        <v>0.040000000000000001</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578</v>
      </c>
    </row>
    <row r="275" s="2" customFormat="1">
      <c r="A275" s="35"/>
      <c r="B275" s="36"/>
      <c r="C275" s="37"/>
      <c r="D275" s="235" t="s">
        <v>275</v>
      </c>
      <c r="E275" s="37"/>
      <c r="F275" s="236" t="s">
        <v>1006</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83</v>
      </c>
    </row>
    <row r="276" s="2" customFormat="1" ht="101.25" customHeight="1">
      <c r="A276" s="35"/>
      <c r="B276" s="36"/>
      <c r="C276" s="222" t="s">
        <v>579</v>
      </c>
      <c r="D276" s="222" t="s">
        <v>269</v>
      </c>
      <c r="E276" s="223" t="s">
        <v>305</v>
      </c>
      <c r="F276" s="224" t="s">
        <v>306</v>
      </c>
      <c r="G276" s="225" t="s">
        <v>307</v>
      </c>
      <c r="H276" s="226">
        <v>158.40000000000001</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582</v>
      </c>
    </row>
    <row r="277" s="2" customFormat="1">
      <c r="A277" s="35"/>
      <c r="B277" s="36"/>
      <c r="C277" s="37"/>
      <c r="D277" s="235" t="s">
        <v>275</v>
      </c>
      <c r="E277" s="37"/>
      <c r="F277" s="236" t="s">
        <v>1007</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83</v>
      </c>
    </row>
    <row r="278" s="2" customFormat="1" ht="111.75" customHeight="1">
      <c r="A278" s="35"/>
      <c r="B278" s="36"/>
      <c r="C278" s="222" t="s">
        <v>427</v>
      </c>
      <c r="D278" s="222" t="s">
        <v>269</v>
      </c>
      <c r="E278" s="223" t="s">
        <v>317</v>
      </c>
      <c r="F278" s="224" t="s">
        <v>318</v>
      </c>
      <c r="G278" s="225" t="s">
        <v>307</v>
      </c>
      <c r="H278" s="226">
        <v>475.19999999999999</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586</v>
      </c>
    </row>
    <row r="279" s="2" customFormat="1">
      <c r="A279" s="35"/>
      <c r="B279" s="36"/>
      <c r="C279" s="37"/>
      <c r="D279" s="235" t="s">
        <v>275</v>
      </c>
      <c r="E279" s="37"/>
      <c r="F279" s="236" t="s">
        <v>1386</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83</v>
      </c>
    </row>
    <row r="280" s="2" customFormat="1" ht="100.5" customHeight="1">
      <c r="A280" s="35"/>
      <c r="B280" s="36"/>
      <c r="C280" s="222" t="s">
        <v>588</v>
      </c>
      <c r="D280" s="222" t="s">
        <v>269</v>
      </c>
      <c r="E280" s="223" t="s">
        <v>322</v>
      </c>
      <c r="F280" s="224" t="s">
        <v>323</v>
      </c>
      <c r="G280" s="225" t="s">
        <v>307</v>
      </c>
      <c r="H280" s="226">
        <v>158.40000000000001</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589</v>
      </c>
    </row>
    <row r="281" s="2" customFormat="1">
      <c r="A281" s="35"/>
      <c r="B281" s="36"/>
      <c r="C281" s="37"/>
      <c r="D281" s="235" t="s">
        <v>275</v>
      </c>
      <c r="E281" s="37"/>
      <c r="F281" s="236" t="s">
        <v>1009</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83</v>
      </c>
    </row>
    <row r="282" s="2" customFormat="1" ht="76.35" customHeight="1">
      <c r="A282" s="35"/>
      <c r="B282" s="36"/>
      <c r="C282" s="222" t="s">
        <v>431</v>
      </c>
      <c r="D282" s="222" t="s">
        <v>269</v>
      </c>
      <c r="E282" s="223" t="s">
        <v>335</v>
      </c>
      <c r="F282" s="224" t="s">
        <v>336</v>
      </c>
      <c r="G282" s="225" t="s">
        <v>289</v>
      </c>
      <c r="H282" s="226">
        <v>0.040000000000000001</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591</v>
      </c>
    </row>
    <row r="283" s="2" customFormat="1">
      <c r="A283" s="35"/>
      <c r="B283" s="36"/>
      <c r="C283" s="37"/>
      <c r="D283" s="235" t="s">
        <v>275</v>
      </c>
      <c r="E283" s="37"/>
      <c r="F283" s="236" t="s">
        <v>1230</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83</v>
      </c>
    </row>
    <row r="284" s="2" customFormat="1" ht="101.25" customHeight="1">
      <c r="A284" s="35"/>
      <c r="B284" s="36"/>
      <c r="C284" s="222" t="s">
        <v>593</v>
      </c>
      <c r="D284" s="222" t="s">
        <v>269</v>
      </c>
      <c r="E284" s="223" t="s">
        <v>407</v>
      </c>
      <c r="F284" s="224" t="s">
        <v>408</v>
      </c>
      <c r="G284" s="225" t="s">
        <v>279</v>
      </c>
      <c r="H284" s="226">
        <v>38</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596</v>
      </c>
    </row>
    <row r="285" s="2" customFormat="1">
      <c r="A285" s="35"/>
      <c r="B285" s="36"/>
      <c r="C285" s="37"/>
      <c r="D285" s="235" t="s">
        <v>275</v>
      </c>
      <c r="E285" s="37"/>
      <c r="F285" s="236" t="s">
        <v>1387</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83</v>
      </c>
    </row>
    <row r="286" s="2" customFormat="1" ht="24.15" customHeight="1">
      <c r="A286" s="35"/>
      <c r="B286" s="36"/>
      <c r="C286" s="240" t="s">
        <v>436</v>
      </c>
      <c r="D286" s="240" t="s">
        <v>339</v>
      </c>
      <c r="E286" s="241" t="s">
        <v>838</v>
      </c>
      <c r="F286" s="242" t="s">
        <v>839</v>
      </c>
      <c r="G286" s="243" t="s">
        <v>272</v>
      </c>
      <c r="H286" s="244">
        <v>80</v>
      </c>
      <c r="I286" s="245"/>
      <c r="J286" s="246">
        <f>ROUND(I286*H286,2)</f>
        <v>0</v>
      </c>
      <c r="K286" s="242" t="s">
        <v>273</v>
      </c>
      <c r="L286" s="247"/>
      <c r="M286" s="248" t="s">
        <v>1</v>
      </c>
      <c r="N286" s="249" t="s">
        <v>38</v>
      </c>
      <c r="O286" s="88"/>
      <c r="P286" s="231">
        <f>O286*H286</f>
        <v>0</v>
      </c>
      <c r="Q286" s="231">
        <v>0.0010499999999999999</v>
      </c>
      <c r="R286" s="231">
        <f>Q286*H286</f>
        <v>0.083999999999999991</v>
      </c>
      <c r="S286" s="231">
        <v>0</v>
      </c>
      <c r="T286" s="232">
        <f>S286*H286</f>
        <v>0</v>
      </c>
      <c r="U286" s="35"/>
      <c r="V286" s="35"/>
      <c r="W286" s="35"/>
      <c r="X286" s="35"/>
      <c r="Y286" s="35"/>
      <c r="Z286" s="35"/>
      <c r="AA286" s="35"/>
      <c r="AB286" s="35"/>
      <c r="AC286" s="35"/>
      <c r="AD286" s="35"/>
      <c r="AE286" s="35"/>
      <c r="AR286" s="233" t="s">
        <v>286</v>
      </c>
      <c r="AT286" s="233" t="s">
        <v>339</v>
      </c>
      <c r="AU286" s="233" t="s">
        <v>83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600</v>
      </c>
    </row>
    <row r="287" s="2" customFormat="1">
      <c r="A287" s="35"/>
      <c r="B287" s="36"/>
      <c r="C287" s="37"/>
      <c r="D287" s="235" t="s">
        <v>275</v>
      </c>
      <c r="E287" s="37"/>
      <c r="F287" s="236" t="s">
        <v>1254</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83</v>
      </c>
    </row>
    <row r="288" s="2" customFormat="1" ht="21.75" customHeight="1">
      <c r="A288" s="35"/>
      <c r="B288" s="36"/>
      <c r="C288" s="240" t="s">
        <v>602</v>
      </c>
      <c r="D288" s="240" t="s">
        <v>339</v>
      </c>
      <c r="E288" s="241" t="s">
        <v>340</v>
      </c>
      <c r="F288" s="242" t="s">
        <v>341</v>
      </c>
      <c r="G288" s="243" t="s">
        <v>307</v>
      </c>
      <c r="H288" s="244">
        <v>176</v>
      </c>
      <c r="I288" s="245"/>
      <c r="J288" s="246">
        <f>ROUND(I288*H288,2)</f>
        <v>0</v>
      </c>
      <c r="K288" s="242" t="s">
        <v>273</v>
      </c>
      <c r="L288" s="247"/>
      <c r="M288" s="248" t="s">
        <v>1</v>
      </c>
      <c r="N288" s="249" t="s">
        <v>38</v>
      </c>
      <c r="O288" s="88"/>
      <c r="P288" s="231">
        <f>O288*H288</f>
        <v>0</v>
      </c>
      <c r="Q288" s="231">
        <v>1</v>
      </c>
      <c r="R288" s="231">
        <f>Q288*H288</f>
        <v>176</v>
      </c>
      <c r="S288" s="231">
        <v>0</v>
      </c>
      <c r="T288" s="232">
        <f>S288*H288</f>
        <v>0</v>
      </c>
      <c r="U288" s="35"/>
      <c r="V288" s="35"/>
      <c r="W288" s="35"/>
      <c r="X288" s="35"/>
      <c r="Y288" s="35"/>
      <c r="Z288" s="35"/>
      <c r="AA288" s="35"/>
      <c r="AB288" s="35"/>
      <c r="AC288" s="35"/>
      <c r="AD288" s="35"/>
      <c r="AE288" s="35"/>
      <c r="AR288" s="233" t="s">
        <v>286</v>
      </c>
      <c r="AT288" s="233" t="s">
        <v>339</v>
      </c>
      <c r="AU288" s="233" t="s">
        <v>83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603</v>
      </c>
    </row>
    <row r="289" s="2" customFormat="1">
      <c r="A289" s="35"/>
      <c r="B289" s="36"/>
      <c r="C289" s="37"/>
      <c r="D289" s="235" t="s">
        <v>275</v>
      </c>
      <c r="E289" s="37"/>
      <c r="F289" s="236" t="s">
        <v>1011</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83</v>
      </c>
    </row>
    <row r="290" s="2" customFormat="1" ht="101.25" customHeight="1">
      <c r="A290" s="35"/>
      <c r="B290" s="36"/>
      <c r="C290" s="222" t="s">
        <v>438</v>
      </c>
      <c r="D290" s="222" t="s">
        <v>269</v>
      </c>
      <c r="E290" s="223" t="s">
        <v>305</v>
      </c>
      <c r="F290" s="224" t="s">
        <v>306</v>
      </c>
      <c r="G290" s="225" t="s">
        <v>307</v>
      </c>
      <c r="H290" s="226">
        <v>176</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605</v>
      </c>
    </row>
    <row r="291" s="2" customFormat="1">
      <c r="A291" s="35"/>
      <c r="B291" s="36"/>
      <c r="C291" s="37"/>
      <c r="D291" s="235" t="s">
        <v>275</v>
      </c>
      <c r="E291" s="37"/>
      <c r="F291" s="236" t="s">
        <v>1388</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83</v>
      </c>
    </row>
    <row r="292" s="2" customFormat="1" ht="111.75" customHeight="1">
      <c r="A292" s="35"/>
      <c r="B292" s="36"/>
      <c r="C292" s="222" t="s">
        <v>607</v>
      </c>
      <c r="D292" s="222" t="s">
        <v>269</v>
      </c>
      <c r="E292" s="223" t="s">
        <v>317</v>
      </c>
      <c r="F292" s="224" t="s">
        <v>318</v>
      </c>
      <c r="G292" s="225" t="s">
        <v>307</v>
      </c>
      <c r="H292" s="226">
        <v>880</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83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608</v>
      </c>
    </row>
    <row r="293" s="2" customFormat="1">
      <c r="A293" s="35"/>
      <c r="B293" s="36"/>
      <c r="C293" s="37"/>
      <c r="D293" s="235" t="s">
        <v>275</v>
      </c>
      <c r="E293" s="37"/>
      <c r="F293" s="236" t="s">
        <v>1389</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83</v>
      </c>
    </row>
    <row r="294" s="2" customFormat="1" ht="114.9" customHeight="1">
      <c r="A294" s="35"/>
      <c r="B294" s="36"/>
      <c r="C294" s="222" t="s">
        <v>441</v>
      </c>
      <c r="D294" s="222" t="s">
        <v>269</v>
      </c>
      <c r="E294" s="223" t="s">
        <v>484</v>
      </c>
      <c r="F294" s="224" t="s">
        <v>485</v>
      </c>
      <c r="G294" s="225" t="s">
        <v>486</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83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612</v>
      </c>
    </row>
    <row r="295" s="2" customFormat="1">
      <c r="A295" s="35"/>
      <c r="B295" s="36"/>
      <c r="C295" s="37"/>
      <c r="D295" s="235" t="s">
        <v>275</v>
      </c>
      <c r="E295" s="37"/>
      <c r="F295" s="236" t="s">
        <v>1233</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83</v>
      </c>
    </row>
    <row r="296" s="2" customFormat="1" ht="90" customHeight="1">
      <c r="A296" s="35"/>
      <c r="B296" s="36"/>
      <c r="C296" s="222" t="s">
        <v>614</v>
      </c>
      <c r="D296" s="222" t="s">
        <v>269</v>
      </c>
      <c r="E296" s="223" t="s">
        <v>490</v>
      </c>
      <c r="F296" s="224" t="s">
        <v>491</v>
      </c>
      <c r="G296" s="225" t="s">
        <v>486</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83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617</v>
      </c>
    </row>
    <row r="297" s="2" customFormat="1">
      <c r="A297" s="35"/>
      <c r="B297" s="36"/>
      <c r="C297" s="37"/>
      <c r="D297" s="235" t="s">
        <v>275</v>
      </c>
      <c r="E297" s="37"/>
      <c r="F297" s="236" t="s">
        <v>1014</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83</v>
      </c>
    </row>
    <row r="298" s="2" customFormat="1" ht="90" customHeight="1">
      <c r="A298" s="35"/>
      <c r="B298" s="36"/>
      <c r="C298" s="222" t="s">
        <v>443</v>
      </c>
      <c r="D298" s="222" t="s">
        <v>269</v>
      </c>
      <c r="E298" s="223" t="s">
        <v>494</v>
      </c>
      <c r="F298" s="224" t="s">
        <v>495</v>
      </c>
      <c r="G298" s="225" t="s">
        <v>279</v>
      </c>
      <c r="H298" s="226">
        <v>520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620</v>
      </c>
    </row>
    <row r="299" s="2" customFormat="1">
      <c r="A299" s="35"/>
      <c r="B299" s="36"/>
      <c r="C299" s="37"/>
      <c r="D299" s="235" t="s">
        <v>275</v>
      </c>
      <c r="E299" s="37"/>
      <c r="F299" s="236" t="s">
        <v>1015</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83</v>
      </c>
    </row>
    <row r="300" s="2" customFormat="1" ht="90" customHeight="1">
      <c r="A300" s="35"/>
      <c r="B300" s="36"/>
      <c r="C300" s="222" t="s">
        <v>622</v>
      </c>
      <c r="D300" s="222" t="s">
        <v>269</v>
      </c>
      <c r="E300" s="223" t="s">
        <v>499</v>
      </c>
      <c r="F300" s="224" t="s">
        <v>500</v>
      </c>
      <c r="G300" s="225" t="s">
        <v>279</v>
      </c>
      <c r="H300" s="226">
        <v>520</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625</v>
      </c>
    </row>
    <row r="301" s="2" customFormat="1">
      <c r="A301" s="35"/>
      <c r="B301" s="36"/>
      <c r="C301" s="37"/>
      <c r="D301" s="235" t="s">
        <v>275</v>
      </c>
      <c r="E301" s="37"/>
      <c r="F301" s="236" t="s">
        <v>1015</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83</v>
      </c>
    </row>
    <row r="302" s="2" customFormat="1" ht="66.75" customHeight="1">
      <c r="A302" s="35"/>
      <c r="B302" s="36"/>
      <c r="C302" s="222" t="s">
        <v>446</v>
      </c>
      <c r="D302" s="222" t="s">
        <v>269</v>
      </c>
      <c r="E302" s="223" t="s">
        <v>1016</v>
      </c>
      <c r="F302" s="224" t="s">
        <v>1017</v>
      </c>
      <c r="G302" s="225" t="s">
        <v>279</v>
      </c>
      <c r="H302" s="226">
        <v>24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628</v>
      </c>
    </row>
    <row r="303" s="2" customFormat="1">
      <c r="A303" s="35"/>
      <c r="B303" s="36"/>
      <c r="C303" s="37"/>
      <c r="D303" s="235" t="s">
        <v>275</v>
      </c>
      <c r="E303" s="37"/>
      <c r="F303" s="236" t="s">
        <v>1368</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83</v>
      </c>
    </row>
    <row r="304" s="2" customFormat="1" ht="24.15" customHeight="1">
      <c r="A304" s="35"/>
      <c r="B304" s="36"/>
      <c r="C304" s="240" t="s">
        <v>630</v>
      </c>
      <c r="D304" s="240" t="s">
        <v>339</v>
      </c>
      <c r="E304" s="241" t="s">
        <v>1018</v>
      </c>
      <c r="F304" s="242" t="s">
        <v>1019</v>
      </c>
      <c r="G304" s="243" t="s">
        <v>279</v>
      </c>
      <c r="H304" s="244">
        <v>24</v>
      </c>
      <c r="I304" s="245"/>
      <c r="J304" s="246">
        <f>ROUND(I304*H304,2)</f>
        <v>0</v>
      </c>
      <c r="K304" s="242" t="s">
        <v>273</v>
      </c>
      <c r="L304" s="247"/>
      <c r="M304" s="248" t="s">
        <v>1</v>
      </c>
      <c r="N304" s="249"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286</v>
      </c>
      <c r="AT304" s="233" t="s">
        <v>339</v>
      </c>
      <c r="AU304" s="233" t="s">
        <v>83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631</v>
      </c>
    </row>
    <row r="305" s="2" customFormat="1">
      <c r="A305" s="35"/>
      <c r="B305" s="36"/>
      <c r="C305" s="37"/>
      <c r="D305" s="235" t="s">
        <v>275</v>
      </c>
      <c r="E305" s="37"/>
      <c r="F305" s="236" t="s">
        <v>1390</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83</v>
      </c>
    </row>
    <row r="306" s="2" customFormat="1" ht="114.9" customHeight="1">
      <c r="A306" s="35"/>
      <c r="B306" s="36"/>
      <c r="C306" s="222" t="s">
        <v>450</v>
      </c>
      <c r="D306" s="222" t="s">
        <v>269</v>
      </c>
      <c r="E306" s="223" t="s">
        <v>393</v>
      </c>
      <c r="F306" s="224" t="s">
        <v>394</v>
      </c>
      <c r="G306" s="225" t="s">
        <v>307</v>
      </c>
      <c r="H306" s="226">
        <v>21.600000000000001</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635</v>
      </c>
    </row>
    <row r="307" s="2" customFormat="1">
      <c r="A307" s="35"/>
      <c r="B307" s="36"/>
      <c r="C307" s="37"/>
      <c r="D307" s="235" t="s">
        <v>275</v>
      </c>
      <c r="E307" s="37"/>
      <c r="F307" s="236" t="s">
        <v>1391</v>
      </c>
      <c r="G307" s="37"/>
      <c r="H307" s="37"/>
      <c r="I307" s="237"/>
      <c r="J307" s="37"/>
      <c r="K307" s="37"/>
      <c r="L307" s="41"/>
      <c r="M307" s="238"/>
      <c r="N307" s="239"/>
      <c r="O307" s="88"/>
      <c r="P307" s="88"/>
      <c r="Q307" s="88"/>
      <c r="R307" s="88"/>
      <c r="S307" s="88"/>
      <c r="T307" s="89"/>
      <c r="U307" s="35"/>
      <c r="V307" s="35"/>
      <c r="W307" s="35"/>
      <c r="X307" s="35"/>
      <c r="Y307" s="35"/>
      <c r="Z307" s="35"/>
      <c r="AA307" s="35"/>
      <c r="AB307" s="35"/>
      <c r="AC307" s="35"/>
      <c r="AD307" s="35"/>
      <c r="AE307" s="35"/>
      <c r="AT307" s="14" t="s">
        <v>275</v>
      </c>
      <c r="AU307" s="14" t="s">
        <v>83</v>
      </c>
    </row>
    <row r="308" s="2" customFormat="1" ht="123" customHeight="1">
      <c r="A308" s="35"/>
      <c r="B308" s="36"/>
      <c r="C308" s="222" t="s">
        <v>636</v>
      </c>
      <c r="D308" s="222" t="s">
        <v>269</v>
      </c>
      <c r="E308" s="223" t="s">
        <v>1022</v>
      </c>
      <c r="F308" s="224" t="s">
        <v>1023</v>
      </c>
      <c r="G308" s="225" t="s">
        <v>307</v>
      </c>
      <c r="H308" s="226">
        <v>972</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83</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639</v>
      </c>
    </row>
    <row r="309" s="2" customFormat="1">
      <c r="A309" s="35"/>
      <c r="B309" s="36"/>
      <c r="C309" s="37"/>
      <c r="D309" s="235" t="s">
        <v>275</v>
      </c>
      <c r="E309" s="37"/>
      <c r="F309" s="236" t="s">
        <v>1392</v>
      </c>
      <c r="G309" s="37"/>
      <c r="H309" s="37"/>
      <c r="I309" s="237"/>
      <c r="J309" s="37"/>
      <c r="K309" s="37"/>
      <c r="L309" s="41"/>
      <c r="M309" s="238"/>
      <c r="N309" s="239"/>
      <c r="O309" s="88"/>
      <c r="P309" s="88"/>
      <c r="Q309" s="88"/>
      <c r="R309" s="88"/>
      <c r="S309" s="88"/>
      <c r="T309" s="89"/>
      <c r="U309" s="35"/>
      <c r="V309" s="35"/>
      <c r="W309" s="35"/>
      <c r="X309" s="35"/>
      <c r="Y309" s="35"/>
      <c r="Z309" s="35"/>
      <c r="AA309" s="35"/>
      <c r="AB309" s="35"/>
      <c r="AC309" s="35"/>
      <c r="AD309" s="35"/>
      <c r="AE309" s="35"/>
      <c r="AT309" s="14" t="s">
        <v>275</v>
      </c>
      <c r="AU309" s="14" t="s">
        <v>83</v>
      </c>
    </row>
    <row r="310" s="2" customFormat="1" ht="21.75" customHeight="1">
      <c r="A310" s="35"/>
      <c r="B310" s="36"/>
      <c r="C310" s="240" t="s">
        <v>455</v>
      </c>
      <c r="D310" s="240" t="s">
        <v>339</v>
      </c>
      <c r="E310" s="241" t="s">
        <v>1025</v>
      </c>
      <c r="F310" s="242" t="s">
        <v>1026</v>
      </c>
      <c r="G310" s="243" t="s">
        <v>297</v>
      </c>
      <c r="H310" s="244">
        <v>3.6000000000000001</v>
      </c>
      <c r="I310" s="245"/>
      <c r="J310" s="246">
        <f>ROUND(I310*H310,2)</f>
        <v>0</v>
      </c>
      <c r="K310" s="242" t="s">
        <v>273</v>
      </c>
      <c r="L310" s="247"/>
      <c r="M310" s="248" t="s">
        <v>1</v>
      </c>
      <c r="N310" s="249" t="s">
        <v>38</v>
      </c>
      <c r="O310" s="88"/>
      <c r="P310" s="231">
        <f>O310*H310</f>
        <v>0</v>
      </c>
      <c r="Q310" s="231">
        <v>2.4289999999999998</v>
      </c>
      <c r="R310" s="231">
        <f>Q310*H310</f>
        <v>8.7443999999999988</v>
      </c>
      <c r="S310" s="231">
        <v>0</v>
      </c>
      <c r="T310" s="232">
        <f>S310*H310</f>
        <v>0</v>
      </c>
      <c r="U310" s="35"/>
      <c r="V310" s="35"/>
      <c r="W310" s="35"/>
      <c r="X310" s="35"/>
      <c r="Y310" s="35"/>
      <c r="Z310" s="35"/>
      <c r="AA310" s="35"/>
      <c r="AB310" s="35"/>
      <c r="AC310" s="35"/>
      <c r="AD310" s="35"/>
      <c r="AE310" s="35"/>
      <c r="AR310" s="233" t="s">
        <v>286</v>
      </c>
      <c r="AT310" s="233" t="s">
        <v>339</v>
      </c>
      <c r="AU310" s="233" t="s">
        <v>83</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642</v>
      </c>
    </row>
    <row r="311" s="2" customFormat="1">
      <c r="A311" s="35"/>
      <c r="B311" s="36"/>
      <c r="C311" s="37"/>
      <c r="D311" s="235" t="s">
        <v>275</v>
      </c>
      <c r="E311" s="37"/>
      <c r="F311" s="236" t="s">
        <v>1393</v>
      </c>
      <c r="G311" s="37"/>
      <c r="H311" s="37"/>
      <c r="I311" s="237"/>
      <c r="J311" s="37"/>
      <c r="K311" s="37"/>
      <c r="L311" s="41"/>
      <c r="M311" s="238"/>
      <c r="N311" s="239"/>
      <c r="O311" s="88"/>
      <c r="P311" s="88"/>
      <c r="Q311" s="88"/>
      <c r="R311" s="88"/>
      <c r="S311" s="88"/>
      <c r="T311" s="89"/>
      <c r="U311" s="35"/>
      <c r="V311" s="35"/>
      <c r="W311" s="35"/>
      <c r="X311" s="35"/>
      <c r="Y311" s="35"/>
      <c r="Z311" s="35"/>
      <c r="AA311" s="35"/>
      <c r="AB311" s="35"/>
      <c r="AC311" s="35"/>
      <c r="AD311" s="35"/>
      <c r="AE311" s="35"/>
      <c r="AT311" s="14" t="s">
        <v>275</v>
      </c>
      <c r="AU311" s="14" t="s">
        <v>83</v>
      </c>
    </row>
    <row r="312" s="2" customFormat="1" ht="101.25" customHeight="1">
      <c r="A312" s="35"/>
      <c r="B312" s="36"/>
      <c r="C312" s="222" t="s">
        <v>643</v>
      </c>
      <c r="D312" s="222" t="s">
        <v>269</v>
      </c>
      <c r="E312" s="223" t="s">
        <v>305</v>
      </c>
      <c r="F312" s="224" t="s">
        <v>306</v>
      </c>
      <c r="G312" s="225" t="s">
        <v>307</v>
      </c>
      <c r="H312" s="226">
        <v>7.9199999999999999</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83</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646</v>
      </c>
    </row>
    <row r="313" s="2" customFormat="1">
      <c r="A313" s="35"/>
      <c r="B313" s="36"/>
      <c r="C313" s="37"/>
      <c r="D313" s="235" t="s">
        <v>275</v>
      </c>
      <c r="E313" s="37"/>
      <c r="F313" s="236" t="s">
        <v>1394</v>
      </c>
      <c r="G313" s="37"/>
      <c r="H313" s="37"/>
      <c r="I313" s="237"/>
      <c r="J313" s="37"/>
      <c r="K313" s="37"/>
      <c r="L313" s="41"/>
      <c r="M313" s="238"/>
      <c r="N313" s="239"/>
      <c r="O313" s="88"/>
      <c r="P313" s="88"/>
      <c r="Q313" s="88"/>
      <c r="R313" s="88"/>
      <c r="S313" s="88"/>
      <c r="T313" s="89"/>
      <c r="U313" s="35"/>
      <c r="V313" s="35"/>
      <c r="W313" s="35"/>
      <c r="X313" s="35"/>
      <c r="Y313" s="35"/>
      <c r="Z313" s="35"/>
      <c r="AA313" s="35"/>
      <c r="AB313" s="35"/>
      <c r="AC313" s="35"/>
      <c r="AD313" s="35"/>
      <c r="AE313" s="35"/>
      <c r="AT313" s="14" t="s">
        <v>275</v>
      </c>
      <c r="AU313" s="14" t="s">
        <v>83</v>
      </c>
    </row>
    <row r="314" s="2" customFormat="1" ht="78" customHeight="1">
      <c r="A314" s="35"/>
      <c r="B314" s="36"/>
      <c r="C314" s="222" t="s">
        <v>459</v>
      </c>
      <c r="D314" s="222" t="s">
        <v>269</v>
      </c>
      <c r="E314" s="223" t="s">
        <v>867</v>
      </c>
      <c r="F314" s="224" t="s">
        <v>868</v>
      </c>
      <c r="G314" s="225" t="s">
        <v>328</v>
      </c>
      <c r="H314" s="226">
        <v>98</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83</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649</v>
      </c>
    </row>
    <row r="315" s="2" customFormat="1">
      <c r="A315" s="35"/>
      <c r="B315" s="36"/>
      <c r="C315" s="37"/>
      <c r="D315" s="235" t="s">
        <v>275</v>
      </c>
      <c r="E315" s="37"/>
      <c r="F315" s="236" t="s">
        <v>1382</v>
      </c>
      <c r="G315" s="37"/>
      <c r="H315" s="37"/>
      <c r="I315" s="237"/>
      <c r="J315" s="37"/>
      <c r="K315" s="37"/>
      <c r="L315" s="41"/>
      <c r="M315" s="238"/>
      <c r="N315" s="239"/>
      <c r="O315" s="88"/>
      <c r="P315" s="88"/>
      <c r="Q315" s="88"/>
      <c r="R315" s="88"/>
      <c r="S315" s="88"/>
      <c r="T315" s="89"/>
      <c r="U315" s="35"/>
      <c r="V315" s="35"/>
      <c r="W315" s="35"/>
      <c r="X315" s="35"/>
      <c r="Y315" s="35"/>
      <c r="Z315" s="35"/>
      <c r="AA315" s="35"/>
      <c r="AB315" s="35"/>
      <c r="AC315" s="35"/>
      <c r="AD315" s="35"/>
      <c r="AE315" s="35"/>
      <c r="AT315" s="14" t="s">
        <v>275</v>
      </c>
      <c r="AU315" s="14" t="s">
        <v>83</v>
      </c>
    </row>
    <row r="316" s="2" customFormat="1" ht="24.15" customHeight="1">
      <c r="A316" s="35"/>
      <c r="B316" s="36"/>
      <c r="C316" s="240" t="s">
        <v>650</v>
      </c>
      <c r="D316" s="240" t="s">
        <v>339</v>
      </c>
      <c r="E316" s="241" t="s">
        <v>871</v>
      </c>
      <c r="F316" s="242" t="s">
        <v>872</v>
      </c>
      <c r="G316" s="243" t="s">
        <v>307</v>
      </c>
      <c r="H316" s="244">
        <v>36.75</v>
      </c>
      <c r="I316" s="245"/>
      <c r="J316" s="246">
        <f>ROUND(I316*H316,2)</f>
        <v>0</v>
      </c>
      <c r="K316" s="242" t="s">
        <v>273</v>
      </c>
      <c r="L316" s="247"/>
      <c r="M316" s="248" t="s">
        <v>1</v>
      </c>
      <c r="N316" s="249"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286</v>
      </c>
      <c r="AT316" s="233" t="s">
        <v>339</v>
      </c>
      <c r="AU316" s="233" t="s">
        <v>83</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654</v>
      </c>
    </row>
    <row r="317" s="2" customFormat="1">
      <c r="A317" s="35"/>
      <c r="B317" s="36"/>
      <c r="C317" s="37"/>
      <c r="D317" s="235" t="s">
        <v>275</v>
      </c>
      <c r="E317" s="37"/>
      <c r="F317" s="236" t="s">
        <v>1395</v>
      </c>
      <c r="G317" s="37"/>
      <c r="H317" s="37"/>
      <c r="I317" s="237"/>
      <c r="J317" s="37"/>
      <c r="K317" s="37"/>
      <c r="L317" s="41"/>
      <c r="M317" s="238"/>
      <c r="N317" s="239"/>
      <c r="O317" s="88"/>
      <c r="P317" s="88"/>
      <c r="Q317" s="88"/>
      <c r="R317" s="88"/>
      <c r="S317" s="88"/>
      <c r="T317" s="89"/>
      <c r="U317" s="35"/>
      <c r="V317" s="35"/>
      <c r="W317" s="35"/>
      <c r="X317" s="35"/>
      <c r="Y317" s="35"/>
      <c r="Z317" s="35"/>
      <c r="AA317" s="35"/>
      <c r="AB317" s="35"/>
      <c r="AC317" s="35"/>
      <c r="AD317" s="35"/>
      <c r="AE317" s="35"/>
      <c r="AT317" s="14" t="s">
        <v>275</v>
      </c>
      <c r="AU317" s="14" t="s">
        <v>83</v>
      </c>
    </row>
    <row r="318" s="2" customFormat="1" ht="24.15" customHeight="1">
      <c r="A318" s="35"/>
      <c r="B318" s="36"/>
      <c r="C318" s="240" t="s">
        <v>464</v>
      </c>
      <c r="D318" s="240" t="s">
        <v>339</v>
      </c>
      <c r="E318" s="241" t="s">
        <v>875</v>
      </c>
      <c r="F318" s="242" t="s">
        <v>876</v>
      </c>
      <c r="G318" s="243" t="s">
        <v>307</v>
      </c>
      <c r="H318" s="244">
        <v>12.25</v>
      </c>
      <c r="I318" s="245"/>
      <c r="J318" s="246">
        <f>ROUND(I318*H318,2)</f>
        <v>0</v>
      </c>
      <c r="K318" s="242" t="s">
        <v>273</v>
      </c>
      <c r="L318" s="247"/>
      <c r="M318" s="248" t="s">
        <v>1</v>
      </c>
      <c r="N318" s="249"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286</v>
      </c>
      <c r="AT318" s="233" t="s">
        <v>339</v>
      </c>
      <c r="AU318" s="233" t="s">
        <v>83</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657</v>
      </c>
    </row>
    <row r="319" s="2" customFormat="1">
      <c r="A319" s="35"/>
      <c r="B319" s="36"/>
      <c r="C319" s="37"/>
      <c r="D319" s="235" t="s">
        <v>275</v>
      </c>
      <c r="E319" s="37"/>
      <c r="F319" s="236" t="s">
        <v>1396</v>
      </c>
      <c r="G319" s="37"/>
      <c r="H319" s="37"/>
      <c r="I319" s="237"/>
      <c r="J319" s="37"/>
      <c r="K319" s="37"/>
      <c r="L319" s="41"/>
      <c r="M319" s="238"/>
      <c r="N319" s="239"/>
      <c r="O319" s="88"/>
      <c r="P319" s="88"/>
      <c r="Q319" s="88"/>
      <c r="R319" s="88"/>
      <c r="S319" s="88"/>
      <c r="T319" s="89"/>
      <c r="U319" s="35"/>
      <c r="V319" s="35"/>
      <c r="W319" s="35"/>
      <c r="X319" s="35"/>
      <c r="Y319" s="35"/>
      <c r="Z319" s="35"/>
      <c r="AA319" s="35"/>
      <c r="AB319" s="35"/>
      <c r="AC319" s="35"/>
      <c r="AD319" s="35"/>
      <c r="AE319" s="35"/>
      <c r="AT319" s="14" t="s">
        <v>275</v>
      </c>
      <c r="AU319" s="14" t="s">
        <v>83</v>
      </c>
    </row>
    <row r="320" s="2" customFormat="1" ht="101.25" customHeight="1">
      <c r="A320" s="35"/>
      <c r="B320" s="36"/>
      <c r="C320" s="222" t="s">
        <v>658</v>
      </c>
      <c r="D320" s="222" t="s">
        <v>269</v>
      </c>
      <c r="E320" s="223" t="s">
        <v>305</v>
      </c>
      <c r="F320" s="224" t="s">
        <v>306</v>
      </c>
      <c r="G320" s="225" t="s">
        <v>307</v>
      </c>
      <c r="H320" s="226">
        <v>49</v>
      </c>
      <c r="I320" s="227"/>
      <c r="J320" s="228">
        <f>ROUND(I320*H320,2)</f>
        <v>0</v>
      </c>
      <c r="K320" s="224" t="s">
        <v>273</v>
      </c>
      <c r="L320" s="41"/>
      <c r="M320" s="229" t="s">
        <v>1</v>
      </c>
      <c r="N320" s="230" t="s">
        <v>38</v>
      </c>
      <c r="O320" s="88"/>
      <c r="P320" s="231">
        <f>O320*H320</f>
        <v>0</v>
      </c>
      <c r="Q320" s="231">
        <v>0</v>
      </c>
      <c r="R320" s="231">
        <f>Q320*H320</f>
        <v>0</v>
      </c>
      <c r="S320" s="231">
        <v>0</v>
      </c>
      <c r="T320" s="232">
        <f>S320*H320</f>
        <v>0</v>
      </c>
      <c r="U320" s="35"/>
      <c r="V320" s="35"/>
      <c r="W320" s="35"/>
      <c r="X320" s="35"/>
      <c r="Y320" s="35"/>
      <c r="Z320" s="35"/>
      <c r="AA320" s="35"/>
      <c r="AB320" s="35"/>
      <c r="AC320" s="35"/>
      <c r="AD320" s="35"/>
      <c r="AE320" s="35"/>
      <c r="AR320" s="233" t="s">
        <v>274</v>
      </c>
      <c r="AT320" s="233" t="s">
        <v>269</v>
      </c>
      <c r="AU320" s="233" t="s">
        <v>83</v>
      </c>
      <c r="AY320" s="14" t="s">
        <v>266</v>
      </c>
      <c r="BE320" s="234">
        <f>IF(N320="základní",J320,0)</f>
        <v>0</v>
      </c>
      <c r="BF320" s="234">
        <f>IF(N320="snížená",J320,0)</f>
        <v>0</v>
      </c>
      <c r="BG320" s="234">
        <f>IF(N320="zákl. přenesená",J320,0)</f>
        <v>0</v>
      </c>
      <c r="BH320" s="234">
        <f>IF(N320="sníž. přenesená",J320,0)</f>
        <v>0</v>
      </c>
      <c r="BI320" s="234">
        <f>IF(N320="nulová",J320,0)</f>
        <v>0</v>
      </c>
      <c r="BJ320" s="14" t="s">
        <v>81</v>
      </c>
      <c r="BK320" s="234">
        <f>ROUND(I320*H320,2)</f>
        <v>0</v>
      </c>
      <c r="BL320" s="14" t="s">
        <v>274</v>
      </c>
      <c r="BM320" s="233" t="s">
        <v>661</v>
      </c>
    </row>
    <row r="321" s="2" customFormat="1">
      <c r="A321" s="35"/>
      <c r="B321" s="36"/>
      <c r="C321" s="37"/>
      <c r="D321" s="235" t="s">
        <v>275</v>
      </c>
      <c r="E321" s="37"/>
      <c r="F321" s="236" t="s">
        <v>1397</v>
      </c>
      <c r="G321" s="37"/>
      <c r="H321" s="37"/>
      <c r="I321" s="237"/>
      <c r="J321" s="37"/>
      <c r="K321" s="37"/>
      <c r="L321" s="41"/>
      <c r="M321" s="238"/>
      <c r="N321" s="239"/>
      <c r="O321" s="88"/>
      <c r="P321" s="88"/>
      <c r="Q321" s="88"/>
      <c r="R321" s="88"/>
      <c r="S321" s="88"/>
      <c r="T321" s="89"/>
      <c r="U321" s="35"/>
      <c r="V321" s="35"/>
      <c r="W321" s="35"/>
      <c r="X321" s="35"/>
      <c r="Y321" s="35"/>
      <c r="Z321" s="35"/>
      <c r="AA321" s="35"/>
      <c r="AB321" s="35"/>
      <c r="AC321" s="35"/>
      <c r="AD321" s="35"/>
      <c r="AE321" s="35"/>
      <c r="AT321" s="14" t="s">
        <v>275</v>
      </c>
      <c r="AU321" s="14" t="s">
        <v>83</v>
      </c>
    </row>
    <row r="322" s="2" customFormat="1" ht="111.75" customHeight="1">
      <c r="A322" s="35"/>
      <c r="B322" s="36"/>
      <c r="C322" s="222" t="s">
        <v>468</v>
      </c>
      <c r="D322" s="222" t="s">
        <v>269</v>
      </c>
      <c r="E322" s="223" t="s">
        <v>317</v>
      </c>
      <c r="F322" s="224" t="s">
        <v>318</v>
      </c>
      <c r="G322" s="225" t="s">
        <v>307</v>
      </c>
      <c r="H322" s="226">
        <v>49</v>
      </c>
      <c r="I322" s="227"/>
      <c r="J322" s="228">
        <f>ROUND(I322*H322,2)</f>
        <v>0</v>
      </c>
      <c r="K322" s="224" t="s">
        <v>273</v>
      </c>
      <c r="L322" s="41"/>
      <c r="M322" s="229" t="s">
        <v>1</v>
      </c>
      <c r="N322" s="230" t="s">
        <v>38</v>
      </c>
      <c r="O322" s="88"/>
      <c r="P322" s="231">
        <f>O322*H322</f>
        <v>0</v>
      </c>
      <c r="Q322" s="231">
        <v>0</v>
      </c>
      <c r="R322" s="231">
        <f>Q322*H322</f>
        <v>0</v>
      </c>
      <c r="S322" s="231">
        <v>0</v>
      </c>
      <c r="T322" s="232">
        <f>S322*H322</f>
        <v>0</v>
      </c>
      <c r="U322" s="35"/>
      <c r="V322" s="35"/>
      <c r="W322" s="35"/>
      <c r="X322" s="35"/>
      <c r="Y322" s="35"/>
      <c r="Z322" s="35"/>
      <c r="AA322" s="35"/>
      <c r="AB322" s="35"/>
      <c r="AC322" s="35"/>
      <c r="AD322" s="35"/>
      <c r="AE322" s="35"/>
      <c r="AR322" s="233" t="s">
        <v>274</v>
      </c>
      <c r="AT322" s="233" t="s">
        <v>269</v>
      </c>
      <c r="AU322" s="233" t="s">
        <v>83</v>
      </c>
      <c r="AY322" s="14" t="s">
        <v>266</v>
      </c>
      <c r="BE322" s="234">
        <f>IF(N322="základní",J322,0)</f>
        <v>0</v>
      </c>
      <c r="BF322" s="234">
        <f>IF(N322="snížená",J322,0)</f>
        <v>0</v>
      </c>
      <c r="BG322" s="234">
        <f>IF(N322="zákl. přenesená",J322,0)</f>
        <v>0</v>
      </c>
      <c r="BH322" s="234">
        <f>IF(N322="sníž. přenesená",J322,0)</f>
        <v>0</v>
      </c>
      <c r="BI322" s="234">
        <f>IF(N322="nulová",J322,0)</f>
        <v>0</v>
      </c>
      <c r="BJ322" s="14" t="s">
        <v>81</v>
      </c>
      <c r="BK322" s="234">
        <f>ROUND(I322*H322,2)</f>
        <v>0</v>
      </c>
      <c r="BL322" s="14" t="s">
        <v>274</v>
      </c>
      <c r="BM322" s="233" t="s">
        <v>664</v>
      </c>
    </row>
    <row r="323" s="2" customFormat="1">
      <c r="A323" s="35"/>
      <c r="B323" s="36"/>
      <c r="C323" s="37"/>
      <c r="D323" s="235" t="s">
        <v>275</v>
      </c>
      <c r="E323" s="37"/>
      <c r="F323" s="236" t="s">
        <v>1398</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83</v>
      </c>
    </row>
    <row r="324" s="2" customFormat="1" ht="24.15" customHeight="1">
      <c r="A324" s="35"/>
      <c r="B324" s="36"/>
      <c r="C324" s="222" t="s">
        <v>665</v>
      </c>
      <c r="D324" s="222" t="s">
        <v>269</v>
      </c>
      <c r="E324" s="223" t="s">
        <v>827</v>
      </c>
      <c r="F324" s="224" t="s">
        <v>883</v>
      </c>
      <c r="G324" s="225" t="s">
        <v>279</v>
      </c>
      <c r="H324" s="226">
        <v>42</v>
      </c>
      <c r="I324" s="227"/>
      <c r="J324" s="228">
        <f>ROUND(I324*H324,2)</f>
        <v>0</v>
      </c>
      <c r="K324" s="224" t="s">
        <v>1</v>
      </c>
      <c r="L324" s="41"/>
      <c r="M324" s="229" t="s">
        <v>1</v>
      </c>
      <c r="N324" s="230" t="s">
        <v>38</v>
      </c>
      <c r="O324" s="88"/>
      <c r="P324" s="231">
        <f>O324*H324</f>
        <v>0</v>
      </c>
      <c r="Q324" s="231">
        <v>0</v>
      </c>
      <c r="R324" s="231">
        <f>Q324*H324</f>
        <v>0</v>
      </c>
      <c r="S324" s="231">
        <v>0</v>
      </c>
      <c r="T324" s="232">
        <f>S324*H324</f>
        <v>0</v>
      </c>
      <c r="U324" s="35"/>
      <c r="V324" s="35"/>
      <c r="W324" s="35"/>
      <c r="X324" s="35"/>
      <c r="Y324" s="35"/>
      <c r="Z324" s="35"/>
      <c r="AA324" s="35"/>
      <c r="AB324" s="35"/>
      <c r="AC324" s="35"/>
      <c r="AD324" s="35"/>
      <c r="AE324" s="35"/>
      <c r="AR324" s="233" t="s">
        <v>274</v>
      </c>
      <c r="AT324" s="233" t="s">
        <v>269</v>
      </c>
      <c r="AU324" s="233" t="s">
        <v>83</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668</v>
      </c>
    </row>
    <row r="325" s="2" customFormat="1">
      <c r="A325" s="35"/>
      <c r="B325" s="36"/>
      <c r="C325" s="37"/>
      <c r="D325" s="235" t="s">
        <v>275</v>
      </c>
      <c r="E325" s="37"/>
      <c r="F325" s="236" t="s">
        <v>1399</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275</v>
      </c>
      <c r="AU325" s="14" t="s">
        <v>83</v>
      </c>
    </row>
    <row r="326" s="2" customFormat="1" ht="24.15" customHeight="1">
      <c r="A326" s="35"/>
      <c r="B326" s="36"/>
      <c r="C326" s="222" t="s">
        <v>473</v>
      </c>
      <c r="D326" s="222" t="s">
        <v>269</v>
      </c>
      <c r="E326" s="223" t="s">
        <v>882</v>
      </c>
      <c r="F326" s="224" t="s">
        <v>1245</v>
      </c>
      <c r="G326" s="225" t="s">
        <v>279</v>
      </c>
      <c r="H326" s="226">
        <v>42</v>
      </c>
      <c r="I326" s="227"/>
      <c r="J326" s="228">
        <f>ROUND(I326*H326,2)</f>
        <v>0</v>
      </c>
      <c r="K326" s="224" t="s">
        <v>1</v>
      </c>
      <c r="L326" s="41"/>
      <c r="M326" s="229" t="s">
        <v>1</v>
      </c>
      <c r="N326" s="230" t="s">
        <v>38</v>
      </c>
      <c r="O326" s="88"/>
      <c r="P326" s="231">
        <f>O326*H326</f>
        <v>0</v>
      </c>
      <c r="Q326" s="231">
        <v>0</v>
      </c>
      <c r="R326" s="231">
        <f>Q326*H326</f>
        <v>0</v>
      </c>
      <c r="S326" s="231">
        <v>0</v>
      </c>
      <c r="T326" s="232">
        <f>S326*H326</f>
        <v>0</v>
      </c>
      <c r="U326" s="35"/>
      <c r="V326" s="35"/>
      <c r="W326" s="35"/>
      <c r="X326" s="35"/>
      <c r="Y326" s="35"/>
      <c r="Z326" s="35"/>
      <c r="AA326" s="35"/>
      <c r="AB326" s="35"/>
      <c r="AC326" s="35"/>
      <c r="AD326" s="35"/>
      <c r="AE326" s="35"/>
      <c r="AR326" s="233" t="s">
        <v>274</v>
      </c>
      <c r="AT326" s="233" t="s">
        <v>269</v>
      </c>
      <c r="AU326" s="233" t="s">
        <v>83</v>
      </c>
      <c r="AY326" s="14" t="s">
        <v>266</v>
      </c>
      <c r="BE326" s="234">
        <f>IF(N326="základní",J326,0)</f>
        <v>0</v>
      </c>
      <c r="BF326" s="234">
        <f>IF(N326="snížená",J326,0)</f>
        <v>0</v>
      </c>
      <c r="BG326" s="234">
        <f>IF(N326="zákl. přenesená",J326,0)</f>
        <v>0</v>
      </c>
      <c r="BH326" s="234">
        <f>IF(N326="sníž. přenesená",J326,0)</f>
        <v>0</v>
      </c>
      <c r="BI326" s="234">
        <f>IF(N326="nulová",J326,0)</f>
        <v>0</v>
      </c>
      <c r="BJ326" s="14" t="s">
        <v>81</v>
      </c>
      <c r="BK326" s="234">
        <f>ROUND(I326*H326,2)</f>
        <v>0</v>
      </c>
      <c r="BL326" s="14" t="s">
        <v>274</v>
      </c>
      <c r="BM326" s="233" t="s">
        <v>671</v>
      </c>
    </row>
    <row r="327" s="2" customFormat="1">
      <c r="A327" s="35"/>
      <c r="B327" s="36"/>
      <c r="C327" s="37"/>
      <c r="D327" s="235" t="s">
        <v>275</v>
      </c>
      <c r="E327" s="37"/>
      <c r="F327" s="236" t="s">
        <v>1399</v>
      </c>
      <c r="G327" s="37"/>
      <c r="H327" s="37"/>
      <c r="I327" s="237"/>
      <c r="J327" s="37"/>
      <c r="K327" s="37"/>
      <c r="L327" s="41"/>
      <c r="M327" s="238"/>
      <c r="N327" s="239"/>
      <c r="O327" s="88"/>
      <c r="P327" s="88"/>
      <c r="Q327" s="88"/>
      <c r="R327" s="88"/>
      <c r="S327" s="88"/>
      <c r="T327" s="89"/>
      <c r="U327" s="35"/>
      <c r="V327" s="35"/>
      <c r="W327" s="35"/>
      <c r="X327" s="35"/>
      <c r="Y327" s="35"/>
      <c r="Z327" s="35"/>
      <c r="AA327" s="35"/>
      <c r="AB327" s="35"/>
      <c r="AC327" s="35"/>
      <c r="AD327" s="35"/>
      <c r="AE327" s="35"/>
      <c r="AT327" s="14" t="s">
        <v>275</v>
      </c>
      <c r="AU327" s="14" t="s">
        <v>83</v>
      </c>
    </row>
    <row r="328" s="12" customFormat="1" ht="20.88" customHeight="1">
      <c r="A328" s="12"/>
      <c r="B328" s="208"/>
      <c r="C328" s="209"/>
      <c r="D328" s="210" t="s">
        <v>72</v>
      </c>
      <c r="E328" s="250" t="s">
        <v>1249</v>
      </c>
      <c r="F328" s="250" t="s">
        <v>1400</v>
      </c>
      <c r="G328" s="209"/>
      <c r="H328" s="209"/>
      <c r="I328" s="212"/>
      <c r="J328" s="251">
        <f>BK328</f>
        <v>0</v>
      </c>
      <c r="K328" s="209"/>
      <c r="L328" s="214"/>
      <c r="M328" s="215"/>
      <c r="N328" s="216"/>
      <c r="O328" s="216"/>
      <c r="P328" s="217">
        <f>SUM(P329:P364)</f>
        <v>0</v>
      </c>
      <c r="Q328" s="216"/>
      <c r="R328" s="217">
        <f>SUM(R329:R364)</f>
        <v>0.083999999999999991</v>
      </c>
      <c r="S328" s="216"/>
      <c r="T328" s="218">
        <f>SUM(T329:T364)</f>
        <v>0</v>
      </c>
      <c r="U328" s="12"/>
      <c r="V328" s="12"/>
      <c r="W328" s="12"/>
      <c r="X328" s="12"/>
      <c r="Y328" s="12"/>
      <c r="Z328" s="12"/>
      <c r="AA328" s="12"/>
      <c r="AB328" s="12"/>
      <c r="AC328" s="12"/>
      <c r="AD328" s="12"/>
      <c r="AE328" s="12"/>
      <c r="AR328" s="219" t="s">
        <v>81</v>
      </c>
      <c r="AT328" s="220" t="s">
        <v>72</v>
      </c>
      <c r="AU328" s="220" t="s">
        <v>83</v>
      </c>
      <c r="AY328" s="219" t="s">
        <v>266</v>
      </c>
      <c r="BK328" s="221">
        <f>SUM(BK329:BK364)</f>
        <v>0</v>
      </c>
    </row>
    <row r="329" s="2" customFormat="1" ht="55.5" customHeight="1">
      <c r="A329" s="35"/>
      <c r="B329" s="36"/>
      <c r="C329" s="222" t="s">
        <v>672</v>
      </c>
      <c r="D329" s="222" t="s">
        <v>269</v>
      </c>
      <c r="E329" s="223" t="s">
        <v>1366</v>
      </c>
      <c r="F329" s="224" t="s">
        <v>1367</v>
      </c>
      <c r="G329" s="225" t="s">
        <v>279</v>
      </c>
      <c r="H329" s="226">
        <v>24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137</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675</v>
      </c>
    </row>
    <row r="330" s="2" customFormat="1">
      <c r="A330" s="35"/>
      <c r="B330" s="36"/>
      <c r="C330" s="37"/>
      <c r="D330" s="235" t="s">
        <v>275</v>
      </c>
      <c r="E330" s="37"/>
      <c r="F330" s="236" t="s">
        <v>1368</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137</v>
      </c>
    </row>
    <row r="331" s="2" customFormat="1" ht="16.5" customHeight="1">
      <c r="A331" s="35"/>
      <c r="B331" s="36"/>
      <c r="C331" s="222" t="s">
        <v>477</v>
      </c>
      <c r="D331" s="222" t="s">
        <v>269</v>
      </c>
      <c r="E331" s="223" t="s">
        <v>887</v>
      </c>
      <c r="F331" s="224" t="s">
        <v>1369</v>
      </c>
      <c r="G331" s="225" t="s">
        <v>328</v>
      </c>
      <c r="H331" s="226">
        <v>25</v>
      </c>
      <c r="I331" s="227"/>
      <c r="J331" s="228">
        <f>ROUND(I331*H331,2)</f>
        <v>0</v>
      </c>
      <c r="K331" s="224" t="s">
        <v>1</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137</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678</v>
      </c>
    </row>
    <row r="332" s="2" customFormat="1">
      <c r="A332" s="35"/>
      <c r="B332" s="36"/>
      <c r="C332" s="37"/>
      <c r="D332" s="235" t="s">
        <v>275</v>
      </c>
      <c r="E332" s="37"/>
      <c r="F332" s="236" t="s">
        <v>1370</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137</v>
      </c>
    </row>
    <row r="333" s="2" customFormat="1" ht="101.25" customHeight="1">
      <c r="A333" s="35"/>
      <c r="B333" s="36"/>
      <c r="C333" s="222" t="s">
        <v>679</v>
      </c>
      <c r="D333" s="222" t="s">
        <v>269</v>
      </c>
      <c r="E333" s="223" t="s">
        <v>407</v>
      </c>
      <c r="F333" s="224" t="s">
        <v>408</v>
      </c>
      <c r="G333" s="225" t="s">
        <v>279</v>
      </c>
      <c r="H333" s="226">
        <v>88</v>
      </c>
      <c r="I333" s="227"/>
      <c r="J333" s="228">
        <f>ROUND(I333*H333,2)</f>
        <v>0</v>
      </c>
      <c r="K333" s="224" t="s">
        <v>273</v>
      </c>
      <c r="L333" s="41"/>
      <c r="M333" s="229" t="s">
        <v>1</v>
      </c>
      <c r="N333" s="230"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274</v>
      </c>
      <c r="AT333" s="233" t="s">
        <v>269</v>
      </c>
      <c r="AU333" s="233" t="s">
        <v>137</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682</v>
      </c>
    </row>
    <row r="334" s="2" customFormat="1">
      <c r="A334" s="35"/>
      <c r="B334" s="36"/>
      <c r="C334" s="37"/>
      <c r="D334" s="235" t="s">
        <v>275</v>
      </c>
      <c r="E334" s="37"/>
      <c r="F334" s="236" t="s">
        <v>1401</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137</v>
      </c>
    </row>
    <row r="335" s="2" customFormat="1" ht="180.75" customHeight="1">
      <c r="A335" s="35"/>
      <c r="B335" s="36"/>
      <c r="C335" s="222" t="s">
        <v>482</v>
      </c>
      <c r="D335" s="222" t="s">
        <v>269</v>
      </c>
      <c r="E335" s="223" t="s">
        <v>353</v>
      </c>
      <c r="F335" s="224" t="s">
        <v>354</v>
      </c>
      <c r="G335" s="225" t="s">
        <v>272</v>
      </c>
      <c r="H335" s="226">
        <v>30</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137</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685</v>
      </c>
    </row>
    <row r="336" s="2" customFormat="1">
      <c r="A336" s="35"/>
      <c r="B336" s="36"/>
      <c r="C336" s="37"/>
      <c r="D336" s="235" t="s">
        <v>275</v>
      </c>
      <c r="E336" s="37"/>
      <c r="F336" s="236" t="s">
        <v>1372</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137</v>
      </c>
    </row>
    <row r="337" s="2" customFormat="1" ht="78" customHeight="1">
      <c r="A337" s="35"/>
      <c r="B337" s="36"/>
      <c r="C337" s="222" t="s">
        <v>482</v>
      </c>
      <c r="D337" s="222" t="s">
        <v>269</v>
      </c>
      <c r="E337" s="223" t="s">
        <v>371</v>
      </c>
      <c r="F337" s="224" t="s">
        <v>372</v>
      </c>
      <c r="G337" s="225" t="s">
        <v>272</v>
      </c>
      <c r="H337" s="226">
        <v>80</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137</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689</v>
      </c>
    </row>
    <row r="338" s="2" customFormat="1">
      <c r="A338" s="35"/>
      <c r="B338" s="36"/>
      <c r="C338" s="37"/>
      <c r="D338" s="235" t="s">
        <v>275</v>
      </c>
      <c r="E338" s="37"/>
      <c r="F338" s="236" t="s">
        <v>1254</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137</v>
      </c>
    </row>
    <row r="339" s="2" customFormat="1" ht="90" customHeight="1">
      <c r="A339" s="35"/>
      <c r="B339" s="36"/>
      <c r="C339" s="222" t="s">
        <v>686</v>
      </c>
      <c r="D339" s="222" t="s">
        <v>269</v>
      </c>
      <c r="E339" s="223" t="s">
        <v>389</v>
      </c>
      <c r="F339" s="224" t="s">
        <v>390</v>
      </c>
      <c r="G339" s="225" t="s">
        <v>307</v>
      </c>
      <c r="H339" s="226">
        <v>15.174</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137</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692</v>
      </c>
    </row>
    <row r="340" s="2" customFormat="1">
      <c r="A340" s="35"/>
      <c r="B340" s="36"/>
      <c r="C340" s="37"/>
      <c r="D340" s="235" t="s">
        <v>275</v>
      </c>
      <c r="E340" s="37"/>
      <c r="F340" s="236" t="s">
        <v>1402</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137</v>
      </c>
    </row>
    <row r="341" s="2" customFormat="1" ht="114.9" customHeight="1">
      <c r="A341" s="35"/>
      <c r="B341" s="36"/>
      <c r="C341" s="222" t="s">
        <v>487</v>
      </c>
      <c r="D341" s="222" t="s">
        <v>269</v>
      </c>
      <c r="E341" s="223" t="s">
        <v>393</v>
      </c>
      <c r="F341" s="224" t="s">
        <v>394</v>
      </c>
      <c r="G341" s="225" t="s">
        <v>307</v>
      </c>
      <c r="H341" s="226">
        <v>15.174</v>
      </c>
      <c r="I341" s="227"/>
      <c r="J341" s="228">
        <f>ROUND(I341*H341,2)</f>
        <v>0</v>
      </c>
      <c r="K341" s="224" t="s">
        <v>273</v>
      </c>
      <c r="L341" s="41"/>
      <c r="M341" s="229" t="s">
        <v>1</v>
      </c>
      <c r="N341" s="230"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274</v>
      </c>
      <c r="AT341" s="233" t="s">
        <v>269</v>
      </c>
      <c r="AU341" s="233" t="s">
        <v>137</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696</v>
      </c>
    </row>
    <row r="342" s="2" customFormat="1">
      <c r="A342" s="35"/>
      <c r="B342" s="36"/>
      <c r="C342" s="37"/>
      <c r="D342" s="235" t="s">
        <v>275</v>
      </c>
      <c r="E342" s="37"/>
      <c r="F342" s="236" t="s">
        <v>1403</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137</v>
      </c>
    </row>
    <row r="343" s="2" customFormat="1" ht="90" customHeight="1">
      <c r="A343" s="35"/>
      <c r="B343" s="36"/>
      <c r="C343" s="222" t="s">
        <v>693</v>
      </c>
      <c r="D343" s="222" t="s">
        <v>269</v>
      </c>
      <c r="E343" s="223" t="s">
        <v>389</v>
      </c>
      <c r="F343" s="224" t="s">
        <v>390</v>
      </c>
      <c r="G343" s="225" t="s">
        <v>307</v>
      </c>
      <c r="H343" s="226">
        <v>15.174</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137</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699</v>
      </c>
    </row>
    <row r="344" s="2" customFormat="1">
      <c r="A344" s="35"/>
      <c r="B344" s="36"/>
      <c r="C344" s="37"/>
      <c r="D344" s="235" t="s">
        <v>275</v>
      </c>
      <c r="E344" s="37"/>
      <c r="F344" s="236" t="s">
        <v>1404</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137</v>
      </c>
    </row>
    <row r="345" s="2" customFormat="1" ht="114.9" customHeight="1">
      <c r="A345" s="35"/>
      <c r="B345" s="36"/>
      <c r="C345" s="222" t="s">
        <v>492</v>
      </c>
      <c r="D345" s="222" t="s">
        <v>269</v>
      </c>
      <c r="E345" s="223" t="s">
        <v>393</v>
      </c>
      <c r="F345" s="224" t="s">
        <v>394</v>
      </c>
      <c r="G345" s="225" t="s">
        <v>307</v>
      </c>
      <c r="H345" s="226">
        <v>15.174</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137</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703</v>
      </c>
    </row>
    <row r="346" s="2" customFormat="1">
      <c r="A346" s="35"/>
      <c r="B346" s="36"/>
      <c r="C346" s="37"/>
      <c r="D346" s="235" t="s">
        <v>275</v>
      </c>
      <c r="E346" s="37"/>
      <c r="F346" s="236" t="s">
        <v>1405</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137</v>
      </c>
    </row>
    <row r="347" s="2" customFormat="1" ht="24.15" customHeight="1">
      <c r="A347" s="35"/>
      <c r="B347" s="36"/>
      <c r="C347" s="240" t="s">
        <v>700</v>
      </c>
      <c r="D347" s="240" t="s">
        <v>339</v>
      </c>
      <c r="E347" s="241" t="s">
        <v>838</v>
      </c>
      <c r="F347" s="242" t="s">
        <v>839</v>
      </c>
      <c r="G347" s="243" t="s">
        <v>272</v>
      </c>
      <c r="H347" s="244">
        <v>80</v>
      </c>
      <c r="I347" s="245"/>
      <c r="J347" s="246">
        <f>ROUND(I347*H347,2)</f>
        <v>0</v>
      </c>
      <c r="K347" s="242" t="s">
        <v>273</v>
      </c>
      <c r="L347" s="247"/>
      <c r="M347" s="248" t="s">
        <v>1</v>
      </c>
      <c r="N347" s="249" t="s">
        <v>38</v>
      </c>
      <c r="O347" s="88"/>
      <c r="P347" s="231">
        <f>O347*H347</f>
        <v>0</v>
      </c>
      <c r="Q347" s="231">
        <v>0.0010499999999999999</v>
      </c>
      <c r="R347" s="231">
        <f>Q347*H347</f>
        <v>0.083999999999999991</v>
      </c>
      <c r="S347" s="231">
        <v>0</v>
      </c>
      <c r="T347" s="232">
        <f>S347*H347</f>
        <v>0</v>
      </c>
      <c r="U347" s="35"/>
      <c r="V347" s="35"/>
      <c r="W347" s="35"/>
      <c r="X347" s="35"/>
      <c r="Y347" s="35"/>
      <c r="Z347" s="35"/>
      <c r="AA347" s="35"/>
      <c r="AB347" s="35"/>
      <c r="AC347" s="35"/>
      <c r="AD347" s="35"/>
      <c r="AE347" s="35"/>
      <c r="AR347" s="233" t="s">
        <v>286</v>
      </c>
      <c r="AT347" s="233" t="s">
        <v>339</v>
      </c>
      <c r="AU347" s="233" t="s">
        <v>137</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706</v>
      </c>
    </row>
    <row r="348" s="2" customFormat="1">
      <c r="A348" s="35"/>
      <c r="B348" s="36"/>
      <c r="C348" s="37"/>
      <c r="D348" s="235" t="s">
        <v>275</v>
      </c>
      <c r="E348" s="37"/>
      <c r="F348" s="236" t="s">
        <v>1254</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137</v>
      </c>
    </row>
    <row r="349" s="2" customFormat="1" ht="114.9" customHeight="1">
      <c r="A349" s="35"/>
      <c r="B349" s="36"/>
      <c r="C349" s="222" t="s">
        <v>496</v>
      </c>
      <c r="D349" s="222" t="s">
        <v>269</v>
      </c>
      <c r="E349" s="223" t="s">
        <v>484</v>
      </c>
      <c r="F349" s="224" t="s">
        <v>485</v>
      </c>
      <c r="G349" s="225" t="s">
        <v>486</v>
      </c>
      <c r="H349" s="226">
        <v>8</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137</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710</v>
      </c>
    </row>
    <row r="350" s="2" customFormat="1">
      <c r="A350" s="35"/>
      <c r="B350" s="36"/>
      <c r="C350" s="37"/>
      <c r="D350" s="235" t="s">
        <v>275</v>
      </c>
      <c r="E350" s="37"/>
      <c r="F350" s="236" t="s">
        <v>1233</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137</v>
      </c>
    </row>
    <row r="351" s="2" customFormat="1" ht="90" customHeight="1">
      <c r="A351" s="35"/>
      <c r="B351" s="36"/>
      <c r="C351" s="222" t="s">
        <v>707</v>
      </c>
      <c r="D351" s="222" t="s">
        <v>269</v>
      </c>
      <c r="E351" s="223" t="s">
        <v>490</v>
      </c>
      <c r="F351" s="224" t="s">
        <v>491</v>
      </c>
      <c r="G351" s="225" t="s">
        <v>486</v>
      </c>
      <c r="H351" s="226">
        <v>4</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137</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713</v>
      </c>
    </row>
    <row r="352" s="2" customFormat="1">
      <c r="A352" s="35"/>
      <c r="B352" s="36"/>
      <c r="C352" s="37"/>
      <c r="D352" s="235" t="s">
        <v>275</v>
      </c>
      <c r="E352" s="37"/>
      <c r="F352" s="236" t="s">
        <v>1014</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137</v>
      </c>
    </row>
    <row r="353" s="2" customFormat="1" ht="90" customHeight="1">
      <c r="A353" s="35"/>
      <c r="B353" s="36"/>
      <c r="C353" s="222" t="s">
        <v>501</v>
      </c>
      <c r="D353" s="222" t="s">
        <v>269</v>
      </c>
      <c r="E353" s="223" t="s">
        <v>494</v>
      </c>
      <c r="F353" s="224" t="s">
        <v>495</v>
      </c>
      <c r="G353" s="225" t="s">
        <v>279</v>
      </c>
      <c r="H353" s="226">
        <v>520</v>
      </c>
      <c r="I353" s="227"/>
      <c r="J353" s="228">
        <f>ROUND(I353*H353,2)</f>
        <v>0</v>
      </c>
      <c r="K353" s="224" t="s">
        <v>273</v>
      </c>
      <c r="L353" s="41"/>
      <c r="M353" s="229" t="s">
        <v>1</v>
      </c>
      <c r="N353" s="230"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274</v>
      </c>
      <c r="AT353" s="233" t="s">
        <v>269</v>
      </c>
      <c r="AU353" s="233" t="s">
        <v>137</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718</v>
      </c>
    </row>
    <row r="354" s="2" customFormat="1">
      <c r="A354" s="35"/>
      <c r="B354" s="36"/>
      <c r="C354" s="37"/>
      <c r="D354" s="235" t="s">
        <v>275</v>
      </c>
      <c r="E354" s="37"/>
      <c r="F354" s="236" t="s">
        <v>1015</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137</v>
      </c>
    </row>
    <row r="355" s="2" customFormat="1" ht="90" customHeight="1">
      <c r="A355" s="35"/>
      <c r="B355" s="36"/>
      <c r="C355" s="222" t="s">
        <v>715</v>
      </c>
      <c r="D355" s="222" t="s">
        <v>269</v>
      </c>
      <c r="E355" s="223" t="s">
        <v>499</v>
      </c>
      <c r="F355" s="224" t="s">
        <v>500</v>
      </c>
      <c r="G355" s="225" t="s">
        <v>279</v>
      </c>
      <c r="H355" s="226">
        <v>520</v>
      </c>
      <c r="I355" s="227"/>
      <c r="J355" s="228">
        <f>ROUND(I355*H355,2)</f>
        <v>0</v>
      </c>
      <c r="K355" s="224" t="s">
        <v>273</v>
      </c>
      <c r="L355" s="41"/>
      <c r="M355" s="229" t="s">
        <v>1</v>
      </c>
      <c r="N355" s="230"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274</v>
      </c>
      <c r="AT355" s="233" t="s">
        <v>269</v>
      </c>
      <c r="AU355" s="233" t="s">
        <v>137</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721</v>
      </c>
    </row>
    <row r="356" s="2" customFormat="1">
      <c r="A356" s="35"/>
      <c r="B356" s="36"/>
      <c r="C356" s="37"/>
      <c r="D356" s="235" t="s">
        <v>275</v>
      </c>
      <c r="E356" s="37"/>
      <c r="F356" s="236" t="s">
        <v>1015</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137</v>
      </c>
    </row>
    <row r="357" s="2" customFormat="1" ht="55.5" customHeight="1">
      <c r="A357" s="35"/>
      <c r="B357" s="36"/>
      <c r="C357" s="222" t="s">
        <v>504</v>
      </c>
      <c r="D357" s="222" t="s">
        <v>269</v>
      </c>
      <c r="E357" s="223" t="s">
        <v>1377</v>
      </c>
      <c r="F357" s="224" t="s">
        <v>1378</v>
      </c>
      <c r="G357" s="225" t="s">
        <v>279</v>
      </c>
      <c r="H357" s="226">
        <v>24</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137</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726</v>
      </c>
    </row>
    <row r="358" s="2" customFormat="1">
      <c r="A358" s="35"/>
      <c r="B358" s="36"/>
      <c r="C358" s="37"/>
      <c r="D358" s="235" t="s">
        <v>275</v>
      </c>
      <c r="E358" s="37"/>
      <c r="F358" s="236" t="s">
        <v>1368</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137</v>
      </c>
    </row>
    <row r="359" s="2" customFormat="1" ht="24.15" customHeight="1">
      <c r="A359" s="35"/>
      <c r="B359" s="36"/>
      <c r="C359" s="222" t="s">
        <v>723</v>
      </c>
      <c r="D359" s="222" t="s">
        <v>269</v>
      </c>
      <c r="E359" s="223" t="s">
        <v>903</v>
      </c>
      <c r="F359" s="224" t="s">
        <v>904</v>
      </c>
      <c r="G359" s="225" t="s">
        <v>905</v>
      </c>
      <c r="H359" s="226">
        <v>6</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137</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730</v>
      </c>
    </row>
    <row r="360" s="2" customFormat="1" ht="16.5" customHeight="1">
      <c r="A360" s="35"/>
      <c r="B360" s="36"/>
      <c r="C360" s="222" t="s">
        <v>509</v>
      </c>
      <c r="D360" s="222" t="s">
        <v>269</v>
      </c>
      <c r="E360" s="223" t="s">
        <v>907</v>
      </c>
      <c r="F360" s="224" t="s">
        <v>908</v>
      </c>
      <c r="G360" s="225" t="s">
        <v>905</v>
      </c>
      <c r="H360" s="226">
        <v>1</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137</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734</v>
      </c>
    </row>
    <row r="361" s="2" customFormat="1" ht="90" customHeight="1">
      <c r="A361" s="35"/>
      <c r="B361" s="36"/>
      <c r="C361" s="222" t="s">
        <v>731</v>
      </c>
      <c r="D361" s="222" t="s">
        <v>269</v>
      </c>
      <c r="E361" s="223" t="s">
        <v>911</v>
      </c>
      <c r="F361" s="224" t="s">
        <v>912</v>
      </c>
      <c r="G361" s="225" t="s">
        <v>272</v>
      </c>
      <c r="H361" s="226">
        <v>8</v>
      </c>
      <c r="I361" s="227"/>
      <c r="J361" s="228">
        <f>ROUND(I361*H361,2)</f>
        <v>0</v>
      </c>
      <c r="K361" s="224" t="s">
        <v>273</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137</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737</v>
      </c>
    </row>
    <row r="362" s="2" customFormat="1">
      <c r="A362" s="35"/>
      <c r="B362" s="36"/>
      <c r="C362" s="37"/>
      <c r="D362" s="235" t="s">
        <v>275</v>
      </c>
      <c r="E362" s="37"/>
      <c r="F362" s="236" t="s">
        <v>914</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137</v>
      </c>
    </row>
    <row r="363" s="2" customFormat="1" ht="90" customHeight="1">
      <c r="A363" s="35"/>
      <c r="B363" s="36"/>
      <c r="C363" s="222" t="s">
        <v>513</v>
      </c>
      <c r="D363" s="222" t="s">
        <v>269</v>
      </c>
      <c r="E363" s="223" t="s">
        <v>915</v>
      </c>
      <c r="F363" s="224" t="s">
        <v>916</v>
      </c>
      <c r="G363" s="225" t="s">
        <v>272</v>
      </c>
      <c r="H363" s="226">
        <v>6</v>
      </c>
      <c r="I363" s="227"/>
      <c r="J363" s="228">
        <f>ROUND(I363*H363,2)</f>
        <v>0</v>
      </c>
      <c r="K363" s="224" t="s">
        <v>273</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137</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740</v>
      </c>
    </row>
    <row r="364" s="2" customFormat="1">
      <c r="A364" s="35"/>
      <c r="B364" s="36"/>
      <c r="C364" s="37"/>
      <c r="D364" s="235" t="s">
        <v>275</v>
      </c>
      <c r="E364" s="37"/>
      <c r="F364" s="236" t="s">
        <v>1406</v>
      </c>
      <c r="G364" s="37"/>
      <c r="H364" s="37"/>
      <c r="I364" s="237"/>
      <c r="J364" s="37"/>
      <c r="K364" s="37"/>
      <c r="L364" s="41"/>
      <c r="M364" s="254"/>
      <c r="N364" s="255"/>
      <c r="O364" s="256"/>
      <c r="P364" s="256"/>
      <c r="Q364" s="256"/>
      <c r="R364" s="256"/>
      <c r="S364" s="256"/>
      <c r="T364" s="257"/>
      <c r="U364" s="35"/>
      <c r="V364" s="35"/>
      <c r="W364" s="35"/>
      <c r="X364" s="35"/>
      <c r="Y364" s="35"/>
      <c r="Z364" s="35"/>
      <c r="AA364" s="35"/>
      <c r="AB364" s="35"/>
      <c r="AC364" s="35"/>
      <c r="AD364" s="35"/>
      <c r="AE364" s="35"/>
      <c r="AT364" s="14" t="s">
        <v>275</v>
      </c>
      <c r="AU364" s="14" t="s">
        <v>137</v>
      </c>
    </row>
    <row r="365" s="2" customFormat="1" ht="6.96" customHeight="1">
      <c r="A365" s="35"/>
      <c r="B365" s="63"/>
      <c r="C365" s="64"/>
      <c r="D365" s="64"/>
      <c r="E365" s="64"/>
      <c r="F365" s="64"/>
      <c r="G365" s="64"/>
      <c r="H365" s="64"/>
      <c r="I365" s="64"/>
      <c r="J365" s="64"/>
      <c r="K365" s="64"/>
      <c r="L365" s="41"/>
      <c r="M365" s="35"/>
      <c r="O365" s="35"/>
      <c r="P365" s="35"/>
      <c r="Q365" s="35"/>
      <c r="R365" s="35"/>
      <c r="S365" s="35"/>
      <c r="T365" s="35"/>
      <c r="U365" s="35"/>
      <c r="V365" s="35"/>
      <c r="W365" s="35"/>
      <c r="X365" s="35"/>
      <c r="Y365" s="35"/>
      <c r="Z365" s="35"/>
      <c r="AA365" s="35"/>
      <c r="AB365" s="35"/>
      <c r="AC365" s="35"/>
      <c r="AD365" s="35"/>
      <c r="AE365" s="35"/>
    </row>
  </sheetData>
  <sheetProtection sheet="1" autoFilter="0" formatColumns="0" formatRows="0" objects="1" scenarios="1" spinCount="100000" saltValue="SZswiJczQYqdl2O0pfb+I/EJFxK6p8+kICqLvFMghpbLXcWScQfcCK+RJIuXSG0T1jPMtXqsz4Rha3DujOIUOA==" hashValue="2Y6s7FX2sjuNO9kxmZKmayPgNCOBfEL8R9NvOoxjPiTBSvSjadcBp1z4+mzWkCuhXTg6TIvgb4ioCZHKuDg3FQ==" algorithmName="SHA-512" password="CC35"/>
  <autoFilter ref="C120:K364"/>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1407</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ROUND((SUM(BE116:BE310)),  2)</f>
        <v>0</v>
      </c>
      <c r="G33" s="35"/>
      <c r="H33" s="35"/>
      <c r="I33" s="162">
        <v>0.20999999999999999</v>
      </c>
      <c r="J33" s="161">
        <f>ROUND(((SUM(BE116:BE310))*I33),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ROUND((SUM(BF116:BF310)),  2)</f>
        <v>0</v>
      </c>
      <c r="G34" s="35"/>
      <c r="H34" s="35"/>
      <c r="I34" s="162">
        <v>0.12</v>
      </c>
      <c r="J34" s="161">
        <f>ROUND(((SUM(BF116:BF310))*I34),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ROUND((SUM(BG116:BG310)),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ROUND((SUM(BH116:BH310)),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ROUND((SUM(BI116:BI310)),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07 - Obnova železničního svršku žst. Moravany km 290,857 - 292,146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07 - Obnova železničního svršku žst. Moravany km 290,857 - 292,146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SUM(P117:P310)</f>
        <v>0</v>
      </c>
      <c r="Q116" s="101"/>
      <c r="R116" s="205">
        <f>SUM(R117:R310)</f>
        <v>2228.9888000000001</v>
      </c>
      <c r="S116" s="101"/>
      <c r="T116" s="206">
        <f>SUM(T117:T310)</f>
        <v>0</v>
      </c>
      <c r="U116" s="35"/>
      <c r="V116" s="35"/>
      <c r="W116" s="35"/>
      <c r="X116" s="35"/>
      <c r="Y116" s="35"/>
      <c r="Z116" s="35"/>
      <c r="AA116" s="35"/>
      <c r="AB116" s="35"/>
      <c r="AC116" s="35"/>
      <c r="AD116" s="35"/>
      <c r="AE116" s="35"/>
      <c r="AT116" s="14" t="s">
        <v>72</v>
      </c>
      <c r="AU116" s="14" t="s">
        <v>246</v>
      </c>
      <c r="BK116" s="207">
        <f>SUM(BK117:BK310)</f>
        <v>0</v>
      </c>
    </row>
    <row r="117" s="2" customFormat="1" ht="49.05" customHeight="1">
      <c r="A117" s="35"/>
      <c r="B117" s="36"/>
      <c r="C117" s="222" t="s">
        <v>81</v>
      </c>
      <c r="D117" s="222" t="s">
        <v>269</v>
      </c>
      <c r="E117" s="223" t="s">
        <v>270</v>
      </c>
      <c r="F117" s="224" t="s">
        <v>271</v>
      </c>
      <c r="G117" s="225" t="s">
        <v>272</v>
      </c>
      <c r="H117" s="226">
        <v>112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1408</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1263</v>
      </c>
      <c r="F119" s="224" t="s">
        <v>1264</v>
      </c>
      <c r="G119" s="225" t="s">
        <v>297</v>
      </c>
      <c r="H119" s="226">
        <v>24.75</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1409</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923</v>
      </c>
      <c r="F121" s="224" t="s">
        <v>924</v>
      </c>
      <c r="G121" s="225" t="s">
        <v>289</v>
      </c>
      <c r="H121" s="226">
        <v>0.90000000000000002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1410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926</v>
      </c>
      <c r="F123" s="224" t="s">
        <v>927</v>
      </c>
      <c r="G123" s="225" t="s">
        <v>297</v>
      </c>
      <c r="H123" s="226">
        <v>529.20000000000005</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1411</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305</v>
      </c>
      <c r="F125" s="224" t="s">
        <v>306</v>
      </c>
      <c r="G125" s="225" t="s">
        <v>307</v>
      </c>
      <c r="H125" s="226">
        <v>452.79000000000002</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1412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310</v>
      </c>
      <c r="F127" s="224" t="s">
        <v>311</v>
      </c>
      <c r="G127" s="225" t="s">
        <v>307</v>
      </c>
      <c r="H127" s="226">
        <v>452.79000000000002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1413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294</v>
      </c>
      <c r="D129" s="222" t="s">
        <v>269</v>
      </c>
      <c r="E129" s="223" t="s">
        <v>305</v>
      </c>
      <c r="F129" s="224" t="s">
        <v>306</v>
      </c>
      <c r="G129" s="225" t="s">
        <v>307</v>
      </c>
      <c r="H129" s="226">
        <v>452.79000000000002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298</v>
      </c>
    </row>
    <row r="130" s="2" customFormat="1">
      <c r="A130" s="35"/>
      <c r="B130" s="36"/>
      <c r="C130" s="37"/>
      <c r="D130" s="235" t="s">
        <v>275</v>
      </c>
      <c r="E130" s="37"/>
      <c r="F130" s="236" t="s">
        <v>1414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317</v>
      </c>
      <c r="F131" s="224" t="s">
        <v>318</v>
      </c>
      <c r="G131" s="225" t="s">
        <v>307</v>
      </c>
      <c r="H131" s="226">
        <v>1358.3699999999999</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302</v>
      </c>
    </row>
    <row r="132" s="2" customFormat="1">
      <c r="A132" s="35"/>
      <c r="B132" s="36"/>
      <c r="C132" s="37"/>
      <c r="D132" s="235" t="s">
        <v>275</v>
      </c>
      <c r="E132" s="37"/>
      <c r="F132" s="236" t="s">
        <v>1415</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304</v>
      </c>
      <c r="D133" s="222" t="s">
        <v>269</v>
      </c>
      <c r="E133" s="223" t="s">
        <v>322</v>
      </c>
      <c r="F133" s="224" t="s">
        <v>323</v>
      </c>
      <c r="G133" s="225" t="s">
        <v>307</v>
      </c>
      <c r="H133" s="226">
        <v>452.79000000000002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308</v>
      </c>
    </row>
    <row r="134" s="2" customFormat="1">
      <c r="A134" s="35"/>
      <c r="B134" s="36"/>
      <c r="C134" s="37"/>
      <c r="D134" s="235" t="s">
        <v>275</v>
      </c>
      <c r="E134" s="37"/>
      <c r="F134" s="236" t="s">
        <v>1416</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594</v>
      </c>
      <c r="F135" s="224" t="s">
        <v>595</v>
      </c>
      <c r="G135" s="225" t="s">
        <v>297</v>
      </c>
      <c r="H135" s="226">
        <v>756</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312</v>
      </c>
    </row>
    <row r="136" s="2" customFormat="1">
      <c r="A136" s="35"/>
      <c r="B136" s="36"/>
      <c r="C136" s="37"/>
      <c r="D136" s="235" t="s">
        <v>275</v>
      </c>
      <c r="E136" s="37"/>
      <c r="F136" s="236" t="s">
        <v>1417</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314</v>
      </c>
      <c r="D137" s="240" t="s">
        <v>339</v>
      </c>
      <c r="E137" s="241" t="s">
        <v>340</v>
      </c>
      <c r="F137" s="242" t="s">
        <v>341</v>
      </c>
      <c r="G137" s="243" t="s">
        <v>307</v>
      </c>
      <c r="H137" s="244">
        <v>1561.5</v>
      </c>
      <c r="I137" s="245"/>
      <c r="J137" s="246">
        <f>ROUND(I137*H137,2)</f>
        <v>0</v>
      </c>
      <c r="K137" s="242" t="s">
        <v>273</v>
      </c>
      <c r="L137" s="247"/>
      <c r="M137" s="248" t="s">
        <v>1</v>
      </c>
      <c r="N137" s="249" t="s">
        <v>38</v>
      </c>
      <c r="O137" s="88"/>
      <c r="P137" s="231">
        <f>O137*H137</f>
        <v>0</v>
      </c>
      <c r="Q137" s="231">
        <v>1</v>
      </c>
      <c r="R137" s="231">
        <f>Q137*H137</f>
        <v>1561.5</v>
      </c>
      <c r="S137" s="231">
        <v>0</v>
      </c>
      <c r="T137" s="232">
        <f>S137*H137</f>
        <v>0</v>
      </c>
      <c r="U137" s="35"/>
      <c r="V137" s="35"/>
      <c r="W137" s="35"/>
      <c r="X137" s="35"/>
      <c r="Y137" s="35"/>
      <c r="Z137" s="35"/>
      <c r="AA137" s="35"/>
      <c r="AB137" s="35"/>
      <c r="AC137" s="35"/>
      <c r="AD137" s="35"/>
      <c r="AE137" s="35"/>
      <c r="AR137" s="233" t="s">
        <v>286</v>
      </c>
      <c r="AT137" s="233" t="s">
        <v>339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315</v>
      </c>
    </row>
    <row r="138" s="2" customFormat="1">
      <c r="A138" s="35"/>
      <c r="B138" s="36"/>
      <c r="C138" s="37"/>
      <c r="D138" s="235" t="s">
        <v>275</v>
      </c>
      <c r="E138" s="37"/>
      <c r="F138" s="236" t="s">
        <v>1418</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305</v>
      </c>
      <c r="F139" s="224" t="s">
        <v>306</v>
      </c>
      <c r="G139" s="225" t="s">
        <v>307</v>
      </c>
      <c r="H139" s="226">
        <v>1561.5</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319</v>
      </c>
    </row>
    <row r="140" s="2" customFormat="1">
      <c r="A140" s="35"/>
      <c r="B140" s="36"/>
      <c r="C140" s="37"/>
      <c r="D140" s="235" t="s">
        <v>275</v>
      </c>
      <c r="E140" s="37"/>
      <c r="F140" s="236" t="s">
        <v>1419</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321</v>
      </c>
      <c r="D141" s="222" t="s">
        <v>269</v>
      </c>
      <c r="E141" s="223" t="s">
        <v>317</v>
      </c>
      <c r="F141" s="224" t="s">
        <v>318</v>
      </c>
      <c r="G141" s="225" t="s">
        <v>307</v>
      </c>
      <c r="H141" s="226">
        <v>7807.5</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324</v>
      </c>
    </row>
    <row r="142" s="2" customFormat="1">
      <c r="A142" s="35"/>
      <c r="B142" s="36"/>
      <c r="C142" s="37"/>
      <c r="D142" s="235" t="s">
        <v>275</v>
      </c>
      <c r="E142" s="37"/>
      <c r="F142" s="236" t="s">
        <v>1420</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298</v>
      </c>
      <c r="D143" s="222" t="s">
        <v>269</v>
      </c>
      <c r="E143" s="223" t="s">
        <v>353</v>
      </c>
      <c r="F143" s="224" t="s">
        <v>354</v>
      </c>
      <c r="G143" s="225" t="s">
        <v>272</v>
      </c>
      <c r="H143" s="226">
        <v>10</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329</v>
      </c>
    </row>
    <row r="144" s="2" customFormat="1">
      <c r="A144" s="35"/>
      <c r="B144" s="36"/>
      <c r="C144" s="37"/>
      <c r="D144" s="235" t="s">
        <v>275</v>
      </c>
      <c r="E144" s="37"/>
      <c r="F144" s="236" t="s">
        <v>1421</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331</v>
      </c>
      <c r="D145" s="222" t="s">
        <v>269</v>
      </c>
      <c r="E145" s="223" t="s">
        <v>357</v>
      </c>
      <c r="F145" s="224" t="s">
        <v>358</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334</v>
      </c>
    </row>
    <row r="146" s="2" customFormat="1">
      <c r="A146" s="35"/>
      <c r="B146" s="36"/>
      <c r="C146" s="37"/>
      <c r="D146" s="235" t="s">
        <v>275</v>
      </c>
      <c r="E146" s="37"/>
      <c r="F146" s="236" t="s">
        <v>1422</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302</v>
      </c>
      <c r="D147" s="222" t="s">
        <v>269</v>
      </c>
      <c r="E147" s="223" t="s">
        <v>362</v>
      </c>
      <c r="F147" s="224" t="s">
        <v>363</v>
      </c>
      <c r="G147" s="225" t="s">
        <v>272</v>
      </c>
      <c r="H147" s="226">
        <v>23</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337</v>
      </c>
    </row>
    <row r="148" s="2" customFormat="1">
      <c r="A148" s="35"/>
      <c r="B148" s="36"/>
      <c r="C148" s="37"/>
      <c r="D148" s="235" t="s">
        <v>275</v>
      </c>
      <c r="E148" s="37"/>
      <c r="F148" s="236" t="s">
        <v>1423</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338</v>
      </c>
      <c r="D149" s="222" t="s">
        <v>269</v>
      </c>
      <c r="E149" s="223" t="s">
        <v>371</v>
      </c>
      <c r="F149" s="224" t="s">
        <v>372</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342</v>
      </c>
    </row>
    <row r="150" s="2" customFormat="1">
      <c r="A150" s="35"/>
      <c r="B150" s="36"/>
      <c r="C150" s="37"/>
      <c r="D150" s="235" t="s">
        <v>275</v>
      </c>
      <c r="E150" s="37"/>
      <c r="F150" s="236" t="s">
        <v>753</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308</v>
      </c>
      <c r="D151" s="222" t="s">
        <v>269</v>
      </c>
      <c r="E151" s="223" t="s">
        <v>375</v>
      </c>
      <c r="F151" s="224" t="s">
        <v>376</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346</v>
      </c>
    </row>
    <row r="152" s="2" customFormat="1">
      <c r="A152" s="35"/>
      <c r="B152" s="36"/>
      <c r="C152" s="37"/>
      <c r="D152" s="235" t="s">
        <v>275</v>
      </c>
      <c r="E152" s="37"/>
      <c r="F152" s="236" t="s">
        <v>1053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348</v>
      </c>
      <c r="D153" s="222" t="s">
        <v>269</v>
      </c>
      <c r="E153" s="223" t="s">
        <v>380</v>
      </c>
      <c r="F153" s="224" t="s">
        <v>381</v>
      </c>
      <c r="G153" s="225" t="s">
        <v>272</v>
      </c>
      <c r="H153" s="226">
        <v>5500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349</v>
      </c>
    </row>
    <row r="154" s="2" customFormat="1">
      <c r="A154" s="35"/>
      <c r="B154" s="36"/>
      <c r="C154" s="37"/>
      <c r="D154" s="235" t="s">
        <v>275</v>
      </c>
      <c r="E154" s="37"/>
      <c r="F154" s="236" t="s">
        <v>1424</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312</v>
      </c>
      <c r="D155" s="222" t="s">
        <v>269</v>
      </c>
      <c r="E155" s="223" t="s">
        <v>384</v>
      </c>
      <c r="F155" s="224" t="s">
        <v>385</v>
      </c>
      <c r="G155" s="225" t="s">
        <v>272</v>
      </c>
      <c r="H155" s="226">
        <v>20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351</v>
      </c>
    </row>
    <row r="156" s="2" customFormat="1">
      <c r="A156" s="35"/>
      <c r="B156" s="36"/>
      <c r="C156" s="37"/>
      <c r="D156" s="235" t="s">
        <v>275</v>
      </c>
      <c r="E156" s="37"/>
      <c r="F156" s="236" t="s">
        <v>1425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389</v>
      </c>
      <c r="F157" s="224" t="s">
        <v>390</v>
      </c>
      <c r="G157" s="225" t="s">
        <v>307</v>
      </c>
      <c r="H157" s="226">
        <v>18.966000000000001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355</v>
      </c>
    </row>
    <row r="158" s="2" customFormat="1">
      <c r="A158" s="35"/>
      <c r="B158" s="36"/>
      <c r="C158" s="37"/>
      <c r="D158" s="235" t="s">
        <v>275</v>
      </c>
      <c r="E158" s="37"/>
      <c r="F158" s="236" t="s">
        <v>1426</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315</v>
      </c>
      <c r="D159" s="222" t="s">
        <v>269</v>
      </c>
      <c r="E159" s="223" t="s">
        <v>393</v>
      </c>
      <c r="F159" s="224" t="s">
        <v>394</v>
      </c>
      <c r="G159" s="225" t="s">
        <v>307</v>
      </c>
      <c r="H159" s="226">
        <v>18.966000000000001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359</v>
      </c>
    </row>
    <row r="160" s="2" customFormat="1">
      <c r="A160" s="35"/>
      <c r="B160" s="36"/>
      <c r="C160" s="37"/>
      <c r="D160" s="235" t="s">
        <v>275</v>
      </c>
      <c r="E160" s="37"/>
      <c r="F160" s="236" t="s">
        <v>1427</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361</v>
      </c>
      <c r="D161" s="222" t="s">
        <v>269</v>
      </c>
      <c r="E161" s="223" t="s">
        <v>389</v>
      </c>
      <c r="F161" s="224" t="s">
        <v>390</v>
      </c>
      <c r="G161" s="225" t="s">
        <v>307</v>
      </c>
      <c r="H161" s="226">
        <v>18.966000000000001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364</v>
      </c>
    </row>
    <row r="162" s="2" customFormat="1">
      <c r="A162" s="35"/>
      <c r="B162" s="36"/>
      <c r="C162" s="37"/>
      <c r="D162" s="235" t="s">
        <v>275</v>
      </c>
      <c r="E162" s="37"/>
      <c r="F162" s="236" t="s">
        <v>1428</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319</v>
      </c>
      <c r="D163" s="222" t="s">
        <v>269</v>
      </c>
      <c r="E163" s="223" t="s">
        <v>393</v>
      </c>
      <c r="F163" s="224" t="s">
        <v>394</v>
      </c>
      <c r="G163" s="225" t="s">
        <v>307</v>
      </c>
      <c r="H163" s="226">
        <v>18.966000000000001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368</v>
      </c>
    </row>
    <row r="164" s="2" customFormat="1">
      <c r="A164" s="35"/>
      <c r="B164" s="36"/>
      <c r="C164" s="37"/>
      <c r="D164" s="235" t="s">
        <v>275</v>
      </c>
      <c r="E164" s="37"/>
      <c r="F164" s="236" t="s">
        <v>1429</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01.25" customHeight="1">
      <c r="A165" s="35"/>
      <c r="B165" s="36"/>
      <c r="C165" s="222" t="s">
        <v>370</v>
      </c>
      <c r="D165" s="222" t="s">
        <v>269</v>
      </c>
      <c r="E165" s="223" t="s">
        <v>402</v>
      </c>
      <c r="F165" s="224" t="s">
        <v>403</v>
      </c>
      <c r="G165" s="225" t="s">
        <v>279</v>
      </c>
      <c r="H165" s="226">
        <v>176</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c r="A166" s="35"/>
      <c r="B166" s="36"/>
      <c r="C166" s="37"/>
      <c r="D166" s="235" t="s">
        <v>275</v>
      </c>
      <c r="E166" s="37"/>
      <c r="F166" s="236" t="s">
        <v>1430</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1.25" customHeight="1">
      <c r="A167" s="35"/>
      <c r="B167" s="36"/>
      <c r="C167" s="222" t="s">
        <v>324</v>
      </c>
      <c r="D167" s="222" t="s">
        <v>269</v>
      </c>
      <c r="E167" s="223" t="s">
        <v>407</v>
      </c>
      <c r="F167" s="224" t="s">
        <v>408</v>
      </c>
      <c r="G167" s="225" t="s">
        <v>279</v>
      </c>
      <c r="H167" s="226">
        <v>40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377</v>
      </c>
    </row>
    <row r="168" s="2" customFormat="1">
      <c r="A168" s="35"/>
      <c r="B168" s="36"/>
      <c r="C168" s="37"/>
      <c r="D168" s="235" t="s">
        <v>275</v>
      </c>
      <c r="E168" s="37"/>
      <c r="F168" s="236" t="s">
        <v>1060</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42.2" customHeight="1">
      <c r="A169" s="35"/>
      <c r="B169" s="36"/>
      <c r="C169" s="222" t="s">
        <v>379</v>
      </c>
      <c r="D169" s="222" t="s">
        <v>269</v>
      </c>
      <c r="E169" s="223" t="s">
        <v>411</v>
      </c>
      <c r="F169" s="224" t="s">
        <v>412</v>
      </c>
      <c r="G169" s="225" t="s">
        <v>279</v>
      </c>
      <c r="H169" s="226">
        <v>71.227999999999994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382</v>
      </c>
    </row>
    <row r="170" s="2" customFormat="1">
      <c r="A170" s="35"/>
      <c r="B170" s="36"/>
      <c r="C170" s="37"/>
      <c r="D170" s="235" t="s">
        <v>275</v>
      </c>
      <c r="E170" s="37"/>
      <c r="F170" s="236" t="s">
        <v>1431</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14.9" customHeight="1">
      <c r="A171" s="35"/>
      <c r="B171" s="36"/>
      <c r="C171" s="222" t="s">
        <v>329</v>
      </c>
      <c r="D171" s="222" t="s">
        <v>269</v>
      </c>
      <c r="E171" s="223" t="s">
        <v>416</v>
      </c>
      <c r="F171" s="224" t="s">
        <v>417</v>
      </c>
      <c r="G171" s="225" t="s">
        <v>279</v>
      </c>
      <c r="H171" s="226">
        <v>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386</v>
      </c>
    </row>
    <row r="172" s="2" customFormat="1">
      <c r="A172" s="35"/>
      <c r="B172" s="36"/>
      <c r="C172" s="37"/>
      <c r="D172" s="235" t="s">
        <v>275</v>
      </c>
      <c r="E172" s="37"/>
      <c r="F172" s="236" t="s">
        <v>1432</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00.5" customHeight="1">
      <c r="A173" s="35"/>
      <c r="B173" s="36"/>
      <c r="C173" s="222" t="s">
        <v>388</v>
      </c>
      <c r="D173" s="222" t="s">
        <v>269</v>
      </c>
      <c r="E173" s="223" t="s">
        <v>425</v>
      </c>
      <c r="F173" s="224" t="s">
        <v>426</v>
      </c>
      <c r="G173" s="225" t="s">
        <v>307</v>
      </c>
      <c r="H173" s="226">
        <v>9.8859999999999992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391</v>
      </c>
    </row>
    <row r="174" s="2" customFormat="1">
      <c r="A174" s="35"/>
      <c r="B174" s="36"/>
      <c r="C174" s="37"/>
      <c r="D174" s="235" t="s">
        <v>275</v>
      </c>
      <c r="E174" s="37"/>
      <c r="F174" s="236" t="s">
        <v>1433</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66.75" customHeight="1">
      <c r="A175" s="35"/>
      <c r="B175" s="36"/>
      <c r="C175" s="222" t="s">
        <v>334</v>
      </c>
      <c r="D175" s="222" t="s">
        <v>269</v>
      </c>
      <c r="E175" s="223" t="s">
        <v>429</v>
      </c>
      <c r="F175" s="224" t="s">
        <v>430</v>
      </c>
      <c r="G175" s="225" t="s">
        <v>279</v>
      </c>
      <c r="H175" s="226">
        <v>67.260000000000005</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395</v>
      </c>
    </row>
    <row r="176" s="2" customFormat="1">
      <c r="A176" s="35"/>
      <c r="B176" s="36"/>
      <c r="C176" s="37"/>
      <c r="D176" s="235" t="s">
        <v>275</v>
      </c>
      <c r="E176" s="37"/>
      <c r="F176" s="236" t="s">
        <v>1434</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397</v>
      </c>
      <c r="D177" s="222" t="s">
        <v>269</v>
      </c>
      <c r="E177" s="223" t="s">
        <v>434</v>
      </c>
      <c r="F177" s="224" t="s">
        <v>435</v>
      </c>
      <c r="G177" s="225" t="s">
        <v>279</v>
      </c>
      <c r="H177" s="226">
        <v>15.539999999999999</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398</v>
      </c>
    </row>
    <row r="178" s="2" customFormat="1">
      <c r="A178" s="35"/>
      <c r="B178" s="36"/>
      <c r="C178" s="37"/>
      <c r="D178" s="235" t="s">
        <v>275</v>
      </c>
      <c r="E178" s="37"/>
      <c r="F178" s="236" t="s">
        <v>1435</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337</v>
      </c>
      <c r="D179" s="222" t="s">
        <v>269</v>
      </c>
      <c r="E179" s="223" t="s">
        <v>389</v>
      </c>
      <c r="F179" s="224" t="s">
        <v>390</v>
      </c>
      <c r="G179" s="225" t="s">
        <v>307</v>
      </c>
      <c r="H179" s="226">
        <v>32.491999999999997</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400</v>
      </c>
    </row>
    <row r="180" s="2" customFormat="1">
      <c r="A180" s="35"/>
      <c r="B180" s="36"/>
      <c r="C180" s="37"/>
      <c r="D180" s="235" t="s">
        <v>275</v>
      </c>
      <c r="E180" s="37"/>
      <c r="F180" s="236" t="s">
        <v>1436</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406</v>
      </c>
      <c r="D181" s="222" t="s">
        <v>269</v>
      </c>
      <c r="E181" s="223" t="s">
        <v>393</v>
      </c>
      <c r="F181" s="224" t="s">
        <v>394</v>
      </c>
      <c r="G181" s="225" t="s">
        <v>307</v>
      </c>
      <c r="H181" s="226">
        <v>32.491999999999997</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404</v>
      </c>
    </row>
    <row r="182" s="2" customFormat="1">
      <c r="A182" s="35"/>
      <c r="B182" s="36"/>
      <c r="C182" s="37"/>
      <c r="D182" s="235" t="s">
        <v>275</v>
      </c>
      <c r="E182" s="37"/>
      <c r="F182" s="236" t="s">
        <v>1437</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342</v>
      </c>
      <c r="D183" s="222" t="s">
        <v>269</v>
      </c>
      <c r="E183" s="223" t="s">
        <v>389</v>
      </c>
      <c r="F183" s="224" t="s">
        <v>390</v>
      </c>
      <c r="G183" s="225" t="s">
        <v>307</v>
      </c>
      <c r="H183" s="226">
        <v>32.491999999999997</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409</v>
      </c>
    </row>
    <row r="184" s="2" customFormat="1">
      <c r="A184" s="35"/>
      <c r="B184" s="36"/>
      <c r="C184" s="37"/>
      <c r="D184" s="235" t="s">
        <v>275</v>
      </c>
      <c r="E184" s="37"/>
      <c r="F184" s="236" t="s">
        <v>1438</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415</v>
      </c>
      <c r="D185" s="222" t="s">
        <v>269</v>
      </c>
      <c r="E185" s="223" t="s">
        <v>393</v>
      </c>
      <c r="F185" s="224" t="s">
        <v>394</v>
      </c>
      <c r="G185" s="225" t="s">
        <v>307</v>
      </c>
      <c r="H185" s="226">
        <v>32.491999999999997</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413</v>
      </c>
    </row>
    <row r="186" s="2" customFormat="1">
      <c r="A186" s="35"/>
      <c r="B186" s="36"/>
      <c r="C186" s="37"/>
      <c r="D186" s="235" t="s">
        <v>275</v>
      </c>
      <c r="E186" s="37"/>
      <c r="F186" s="236" t="s">
        <v>1439</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37.8" customHeight="1">
      <c r="A187" s="35"/>
      <c r="B187" s="36"/>
      <c r="C187" s="222" t="s">
        <v>346</v>
      </c>
      <c r="D187" s="222" t="s">
        <v>269</v>
      </c>
      <c r="E187" s="223" t="s">
        <v>448</v>
      </c>
      <c r="F187" s="224" t="s">
        <v>1066</v>
      </c>
      <c r="G187" s="225" t="s">
        <v>279</v>
      </c>
      <c r="H187" s="226">
        <v>1476</v>
      </c>
      <c r="I187" s="227"/>
      <c r="J187" s="228">
        <f>ROUND(I187*H187,2)</f>
        <v>0</v>
      </c>
      <c r="K187" s="224" t="s">
        <v>1</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418</v>
      </c>
    </row>
    <row r="188" s="2" customFormat="1">
      <c r="A188" s="35"/>
      <c r="B188" s="36"/>
      <c r="C188" s="37"/>
      <c r="D188" s="235" t="s">
        <v>275</v>
      </c>
      <c r="E188" s="37"/>
      <c r="F188" s="236" t="s">
        <v>1440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28.55" customHeight="1">
      <c r="A189" s="35"/>
      <c r="B189" s="36"/>
      <c r="C189" s="222" t="s">
        <v>424</v>
      </c>
      <c r="D189" s="222" t="s">
        <v>269</v>
      </c>
      <c r="E189" s="223" t="s">
        <v>453</v>
      </c>
      <c r="F189" s="224" t="s">
        <v>454</v>
      </c>
      <c r="G189" s="225" t="s">
        <v>279</v>
      </c>
      <c r="H189" s="226">
        <v>432.25999999999999</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422</v>
      </c>
    </row>
    <row r="190" s="2" customFormat="1">
      <c r="A190" s="35"/>
      <c r="B190" s="36"/>
      <c r="C190" s="37"/>
      <c r="D190" s="235" t="s">
        <v>275</v>
      </c>
      <c r="E190" s="37"/>
      <c r="F190" s="236" t="s">
        <v>1441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349</v>
      </c>
      <c r="D191" s="222" t="s">
        <v>269</v>
      </c>
      <c r="E191" s="223" t="s">
        <v>457</v>
      </c>
      <c r="F191" s="224" t="s">
        <v>458</v>
      </c>
      <c r="G191" s="225" t="s">
        <v>279</v>
      </c>
      <c r="H191" s="226">
        <v>411.50999999999999</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427</v>
      </c>
    </row>
    <row r="192" s="2" customFormat="1">
      <c r="A192" s="35"/>
      <c r="B192" s="36"/>
      <c r="C192" s="37"/>
      <c r="D192" s="235" t="s">
        <v>275</v>
      </c>
      <c r="E192" s="37"/>
      <c r="F192" s="236" t="s">
        <v>1442</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433</v>
      </c>
      <c r="D193" s="222" t="s">
        <v>269</v>
      </c>
      <c r="E193" s="223" t="s">
        <v>462</v>
      </c>
      <c r="F193" s="224" t="s">
        <v>463</v>
      </c>
      <c r="G193" s="225" t="s">
        <v>279</v>
      </c>
      <c r="H193" s="226">
        <v>1088.0699999999999</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431</v>
      </c>
    </row>
    <row r="194" s="2" customFormat="1">
      <c r="A194" s="35"/>
      <c r="B194" s="36"/>
      <c r="C194" s="37"/>
      <c r="D194" s="235" t="s">
        <v>275</v>
      </c>
      <c r="E194" s="37"/>
      <c r="F194" s="236" t="s">
        <v>1443</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351</v>
      </c>
      <c r="D195" s="222" t="s">
        <v>269</v>
      </c>
      <c r="E195" s="223" t="s">
        <v>471</v>
      </c>
      <c r="F195" s="224" t="s">
        <v>472</v>
      </c>
      <c r="G195" s="225" t="s">
        <v>272</v>
      </c>
      <c r="H195" s="226">
        <v>6</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436</v>
      </c>
    </row>
    <row r="196" s="2" customFormat="1">
      <c r="A196" s="35"/>
      <c r="B196" s="36"/>
      <c r="C196" s="37"/>
      <c r="D196" s="235" t="s">
        <v>275</v>
      </c>
      <c r="E196" s="37"/>
      <c r="F196" s="236" t="s">
        <v>1444</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28.55" customHeight="1">
      <c r="A197" s="35"/>
      <c r="B197" s="36"/>
      <c r="C197" s="222" t="s">
        <v>440</v>
      </c>
      <c r="D197" s="222" t="s">
        <v>269</v>
      </c>
      <c r="E197" s="223" t="s">
        <v>480</v>
      </c>
      <c r="F197" s="224" t="s">
        <v>481</v>
      </c>
      <c r="G197" s="225" t="s">
        <v>272</v>
      </c>
      <c r="H197" s="226">
        <v>7</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438</v>
      </c>
    </row>
    <row r="198" s="2" customFormat="1">
      <c r="A198" s="35"/>
      <c r="B198" s="36"/>
      <c r="C198" s="37"/>
      <c r="D198" s="235" t="s">
        <v>275</v>
      </c>
      <c r="E198" s="37"/>
      <c r="F198" s="236" t="s">
        <v>1445</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14.9" customHeight="1">
      <c r="A199" s="35"/>
      <c r="B199" s="36"/>
      <c r="C199" s="222" t="s">
        <v>355</v>
      </c>
      <c r="D199" s="222" t="s">
        <v>269</v>
      </c>
      <c r="E199" s="223" t="s">
        <v>484</v>
      </c>
      <c r="F199" s="224" t="s">
        <v>485</v>
      </c>
      <c r="G199" s="225" t="s">
        <v>486</v>
      </c>
      <c r="H199" s="226">
        <v>112</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441</v>
      </c>
    </row>
    <row r="200" s="2" customFormat="1">
      <c r="A200" s="35"/>
      <c r="B200" s="36"/>
      <c r="C200" s="37"/>
      <c r="D200" s="235" t="s">
        <v>275</v>
      </c>
      <c r="E200" s="37"/>
      <c r="F200" s="236" t="s">
        <v>1408</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445</v>
      </c>
      <c r="D201" s="222" t="s">
        <v>269</v>
      </c>
      <c r="E201" s="223" t="s">
        <v>490</v>
      </c>
      <c r="F201" s="224" t="s">
        <v>491</v>
      </c>
      <c r="G201" s="225" t="s">
        <v>486</v>
      </c>
      <c r="H201" s="226">
        <v>28</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443</v>
      </c>
    </row>
    <row r="202" s="2" customFormat="1">
      <c r="A202" s="35"/>
      <c r="B202" s="36"/>
      <c r="C202" s="37"/>
      <c r="D202" s="235" t="s">
        <v>275</v>
      </c>
      <c r="E202" s="37"/>
      <c r="F202" s="236" t="s">
        <v>1446</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90" customHeight="1">
      <c r="A203" s="35"/>
      <c r="B203" s="36"/>
      <c r="C203" s="222" t="s">
        <v>359</v>
      </c>
      <c r="D203" s="222" t="s">
        <v>269</v>
      </c>
      <c r="E203" s="223" t="s">
        <v>494</v>
      </c>
      <c r="F203" s="224" t="s">
        <v>495</v>
      </c>
      <c r="G203" s="225" t="s">
        <v>279</v>
      </c>
      <c r="H203" s="226">
        <v>3000</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446</v>
      </c>
    </row>
    <row r="204" s="2" customFormat="1">
      <c r="A204" s="35"/>
      <c r="B204" s="36"/>
      <c r="C204" s="37"/>
      <c r="D204" s="235" t="s">
        <v>275</v>
      </c>
      <c r="E204" s="37"/>
      <c r="F204" s="236" t="s">
        <v>1303</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452</v>
      </c>
      <c r="D205" s="222" t="s">
        <v>269</v>
      </c>
      <c r="E205" s="223" t="s">
        <v>499</v>
      </c>
      <c r="F205" s="224" t="s">
        <v>500</v>
      </c>
      <c r="G205" s="225" t="s">
        <v>279</v>
      </c>
      <c r="H205" s="226">
        <v>3000</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450</v>
      </c>
    </row>
    <row r="206" s="2" customFormat="1">
      <c r="A206" s="35"/>
      <c r="B206" s="36"/>
      <c r="C206" s="37"/>
      <c r="D206" s="235" t="s">
        <v>275</v>
      </c>
      <c r="E206" s="37"/>
      <c r="F206" s="236" t="s">
        <v>1303</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76.35" customHeight="1">
      <c r="A207" s="35"/>
      <c r="B207" s="36"/>
      <c r="C207" s="222" t="s">
        <v>364</v>
      </c>
      <c r="D207" s="222" t="s">
        <v>269</v>
      </c>
      <c r="E207" s="223" t="s">
        <v>502</v>
      </c>
      <c r="F207" s="224" t="s">
        <v>503</v>
      </c>
      <c r="G207" s="225" t="s">
        <v>279</v>
      </c>
      <c r="H207" s="226">
        <v>377.56299999999999</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455</v>
      </c>
    </row>
    <row r="208" s="2" customFormat="1">
      <c r="A208" s="35"/>
      <c r="B208" s="36"/>
      <c r="C208" s="37"/>
      <c r="D208" s="235" t="s">
        <v>275</v>
      </c>
      <c r="E208" s="37"/>
      <c r="F208" s="236" t="s">
        <v>1447</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461</v>
      </c>
      <c r="D209" s="222" t="s">
        <v>269</v>
      </c>
      <c r="E209" s="223" t="s">
        <v>507</v>
      </c>
      <c r="F209" s="224" t="s">
        <v>508</v>
      </c>
      <c r="G209" s="225" t="s">
        <v>279</v>
      </c>
      <c r="H209" s="226">
        <v>377.56299999999999</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459</v>
      </c>
    </row>
    <row r="210" s="2" customFormat="1">
      <c r="A210" s="35"/>
      <c r="B210" s="36"/>
      <c r="C210" s="37"/>
      <c r="D210" s="235" t="s">
        <v>275</v>
      </c>
      <c r="E210" s="37"/>
      <c r="F210" s="236" t="s">
        <v>1447</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4.25" customHeight="1">
      <c r="A211" s="35"/>
      <c r="B211" s="36"/>
      <c r="C211" s="222" t="s">
        <v>368</v>
      </c>
      <c r="D211" s="222" t="s">
        <v>269</v>
      </c>
      <c r="E211" s="223" t="s">
        <v>510</v>
      </c>
      <c r="F211" s="224" t="s">
        <v>511</v>
      </c>
      <c r="G211" s="225" t="s">
        <v>512</v>
      </c>
      <c r="H211" s="226">
        <v>2</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464</v>
      </c>
    </row>
    <row r="212" s="2" customFormat="1">
      <c r="A212" s="35"/>
      <c r="B212" s="36"/>
      <c r="C212" s="37"/>
      <c r="D212" s="235" t="s">
        <v>275</v>
      </c>
      <c r="E212" s="37"/>
      <c r="F212" s="236" t="s">
        <v>1448</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470</v>
      </c>
      <c r="D213" s="222" t="s">
        <v>269</v>
      </c>
      <c r="E213" s="223" t="s">
        <v>516</v>
      </c>
      <c r="F213" s="224" t="s">
        <v>517</v>
      </c>
      <c r="G213" s="225" t="s">
        <v>512</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468</v>
      </c>
    </row>
    <row r="214" s="2" customFormat="1">
      <c r="A214" s="35"/>
      <c r="B214" s="36"/>
      <c r="C214" s="37"/>
      <c r="D214" s="235" t="s">
        <v>275</v>
      </c>
      <c r="E214" s="37"/>
      <c r="F214" s="236" t="s">
        <v>1448</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76.35" customHeight="1">
      <c r="A215" s="35"/>
      <c r="B215" s="36"/>
      <c r="C215" s="222" t="s">
        <v>373</v>
      </c>
      <c r="D215" s="222" t="s">
        <v>269</v>
      </c>
      <c r="E215" s="223" t="s">
        <v>519</v>
      </c>
      <c r="F215" s="224" t="s">
        <v>520</v>
      </c>
      <c r="G215" s="225" t="s">
        <v>272</v>
      </c>
      <c r="H215" s="226">
        <v>130</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473</v>
      </c>
    </row>
    <row r="216" s="2" customFormat="1">
      <c r="A216" s="35"/>
      <c r="B216" s="36"/>
      <c r="C216" s="37"/>
      <c r="D216" s="235" t="s">
        <v>275</v>
      </c>
      <c r="E216" s="37"/>
      <c r="F216" s="236" t="s">
        <v>1449</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76.35" customHeight="1">
      <c r="A217" s="35"/>
      <c r="B217" s="36"/>
      <c r="C217" s="222" t="s">
        <v>479</v>
      </c>
      <c r="D217" s="222" t="s">
        <v>269</v>
      </c>
      <c r="E217" s="223" t="s">
        <v>524</v>
      </c>
      <c r="F217" s="224" t="s">
        <v>525</v>
      </c>
      <c r="G217" s="225" t="s">
        <v>272</v>
      </c>
      <c r="H217" s="226">
        <v>130</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477</v>
      </c>
    </row>
    <row r="218" s="2" customFormat="1">
      <c r="A218" s="35"/>
      <c r="B218" s="36"/>
      <c r="C218" s="37"/>
      <c r="D218" s="235" t="s">
        <v>275</v>
      </c>
      <c r="E218" s="37"/>
      <c r="F218" s="236" t="s">
        <v>1449</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37.8" customHeight="1">
      <c r="A219" s="35"/>
      <c r="B219" s="36"/>
      <c r="C219" s="222" t="s">
        <v>377</v>
      </c>
      <c r="D219" s="222" t="s">
        <v>269</v>
      </c>
      <c r="E219" s="223" t="s">
        <v>527</v>
      </c>
      <c r="F219" s="224" t="s">
        <v>528</v>
      </c>
      <c r="G219" s="225" t="s">
        <v>272</v>
      </c>
      <c r="H219" s="226">
        <v>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482</v>
      </c>
    </row>
    <row r="220" s="2" customFormat="1">
      <c r="A220" s="35"/>
      <c r="B220" s="36"/>
      <c r="C220" s="37"/>
      <c r="D220" s="235" t="s">
        <v>275</v>
      </c>
      <c r="E220" s="37"/>
      <c r="F220" s="236" t="s">
        <v>1450</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55.5" customHeight="1">
      <c r="A221" s="35"/>
      <c r="B221" s="36"/>
      <c r="C221" s="222" t="s">
        <v>489</v>
      </c>
      <c r="D221" s="222" t="s">
        <v>269</v>
      </c>
      <c r="E221" s="223" t="s">
        <v>532</v>
      </c>
      <c r="F221" s="224" t="s">
        <v>533</v>
      </c>
      <c r="G221" s="225" t="s">
        <v>272</v>
      </c>
      <c r="H221" s="226">
        <v>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487</v>
      </c>
    </row>
    <row r="222" s="2" customFormat="1">
      <c r="A222" s="35"/>
      <c r="B222" s="36"/>
      <c r="C222" s="37"/>
      <c r="D222" s="235" t="s">
        <v>275</v>
      </c>
      <c r="E222" s="37"/>
      <c r="F222" s="236" t="s">
        <v>1450</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24.15" customHeight="1">
      <c r="A223" s="35"/>
      <c r="B223" s="36"/>
      <c r="C223" s="222" t="s">
        <v>382</v>
      </c>
      <c r="D223" s="222" t="s">
        <v>269</v>
      </c>
      <c r="E223" s="223" t="s">
        <v>535</v>
      </c>
      <c r="F223" s="224" t="s">
        <v>536</v>
      </c>
      <c r="G223" s="225" t="s">
        <v>272</v>
      </c>
      <c r="H223" s="226">
        <v>20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492</v>
      </c>
    </row>
    <row r="224" s="2" customFormat="1">
      <c r="A224" s="35"/>
      <c r="B224" s="36"/>
      <c r="C224" s="37"/>
      <c r="D224" s="235" t="s">
        <v>275</v>
      </c>
      <c r="E224" s="37"/>
      <c r="F224" s="236" t="s">
        <v>1451</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76.35" customHeight="1">
      <c r="A225" s="35"/>
      <c r="B225" s="36"/>
      <c r="C225" s="222" t="s">
        <v>498</v>
      </c>
      <c r="D225" s="222" t="s">
        <v>269</v>
      </c>
      <c r="E225" s="223" t="s">
        <v>539</v>
      </c>
      <c r="F225" s="224" t="s">
        <v>540</v>
      </c>
      <c r="G225" s="225" t="s">
        <v>272</v>
      </c>
      <c r="H225" s="226">
        <v>20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496</v>
      </c>
    </row>
    <row r="226" s="2" customFormat="1">
      <c r="A226" s="35"/>
      <c r="B226" s="36"/>
      <c r="C226" s="37"/>
      <c r="D226" s="235" t="s">
        <v>275</v>
      </c>
      <c r="E226" s="37"/>
      <c r="F226" s="236" t="s">
        <v>1451</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9.05" customHeight="1">
      <c r="A227" s="35"/>
      <c r="B227" s="36"/>
      <c r="C227" s="222" t="s">
        <v>386</v>
      </c>
      <c r="D227" s="222" t="s">
        <v>269</v>
      </c>
      <c r="E227" s="223" t="s">
        <v>542</v>
      </c>
      <c r="F227" s="224" t="s">
        <v>543</v>
      </c>
      <c r="G227" s="225" t="s">
        <v>272</v>
      </c>
      <c r="H227" s="226">
        <v>72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501</v>
      </c>
    </row>
    <row r="228" s="2" customFormat="1">
      <c r="A228" s="35"/>
      <c r="B228" s="36"/>
      <c r="C228" s="37"/>
      <c r="D228" s="235" t="s">
        <v>275</v>
      </c>
      <c r="E228" s="37"/>
      <c r="F228" s="236" t="s">
        <v>1452</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49.05" customHeight="1">
      <c r="A229" s="35"/>
      <c r="B229" s="36"/>
      <c r="C229" s="222" t="s">
        <v>506</v>
      </c>
      <c r="D229" s="222" t="s">
        <v>269</v>
      </c>
      <c r="E229" s="223" t="s">
        <v>547</v>
      </c>
      <c r="F229" s="224" t="s">
        <v>548</v>
      </c>
      <c r="G229" s="225" t="s">
        <v>272</v>
      </c>
      <c r="H229" s="226">
        <v>10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504</v>
      </c>
    </row>
    <row r="230" s="2" customFormat="1">
      <c r="A230" s="35"/>
      <c r="B230" s="36"/>
      <c r="C230" s="37"/>
      <c r="D230" s="235" t="s">
        <v>275</v>
      </c>
      <c r="E230" s="37"/>
      <c r="F230" s="236" t="s">
        <v>986</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55.5" customHeight="1">
      <c r="A231" s="35"/>
      <c r="B231" s="36"/>
      <c r="C231" s="222" t="s">
        <v>391</v>
      </c>
      <c r="D231" s="222" t="s">
        <v>269</v>
      </c>
      <c r="E231" s="223" t="s">
        <v>551</v>
      </c>
      <c r="F231" s="224" t="s">
        <v>552</v>
      </c>
      <c r="G231" s="225" t="s">
        <v>272</v>
      </c>
      <c r="H231" s="226">
        <v>10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509</v>
      </c>
    </row>
    <row r="232" s="2" customFormat="1">
      <c r="A232" s="35"/>
      <c r="B232" s="36"/>
      <c r="C232" s="37"/>
      <c r="D232" s="235" t="s">
        <v>275</v>
      </c>
      <c r="E232" s="37"/>
      <c r="F232" s="236" t="s">
        <v>986</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24.15" customHeight="1">
      <c r="A233" s="35"/>
      <c r="B233" s="36"/>
      <c r="C233" s="222" t="s">
        <v>515</v>
      </c>
      <c r="D233" s="222" t="s">
        <v>269</v>
      </c>
      <c r="E233" s="223" t="s">
        <v>556</v>
      </c>
      <c r="F233" s="224" t="s">
        <v>557</v>
      </c>
      <c r="G233" s="225" t="s">
        <v>272</v>
      </c>
      <c r="H233" s="226">
        <v>10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513</v>
      </c>
    </row>
    <row r="234" s="2" customFormat="1">
      <c r="A234" s="35"/>
      <c r="B234" s="36"/>
      <c r="C234" s="37"/>
      <c r="D234" s="235" t="s">
        <v>275</v>
      </c>
      <c r="E234" s="37"/>
      <c r="F234" s="236" t="s">
        <v>986</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37.8" customHeight="1">
      <c r="A235" s="35"/>
      <c r="B235" s="36"/>
      <c r="C235" s="222" t="s">
        <v>395</v>
      </c>
      <c r="D235" s="222" t="s">
        <v>269</v>
      </c>
      <c r="E235" s="223" t="s">
        <v>559</v>
      </c>
      <c r="F235" s="224" t="s">
        <v>560</v>
      </c>
      <c r="G235" s="225" t="s">
        <v>272</v>
      </c>
      <c r="H235" s="226">
        <v>172</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518</v>
      </c>
    </row>
    <row r="236" s="2" customFormat="1">
      <c r="A236" s="35"/>
      <c r="B236" s="36"/>
      <c r="C236" s="37"/>
      <c r="D236" s="235" t="s">
        <v>275</v>
      </c>
      <c r="E236" s="37"/>
      <c r="F236" s="236" t="s">
        <v>1453</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180.75" customHeight="1">
      <c r="A237" s="35"/>
      <c r="B237" s="36"/>
      <c r="C237" s="222" t="s">
        <v>523</v>
      </c>
      <c r="D237" s="222" t="s">
        <v>269</v>
      </c>
      <c r="E237" s="223" t="s">
        <v>564</v>
      </c>
      <c r="F237" s="224" t="s">
        <v>565</v>
      </c>
      <c r="G237" s="225" t="s">
        <v>289</v>
      </c>
      <c r="H237" s="226">
        <v>0.57599999999999996</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521</v>
      </c>
    </row>
    <row r="238" s="2" customFormat="1">
      <c r="A238" s="35"/>
      <c r="B238" s="36"/>
      <c r="C238" s="37"/>
      <c r="D238" s="235" t="s">
        <v>275</v>
      </c>
      <c r="E238" s="37"/>
      <c r="F238" s="236" t="s">
        <v>1454</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180.75" customHeight="1">
      <c r="A239" s="35"/>
      <c r="B239" s="36"/>
      <c r="C239" s="222" t="s">
        <v>398</v>
      </c>
      <c r="D239" s="222" t="s">
        <v>269</v>
      </c>
      <c r="E239" s="223" t="s">
        <v>568</v>
      </c>
      <c r="F239" s="224" t="s">
        <v>569</v>
      </c>
      <c r="G239" s="225" t="s">
        <v>279</v>
      </c>
      <c r="H239" s="226">
        <v>1376.0999999999999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526</v>
      </c>
    </row>
    <row r="240" s="2" customFormat="1">
      <c r="A240" s="35"/>
      <c r="B240" s="36"/>
      <c r="C240" s="37"/>
      <c r="D240" s="235" t="s">
        <v>275</v>
      </c>
      <c r="E240" s="37"/>
      <c r="F240" s="236" t="s">
        <v>1455</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55.5" customHeight="1">
      <c r="A241" s="35"/>
      <c r="B241" s="36"/>
      <c r="C241" s="222" t="s">
        <v>531</v>
      </c>
      <c r="D241" s="222" t="s">
        <v>269</v>
      </c>
      <c r="E241" s="223" t="s">
        <v>573</v>
      </c>
      <c r="F241" s="224" t="s">
        <v>574</v>
      </c>
      <c r="G241" s="225" t="s">
        <v>289</v>
      </c>
      <c r="H241" s="226">
        <v>0.57599999999999996</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529</v>
      </c>
    </row>
    <row r="242" s="2" customFormat="1">
      <c r="A242" s="35"/>
      <c r="B242" s="36"/>
      <c r="C242" s="37"/>
      <c r="D242" s="235" t="s">
        <v>275</v>
      </c>
      <c r="E242" s="37"/>
      <c r="F242" s="236" t="s">
        <v>1454</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55.5" customHeight="1">
      <c r="A243" s="35"/>
      <c r="B243" s="36"/>
      <c r="C243" s="222" t="s">
        <v>400</v>
      </c>
      <c r="D243" s="222" t="s">
        <v>269</v>
      </c>
      <c r="E243" s="223" t="s">
        <v>952</v>
      </c>
      <c r="F243" s="224" t="s">
        <v>953</v>
      </c>
      <c r="G243" s="225" t="s">
        <v>289</v>
      </c>
      <c r="H243" s="226">
        <v>0.90000000000000002</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534</v>
      </c>
    </row>
    <row r="244" s="2" customFormat="1">
      <c r="A244" s="35"/>
      <c r="B244" s="36"/>
      <c r="C244" s="37"/>
      <c r="D244" s="235" t="s">
        <v>275</v>
      </c>
      <c r="E244" s="37"/>
      <c r="F244" s="236" t="s">
        <v>1456</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538</v>
      </c>
      <c r="D245" s="222" t="s">
        <v>269</v>
      </c>
      <c r="E245" s="223" t="s">
        <v>576</v>
      </c>
      <c r="F245" s="224" t="s">
        <v>577</v>
      </c>
      <c r="G245" s="225" t="s">
        <v>279</v>
      </c>
      <c r="H245" s="226">
        <v>1376.0999999999999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537</v>
      </c>
    </row>
    <row r="246" s="2" customFormat="1">
      <c r="A246" s="35"/>
      <c r="B246" s="36"/>
      <c r="C246" s="37"/>
      <c r="D246" s="235" t="s">
        <v>275</v>
      </c>
      <c r="E246" s="37"/>
      <c r="F246" s="236" t="s">
        <v>1455</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128.55" customHeight="1">
      <c r="A247" s="35"/>
      <c r="B247" s="36"/>
      <c r="C247" s="222" t="s">
        <v>404</v>
      </c>
      <c r="D247" s="222" t="s">
        <v>269</v>
      </c>
      <c r="E247" s="223" t="s">
        <v>580</v>
      </c>
      <c r="F247" s="224" t="s">
        <v>581</v>
      </c>
      <c r="G247" s="225" t="s">
        <v>289</v>
      </c>
      <c r="H247" s="226">
        <v>1.6000000000000001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541</v>
      </c>
    </row>
    <row r="248" s="2" customFormat="1">
      <c r="A248" s="35"/>
      <c r="B248" s="36"/>
      <c r="C248" s="37"/>
      <c r="D248" s="235" t="s">
        <v>275</v>
      </c>
      <c r="E248" s="37"/>
      <c r="F248" s="236" t="s">
        <v>1457</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42.2" customHeight="1">
      <c r="A249" s="35"/>
      <c r="B249" s="36"/>
      <c r="C249" s="222" t="s">
        <v>546</v>
      </c>
      <c r="D249" s="222" t="s">
        <v>269</v>
      </c>
      <c r="E249" s="223" t="s">
        <v>584</v>
      </c>
      <c r="F249" s="224" t="s">
        <v>585</v>
      </c>
      <c r="G249" s="225" t="s">
        <v>279</v>
      </c>
      <c r="H249" s="226">
        <v>800</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544</v>
      </c>
    </row>
    <row r="250" s="2" customFormat="1">
      <c r="A250" s="35"/>
      <c r="B250" s="36"/>
      <c r="C250" s="37"/>
      <c r="D250" s="235" t="s">
        <v>275</v>
      </c>
      <c r="E250" s="37"/>
      <c r="F250" s="236" t="s">
        <v>1458</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55.5" customHeight="1">
      <c r="A251" s="35"/>
      <c r="B251" s="36"/>
      <c r="C251" s="222" t="s">
        <v>409</v>
      </c>
      <c r="D251" s="222" t="s">
        <v>269</v>
      </c>
      <c r="E251" s="223" t="s">
        <v>573</v>
      </c>
      <c r="F251" s="224" t="s">
        <v>574</v>
      </c>
      <c r="G251" s="225" t="s">
        <v>289</v>
      </c>
      <c r="H251" s="226">
        <v>1.6000000000000001</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549</v>
      </c>
    </row>
    <row r="252" s="2" customFormat="1">
      <c r="A252" s="35"/>
      <c r="B252" s="36"/>
      <c r="C252" s="37"/>
      <c r="D252" s="235" t="s">
        <v>275</v>
      </c>
      <c r="E252" s="37"/>
      <c r="F252" s="236" t="s">
        <v>1459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555</v>
      </c>
      <c r="D253" s="222" t="s">
        <v>269</v>
      </c>
      <c r="E253" s="223" t="s">
        <v>576</v>
      </c>
      <c r="F253" s="224" t="s">
        <v>577</v>
      </c>
      <c r="G253" s="225" t="s">
        <v>279</v>
      </c>
      <c r="H253" s="226">
        <v>800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553</v>
      </c>
    </row>
    <row r="254" s="2" customFormat="1">
      <c r="A254" s="35"/>
      <c r="B254" s="36"/>
      <c r="C254" s="37"/>
      <c r="D254" s="235" t="s">
        <v>275</v>
      </c>
      <c r="E254" s="37"/>
      <c r="F254" s="236" t="s">
        <v>1460</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76.35" customHeight="1">
      <c r="A255" s="35"/>
      <c r="B255" s="36"/>
      <c r="C255" s="222" t="s">
        <v>413</v>
      </c>
      <c r="D255" s="222" t="s">
        <v>269</v>
      </c>
      <c r="E255" s="223" t="s">
        <v>594</v>
      </c>
      <c r="F255" s="224" t="s">
        <v>595</v>
      </c>
      <c r="G255" s="225" t="s">
        <v>297</v>
      </c>
      <c r="H255" s="226">
        <v>130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558</v>
      </c>
    </row>
    <row r="256" s="2" customFormat="1">
      <c r="A256" s="35"/>
      <c r="B256" s="36"/>
      <c r="C256" s="37"/>
      <c r="D256" s="235" t="s">
        <v>275</v>
      </c>
      <c r="E256" s="37"/>
      <c r="F256" s="236" t="s">
        <v>1461</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563</v>
      </c>
      <c r="D257" s="222" t="s">
        <v>269</v>
      </c>
      <c r="E257" s="223" t="s">
        <v>598</v>
      </c>
      <c r="F257" s="224" t="s">
        <v>599</v>
      </c>
      <c r="G257" s="225" t="s">
        <v>297</v>
      </c>
      <c r="H257" s="226">
        <v>195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561</v>
      </c>
    </row>
    <row r="258" s="2" customFormat="1">
      <c r="A258" s="35"/>
      <c r="B258" s="36"/>
      <c r="C258" s="37"/>
      <c r="D258" s="235" t="s">
        <v>275</v>
      </c>
      <c r="E258" s="37"/>
      <c r="F258" s="236" t="s">
        <v>1462</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21.75" customHeight="1">
      <c r="A259" s="35"/>
      <c r="B259" s="36"/>
      <c r="C259" s="240" t="s">
        <v>418</v>
      </c>
      <c r="D259" s="240" t="s">
        <v>339</v>
      </c>
      <c r="E259" s="241" t="s">
        <v>340</v>
      </c>
      <c r="F259" s="242" t="s">
        <v>341</v>
      </c>
      <c r="G259" s="243" t="s">
        <v>307</v>
      </c>
      <c r="H259" s="244">
        <v>650</v>
      </c>
      <c r="I259" s="245"/>
      <c r="J259" s="246">
        <f>ROUND(I259*H259,2)</f>
        <v>0</v>
      </c>
      <c r="K259" s="242" t="s">
        <v>273</v>
      </c>
      <c r="L259" s="247"/>
      <c r="M259" s="248" t="s">
        <v>1</v>
      </c>
      <c r="N259" s="249" t="s">
        <v>38</v>
      </c>
      <c r="O259" s="88"/>
      <c r="P259" s="231">
        <f>O259*H259</f>
        <v>0</v>
      </c>
      <c r="Q259" s="231">
        <v>1</v>
      </c>
      <c r="R259" s="231">
        <f>Q259*H259</f>
        <v>650</v>
      </c>
      <c r="S259" s="231">
        <v>0</v>
      </c>
      <c r="T259" s="232">
        <f>S259*H259</f>
        <v>0</v>
      </c>
      <c r="U259" s="35"/>
      <c r="V259" s="35"/>
      <c r="W259" s="35"/>
      <c r="X259" s="35"/>
      <c r="Y259" s="35"/>
      <c r="Z259" s="35"/>
      <c r="AA259" s="35"/>
      <c r="AB259" s="35"/>
      <c r="AC259" s="35"/>
      <c r="AD259" s="35"/>
      <c r="AE259" s="35"/>
      <c r="AR259" s="233" t="s">
        <v>286</v>
      </c>
      <c r="AT259" s="233" t="s">
        <v>339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566</v>
      </c>
    </row>
    <row r="260" s="2" customFormat="1">
      <c r="A260" s="35"/>
      <c r="B260" s="36"/>
      <c r="C260" s="37"/>
      <c r="D260" s="235" t="s">
        <v>275</v>
      </c>
      <c r="E260" s="37"/>
      <c r="F260" s="236" t="s">
        <v>1463</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101.25" customHeight="1">
      <c r="A261" s="35"/>
      <c r="B261" s="36"/>
      <c r="C261" s="222" t="s">
        <v>572</v>
      </c>
      <c r="D261" s="222" t="s">
        <v>269</v>
      </c>
      <c r="E261" s="223" t="s">
        <v>305</v>
      </c>
      <c r="F261" s="224" t="s">
        <v>306</v>
      </c>
      <c r="G261" s="225" t="s">
        <v>307</v>
      </c>
      <c r="H261" s="226">
        <v>650</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570</v>
      </c>
    </row>
    <row r="262" s="2" customFormat="1">
      <c r="A262" s="35"/>
      <c r="B262" s="36"/>
      <c r="C262" s="37"/>
      <c r="D262" s="235" t="s">
        <v>275</v>
      </c>
      <c r="E262" s="37"/>
      <c r="F262" s="236" t="s">
        <v>1464</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11.75" customHeight="1">
      <c r="A263" s="35"/>
      <c r="B263" s="36"/>
      <c r="C263" s="222" t="s">
        <v>422</v>
      </c>
      <c r="D263" s="222" t="s">
        <v>269</v>
      </c>
      <c r="E263" s="223" t="s">
        <v>317</v>
      </c>
      <c r="F263" s="224" t="s">
        <v>318</v>
      </c>
      <c r="G263" s="225" t="s">
        <v>307</v>
      </c>
      <c r="H263" s="226">
        <v>3250</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575</v>
      </c>
    </row>
    <row r="264" s="2" customFormat="1">
      <c r="A264" s="35"/>
      <c r="B264" s="36"/>
      <c r="C264" s="37"/>
      <c r="D264" s="235" t="s">
        <v>275</v>
      </c>
      <c r="E264" s="37"/>
      <c r="F264" s="236" t="s">
        <v>1465</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55.5" customHeight="1">
      <c r="A265" s="35"/>
      <c r="B265" s="36"/>
      <c r="C265" s="222" t="s">
        <v>579</v>
      </c>
      <c r="D265" s="222" t="s">
        <v>269</v>
      </c>
      <c r="E265" s="223" t="s">
        <v>610</v>
      </c>
      <c r="F265" s="224" t="s">
        <v>611</v>
      </c>
      <c r="G265" s="225" t="s">
        <v>279</v>
      </c>
      <c r="H265" s="226">
        <v>5.4000000000000004</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578</v>
      </c>
    </row>
    <row r="266" s="2" customFormat="1">
      <c r="A266" s="35"/>
      <c r="B266" s="36"/>
      <c r="C266" s="37"/>
      <c r="D266" s="235" t="s">
        <v>275</v>
      </c>
      <c r="E266" s="37"/>
      <c r="F266" s="236" t="s">
        <v>1466</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66.75" customHeight="1">
      <c r="A267" s="35"/>
      <c r="B267" s="36"/>
      <c r="C267" s="222" t="s">
        <v>427</v>
      </c>
      <c r="D267" s="222" t="s">
        <v>269</v>
      </c>
      <c r="E267" s="223" t="s">
        <v>615</v>
      </c>
      <c r="F267" s="224" t="s">
        <v>616</v>
      </c>
      <c r="G267" s="225" t="s">
        <v>279</v>
      </c>
      <c r="H267" s="226">
        <v>5.4000000000000004</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582</v>
      </c>
    </row>
    <row r="268" s="2" customFormat="1">
      <c r="A268" s="35"/>
      <c r="B268" s="36"/>
      <c r="C268" s="37"/>
      <c r="D268" s="235" t="s">
        <v>275</v>
      </c>
      <c r="E268" s="37"/>
      <c r="F268" s="236" t="s">
        <v>1466</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49.05" customHeight="1">
      <c r="A269" s="35"/>
      <c r="B269" s="36"/>
      <c r="C269" s="222" t="s">
        <v>588</v>
      </c>
      <c r="D269" s="222" t="s">
        <v>269</v>
      </c>
      <c r="E269" s="223" t="s">
        <v>618</v>
      </c>
      <c r="F269" s="224" t="s">
        <v>619</v>
      </c>
      <c r="G269" s="225" t="s">
        <v>279</v>
      </c>
      <c r="H269" s="226">
        <v>480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586</v>
      </c>
    </row>
    <row r="270" s="2" customFormat="1">
      <c r="A270" s="35"/>
      <c r="B270" s="36"/>
      <c r="C270" s="37"/>
      <c r="D270" s="235" t="s">
        <v>275</v>
      </c>
      <c r="E270" s="37"/>
      <c r="F270" s="236" t="s">
        <v>1467</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431</v>
      </c>
      <c r="D271" s="222" t="s">
        <v>269</v>
      </c>
      <c r="E271" s="223" t="s">
        <v>623</v>
      </c>
      <c r="F271" s="224" t="s">
        <v>624</v>
      </c>
      <c r="G271" s="225" t="s">
        <v>279</v>
      </c>
      <c r="H271" s="226">
        <v>480</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589</v>
      </c>
    </row>
    <row r="272" s="2" customFormat="1">
      <c r="A272" s="35"/>
      <c r="B272" s="36"/>
      <c r="C272" s="37"/>
      <c r="D272" s="235" t="s">
        <v>275</v>
      </c>
      <c r="E272" s="37"/>
      <c r="F272" s="236" t="s">
        <v>1467</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73</v>
      </c>
    </row>
    <row r="273" s="2" customFormat="1" ht="24.15" customHeight="1">
      <c r="A273" s="35"/>
      <c r="B273" s="36"/>
      <c r="C273" s="240" t="s">
        <v>593</v>
      </c>
      <c r="D273" s="240" t="s">
        <v>339</v>
      </c>
      <c r="E273" s="241" t="s">
        <v>626</v>
      </c>
      <c r="F273" s="242" t="s">
        <v>627</v>
      </c>
      <c r="G273" s="243" t="s">
        <v>297</v>
      </c>
      <c r="H273" s="244">
        <v>7.2000000000000002</v>
      </c>
      <c r="I273" s="245"/>
      <c r="J273" s="246">
        <f>ROUND(I273*H273,2)</f>
        <v>0</v>
      </c>
      <c r="K273" s="242" t="s">
        <v>273</v>
      </c>
      <c r="L273" s="247"/>
      <c r="M273" s="248" t="s">
        <v>1</v>
      </c>
      <c r="N273" s="249" t="s">
        <v>38</v>
      </c>
      <c r="O273" s="88"/>
      <c r="P273" s="231">
        <f>O273*H273</f>
        <v>0</v>
      </c>
      <c r="Q273" s="231">
        <v>2.4289999999999998</v>
      </c>
      <c r="R273" s="231">
        <f>Q273*H273</f>
        <v>17.488799999999998</v>
      </c>
      <c r="S273" s="231">
        <v>0</v>
      </c>
      <c r="T273" s="232">
        <f>S273*H273</f>
        <v>0</v>
      </c>
      <c r="U273" s="35"/>
      <c r="V273" s="35"/>
      <c r="W273" s="35"/>
      <c r="X273" s="35"/>
      <c r="Y273" s="35"/>
      <c r="Z273" s="35"/>
      <c r="AA273" s="35"/>
      <c r="AB273" s="35"/>
      <c r="AC273" s="35"/>
      <c r="AD273" s="35"/>
      <c r="AE273" s="35"/>
      <c r="AR273" s="233" t="s">
        <v>286</v>
      </c>
      <c r="AT273" s="233" t="s">
        <v>339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591</v>
      </c>
    </row>
    <row r="274" s="2" customFormat="1">
      <c r="A274" s="35"/>
      <c r="B274" s="36"/>
      <c r="C274" s="37"/>
      <c r="D274" s="235" t="s">
        <v>275</v>
      </c>
      <c r="E274" s="37"/>
      <c r="F274" s="236" t="s">
        <v>1468</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101.25" customHeight="1">
      <c r="A275" s="35"/>
      <c r="B275" s="36"/>
      <c r="C275" s="222" t="s">
        <v>436</v>
      </c>
      <c r="D275" s="222" t="s">
        <v>269</v>
      </c>
      <c r="E275" s="223" t="s">
        <v>305</v>
      </c>
      <c r="F275" s="224" t="s">
        <v>306</v>
      </c>
      <c r="G275" s="225" t="s">
        <v>307</v>
      </c>
      <c r="H275" s="226">
        <v>18</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596</v>
      </c>
    </row>
    <row r="276" s="2" customFormat="1">
      <c r="A276" s="35"/>
      <c r="B276" s="36"/>
      <c r="C276" s="37"/>
      <c r="D276" s="235" t="s">
        <v>275</v>
      </c>
      <c r="E276" s="37"/>
      <c r="F276" s="236" t="s">
        <v>1469</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49.05" customHeight="1">
      <c r="A277" s="35"/>
      <c r="B277" s="36"/>
      <c r="C277" s="222" t="s">
        <v>602</v>
      </c>
      <c r="D277" s="222" t="s">
        <v>269</v>
      </c>
      <c r="E277" s="223" t="s">
        <v>633</v>
      </c>
      <c r="F277" s="224" t="s">
        <v>634</v>
      </c>
      <c r="G277" s="225" t="s">
        <v>272</v>
      </c>
      <c r="H277" s="226">
        <v>26</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600</v>
      </c>
    </row>
    <row r="278" s="2" customFormat="1" ht="90" customHeight="1">
      <c r="A278" s="35"/>
      <c r="B278" s="36"/>
      <c r="C278" s="222" t="s">
        <v>438</v>
      </c>
      <c r="D278" s="222" t="s">
        <v>269</v>
      </c>
      <c r="E278" s="223" t="s">
        <v>637</v>
      </c>
      <c r="F278" s="224" t="s">
        <v>638</v>
      </c>
      <c r="G278" s="225" t="s">
        <v>272</v>
      </c>
      <c r="H278" s="226">
        <v>26</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603</v>
      </c>
    </row>
    <row r="279" s="2" customFormat="1" ht="76.35" customHeight="1">
      <c r="A279" s="35"/>
      <c r="B279" s="36"/>
      <c r="C279" s="222" t="s">
        <v>607</v>
      </c>
      <c r="D279" s="222" t="s">
        <v>269</v>
      </c>
      <c r="E279" s="223" t="s">
        <v>651</v>
      </c>
      <c r="F279" s="224" t="s">
        <v>652</v>
      </c>
      <c r="G279" s="225" t="s">
        <v>653</v>
      </c>
      <c r="H279" s="226">
        <v>13</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605</v>
      </c>
    </row>
    <row r="280" s="2" customFormat="1" ht="24.15" customHeight="1">
      <c r="A280" s="35"/>
      <c r="B280" s="36"/>
      <c r="C280" s="222" t="s">
        <v>441</v>
      </c>
      <c r="D280" s="222" t="s">
        <v>269</v>
      </c>
      <c r="E280" s="223" t="s">
        <v>655</v>
      </c>
      <c r="F280" s="224" t="s">
        <v>656</v>
      </c>
      <c r="G280" s="225" t="s">
        <v>653</v>
      </c>
      <c r="H280" s="226">
        <v>13</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608</v>
      </c>
    </row>
    <row r="281" s="2" customFormat="1" ht="16.5" customHeight="1">
      <c r="A281" s="35"/>
      <c r="B281" s="36"/>
      <c r="C281" s="222" t="s">
        <v>614</v>
      </c>
      <c r="D281" s="222" t="s">
        <v>269</v>
      </c>
      <c r="E281" s="223" t="s">
        <v>659</v>
      </c>
      <c r="F281" s="224" t="s">
        <v>660</v>
      </c>
      <c r="G281" s="225" t="s">
        <v>653</v>
      </c>
      <c r="H281" s="226">
        <v>13</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612</v>
      </c>
    </row>
    <row r="282" s="2" customFormat="1" ht="16.5" customHeight="1">
      <c r="A282" s="35"/>
      <c r="B282" s="36"/>
      <c r="C282" s="222" t="s">
        <v>443</v>
      </c>
      <c r="D282" s="222" t="s">
        <v>269</v>
      </c>
      <c r="E282" s="223" t="s">
        <v>662</v>
      </c>
      <c r="F282" s="224" t="s">
        <v>663</v>
      </c>
      <c r="G282" s="225" t="s">
        <v>653</v>
      </c>
      <c r="H282" s="226">
        <v>13</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617</v>
      </c>
    </row>
    <row r="283" s="2" customFormat="1" ht="16.5" customHeight="1">
      <c r="A283" s="35"/>
      <c r="B283" s="36"/>
      <c r="C283" s="222" t="s">
        <v>622</v>
      </c>
      <c r="D283" s="222" t="s">
        <v>269</v>
      </c>
      <c r="E283" s="223" t="s">
        <v>666</v>
      </c>
      <c r="F283" s="224" t="s">
        <v>667</v>
      </c>
      <c r="G283" s="225" t="s">
        <v>653</v>
      </c>
      <c r="H283" s="226">
        <v>13</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620</v>
      </c>
    </row>
    <row r="284" s="2" customFormat="1" ht="16.5" customHeight="1">
      <c r="A284" s="35"/>
      <c r="B284" s="36"/>
      <c r="C284" s="222" t="s">
        <v>446</v>
      </c>
      <c r="D284" s="222" t="s">
        <v>269</v>
      </c>
      <c r="E284" s="223" t="s">
        <v>669</v>
      </c>
      <c r="F284" s="224" t="s">
        <v>670</v>
      </c>
      <c r="G284" s="225" t="s">
        <v>653</v>
      </c>
      <c r="H284" s="226">
        <v>13</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625</v>
      </c>
    </row>
    <row r="285" s="2" customFormat="1" ht="21.75" customHeight="1">
      <c r="A285" s="35"/>
      <c r="B285" s="36"/>
      <c r="C285" s="222" t="s">
        <v>630</v>
      </c>
      <c r="D285" s="222" t="s">
        <v>269</v>
      </c>
      <c r="E285" s="223" t="s">
        <v>673</v>
      </c>
      <c r="F285" s="224" t="s">
        <v>674</v>
      </c>
      <c r="G285" s="225" t="s">
        <v>653</v>
      </c>
      <c r="H285" s="226">
        <v>13</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628</v>
      </c>
    </row>
    <row r="286" s="2" customFormat="1" ht="21.75" customHeight="1">
      <c r="A286" s="35"/>
      <c r="B286" s="36"/>
      <c r="C286" s="222" t="s">
        <v>450</v>
      </c>
      <c r="D286" s="222" t="s">
        <v>269</v>
      </c>
      <c r="E286" s="223" t="s">
        <v>676</v>
      </c>
      <c r="F286" s="224" t="s">
        <v>677</v>
      </c>
      <c r="G286" s="225" t="s">
        <v>653</v>
      </c>
      <c r="H286" s="226">
        <v>13</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631</v>
      </c>
    </row>
    <row r="287" s="2" customFormat="1" ht="16.5" customHeight="1">
      <c r="A287" s="35"/>
      <c r="B287" s="36"/>
      <c r="C287" s="222" t="s">
        <v>636</v>
      </c>
      <c r="D287" s="222" t="s">
        <v>269</v>
      </c>
      <c r="E287" s="223" t="s">
        <v>680</v>
      </c>
      <c r="F287" s="224" t="s">
        <v>681</v>
      </c>
      <c r="G287" s="225" t="s">
        <v>272</v>
      </c>
      <c r="H287" s="226">
        <v>13</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635</v>
      </c>
    </row>
    <row r="288" s="2" customFormat="1" ht="16.5" customHeight="1">
      <c r="A288" s="35"/>
      <c r="B288" s="36"/>
      <c r="C288" s="222" t="s">
        <v>455</v>
      </c>
      <c r="D288" s="222" t="s">
        <v>269</v>
      </c>
      <c r="E288" s="223" t="s">
        <v>683</v>
      </c>
      <c r="F288" s="224" t="s">
        <v>684</v>
      </c>
      <c r="G288" s="225" t="s">
        <v>272</v>
      </c>
      <c r="H288" s="226">
        <v>13</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639</v>
      </c>
    </row>
    <row r="289" s="2" customFormat="1" ht="90" customHeight="1">
      <c r="A289" s="35"/>
      <c r="B289" s="36"/>
      <c r="C289" s="222" t="s">
        <v>643</v>
      </c>
      <c r="D289" s="222" t="s">
        <v>269</v>
      </c>
      <c r="E289" s="223" t="s">
        <v>687</v>
      </c>
      <c r="F289" s="224" t="s">
        <v>688</v>
      </c>
      <c r="G289" s="225" t="s">
        <v>272</v>
      </c>
      <c r="H289" s="226">
        <v>26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73</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642</v>
      </c>
    </row>
    <row r="290" s="2" customFormat="1" ht="134.25" customHeight="1">
      <c r="A290" s="35"/>
      <c r="B290" s="36"/>
      <c r="C290" s="222" t="s">
        <v>459</v>
      </c>
      <c r="D290" s="222" t="s">
        <v>269</v>
      </c>
      <c r="E290" s="223" t="s">
        <v>690</v>
      </c>
      <c r="F290" s="224" t="s">
        <v>691</v>
      </c>
      <c r="G290" s="225" t="s">
        <v>272</v>
      </c>
      <c r="H290" s="226">
        <v>1</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646</v>
      </c>
    </row>
    <row r="291" s="2" customFormat="1" ht="134.25" customHeight="1">
      <c r="A291" s="35"/>
      <c r="B291" s="36"/>
      <c r="C291" s="222" t="s">
        <v>650</v>
      </c>
      <c r="D291" s="222" t="s">
        <v>269</v>
      </c>
      <c r="E291" s="223" t="s">
        <v>694</v>
      </c>
      <c r="F291" s="224" t="s">
        <v>695</v>
      </c>
      <c r="G291" s="225" t="s">
        <v>272</v>
      </c>
      <c r="H291" s="226">
        <v>12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73</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649</v>
      </c>
    </row>
    <row r="292" s="2" customFormat="1" ht="62.7" customHeight="1">
      <c r="A292" s="35"/>
      <c r="B292" s="36"/>
      <c r="C292" s="222" t="s">
        <v>464</v>
      </c>
      <c r="D292" s="222" t="s">
        <v>269</v>
      </c>
      <c r="E292" s="223" t="s">
        <v>701</v>
      </c>
      <c r="F292" s="224" t="s">
        <v>702</v>
      </c>
      <c r="G292" s="225" t="s">
        <v>272</v>
      </c>
      <c r="H292" s="226">
        <v>1</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654</v>
      </c>
    </row>
    <row r="293" s="2" customFormat="1" ht="62.7" customHeight="1">
      <c r="A293" s="35"/>
      <c r="B293" s="36"/>
      <c r="C293" s="222" t="s">
        <v>658</v>
      </c>
      <c r="D293" s="222" t="s">
        <v>269</v>
      </c>
      <c r="E293" s="223" t="s">
        <v>704</v>
      </c>
      <c r="F293" s="224" t="s">
        <v>705</v>
      </c>
      <c r="G293" s="225" t="s">
        <v>272</v>
      </c>
      <c r="H293" s="226">
        <v>12</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73</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657</v>
      </c>
    </row>
    <row r="294" s="2" customFormat="1" ht="16.5" customHeight="1">
      <c r="A294" s="35"/>
      <c r="B294" s="36"/>
      <c r="C294" s="222" t="s">
        <v>468</v>
      </c>
      <c r="D294" s="222" t="s">
        <v>269</v>
      </c>
      <c r="E294" s="223" t="s">
        <v>711</v>
      </c>
      <c r="F294" s="224" t="s">
        <v>712</v>
      </c>
      <c r="G294" s="225" t="s">
        <v>272</v>
      </c>
      <c r="H294" s="226">
        <v>4</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661</v>
      </c>
    </row>
    <row r="295" s="2" customFormat="1">
      <c r="A295" s="35"/>
      <c r="B295" s="36"/>
      <c r="C295" s="37"/>
      <c r="D295" s="235" t="s">
        <v>275</v>
      </c>
      <c r="E295" s="37"/>
      <c r="F295" s="236" t="s">
        <v>714</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62.7" customHeight="1">
      <c r="A296" s="35"/>
      <c r="B296" s="36"/>
      <c r="C296" s="222" t="s">
        <v>665</v>
      </c>
      <c r="D296" s="222" t="s">
        <v>269</v>
      </c>
      <c r="E296" s="223" t="s">
        <v>716</v>
      </c>
      <c r="F296" s="224" t="s">
        <v>717</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664</v>
      </c>
    </row>
    <row r="297" s="2" customFormat="1">
      <c r="A297" s="35"/>
      <c r="B297" s="36"/>
      <c r="C297" s="37"/>
      <c r="D297" s="235" t="s">
        <v>275</v>
      </c>
      <c r="E297" s="37"/>
      <c r="F297" s="236" t="s">
        <v>714</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16.5" customHeight="1">
      <c r="A298" s="35"/>
      <c r="B298" s="36"/>
      <c r="C298" s="222" t="s">
        <v>473</v>
      </c>
      <c r="D298" s="222" t="s">
        <v>269</v>
      </c>
      <c r="E298" s="223" t="s">
        <v>719</v>
      </c>
      <c r="F298" s="224" t="s">
        <v>720</v>
      </c>
      <c r="G298" s="225" t="s">
        <v>272</v>
      </c>
      <c r="H298" s="226">
        <v>12</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668</v>
      </c>
    </row>
    <row r="299" s="2" customFormat="1">
      <c r="A299" s="35"/>
      <c r="B299" s="36"/>
      <c r="C299" s="37"/>
      <c r="D299" s="235" t="s">
        <v>275</v>
      </c>
      <c r="E299" s="37"/>
      <c r="F299" s="236" t="s">
        <v>1101</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66.75" customHeight="1">
      <c r="A300" s="35"/>
      <c r="B300" s="36"/>
      <c r="C300" s="222" t="s">
        <v>672</v>
      </c>
      <c r="D300" s="222" t="s">
        <v>269</v>
      </c>
      <c r="E300" s="223" t="s">
        <v>724</v>
      </c>
      <c r="F300" s="224" t="s">
        <v>725</v>
      </c>
      <c r="G300" s="225" t="s">
        <v>272</v>
      </c>
      <c r="H300" s="226">
        <v>12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671</v>
      </c>
    </row>
    <row r="301" s="2" customFormat="1">
      <c r="A301" s="35"/>
      <c r="B301" s="36"/>
      <c r="C301" s="37"/>
      <c r="D301" s="235" t="s">
        <v>275</v>
      </c>
      <c r="E301" s="37"/>
      <c r="F301" s="236" t="s">
        <v>1323</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73</v>
      </c>
    </row>
    <row r="302" s="2" customFormat="1" ht="49.05" customHeight="1">
      <c r="A302" s="35"/>
      <c r="B302" s="36"/>
      <c r="C302" s="222" t="s">
        <v>477</v>
      </c>
      <c r="D302" s="222" t="s">
        <v>269</v>
      </c>
      <c r="E302" s="223" t="s">
        <v>728</v>
      </c>
      <c r="F302" s="224" t="s">
        <v>729</v>
      </c>
      <c r="G302" s="225" t="s">
        <v>272</v>
      </c>
      <c r="H302" s="226">
        <v>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73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675</v>
      </c>
    </row>
    <row r="303" s="2" customFormat="1">
      <c r="A303" s="35"/>
      <c r="B303" s="36"/>
      <c r="C303" s="37"/>
      <c r="D303" s="235" t="s">
        <v>275</v>
      </c>
      <c r="E303" s="37"/>
      <c r="F303" s="236" t="s">
        <v>714</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73</v>
      </c>
    </row>
    <row r="304" s="2" customFormat="1" ht="62.7" customHeight="1">
      <c r="A304" s="35"/>
      <c r="B304" s="36"/>
      <c r="C304" s="222" t="s">
        <v>679</v>
      </c>
      <c r="D304" s="222" t="s">
        <v>269</v>
      </c>
      <c r="E304" s="223" t="s">
        <v>732</v>
      </c>
      <c r="F304" s="224" t="s">
        <v>733</v>
      </c>
      <c r="G304" s="225" t="s">
        <v>272</v>
      </c>
      <c r="H304" s="226">
        <v>4</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73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678</v>
      </c>
    </row>
    <row r="305" s="2" customFormat="1">
      <c r="A305" s="35"/>
      <c r="B305" s="36"/>
      <c r="C305" s="37"/>
      <c r="D305" s="235" t="s">
        <v>275</v>
      </c>
      <c r="E305" s="37"/>
      <c r="F305" s="236" t="s">
        <v>714</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73</v>
      </c>
    </row>
    <row r="306" s="2" customFormat="1" ht="16.5" customHeight="1">
      <c r="A306" s="35"/>
      <c r="B306" s="36"/>
      <c r="C306" s="222" t="s">
        <v>482</v>
      </c>
      <c r="D306" s="222" t="s">
        <v>269</v>
      </c>
      <c r="E306" s="223" t="s">
        <v>772</v>
      </c>
      <c r="F306" s="224" t="s">
        <v>908</v>
      </c>
      <c r="G306" s="225" t="s">
        <v>905</v>
      </c>
      <c r="H306" s="226">
        <v>1</v>
      </c>
      <c r="I306" s="227"/>
      <c r="J306" s="228">
        <f>ROUND(I306*H306,2)</f>
        <v>0</v>
      </c>
      <c r="K306" s="224" t="s">
        <v>1</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73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682</v>
      </c>
    </row>
    <row r="307" s="2" customFormat="1" ht="90" customHeight="1">
      <c r="A307" s="35"/>
      <c r="B307" s="36"/>
      <c r="C307" s="222" t="s">
        <v>686</v>
      </c>
      <c r="D307" s="222" t="s">
        <v>269</v>
      </c>
      <c r="E307" s="223" t="s">
        <v>911</v>
      </c>
      <c r="F307" s="224" t="s">
        <v>912</v>
      </c>
      <c r="G307" s="225" t="s">
        <v>272</v>
      </c>
      <c r="H307" s="226">
        <v>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73</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685</v>
      </c>
    </row>
    <row r="308" s="2" customFormat="1">
      <c r="A308" s="35"/>
      <c r="B308" s="36"/>
      <c r="C308" s="37"/>
      <c r="D308" s="235" t="s">
        <v>275</v>
      </c>
      <c r="E308" s="37"/>
      <c r="F308" s="236" t="s">
        <v>914</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73</v>
      </c>
    </row>
    <row r="309" s="2" customFormat="1" ht="90" customHeight="1">
      <c r="A309" s="35"/>
      <c r="B309" s="36"/>
      <c r="C309" s="222" t="s">
        <v>487</v>
      </c>
      <c r="D309" s="222" t="s">
        <v>269</v>
      </c>
      <c r="E309" s="223" t="s">
        <v>915</v>
      </c>
      <c r="F309" s="224" t="s">
        <v>916</v>
      </c>
      <c r="G309" s="225" t="s">
        <v>272</v>
      </c>
      <c r="H309" s="226">
        <v>8</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73</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689</v>
      </c>
    </row>
    <row r="310" s="2" customFormat="1">
      <c r="A310" s="35"/>
      <c r="B310" s="36"/>
      <c r="C310" s="37"/>
      <c r="D310" s="235" t="s">
        <v>275</v>
      </c>
      <c r="E310" s="37"/>
      <c r="F310" s="236" t="s">
        <v>1324</v>
      </c>
      <c r="G310" s="37"/>
      <c r="H310" s="37"/>
      <c r="I310" s="237"/>
      <c r="J310" s="37"/>
      <c r="K310" s="37"/>
      <c r="L310" s="41"/>
      <c r="M310" s="254"/>
      <c r="N310" s="255"/>
      <c r="O310" s="256"/>
      <c r="P310" s="256"/>
      <c r="Q310" s="256"/>
      <c r="R310" s="256"/>
      <c r="S310" s="256"/>
      <c r="T310" s="257"/>
      <c r="U310" s="35"/>
      <c r="V310" s="35"/>
      <c r="W310" s="35"/>
      <c r="X310" s="35"/>
      <c r="Y310" s="35"/>
      <c r="Z310" s="35"/>
      <c r="AA310" s="35"/>
      <c r="AB310" s="35"/>
      <c r="AC310" s="35"/>
      <c r="AD310" s="35"/>
      <c r="AE310" s="35"/>
      <c r="AT310" s="14" t="s">
        <v>275</v>
      </c>
      <c r="AU310" s="14" t="s">
        <v>73</v>
      </c>
    </row>
    <row r="311" s="2" customFormat="1" ht="6.96" customHeight="1">
      <c r="A311" s="35"/>
      <c r="B311" s="63"/>
      <c r="C311" s="64"/>
      <c r="D311" s="64"/>
      <c r="E311" s="64"/>
      <c r="F311" s="64"/>
      <c r="G311" s="64"/>
      <c r="H311" s="64"/>
      <c r="I311" s="64"/>
      <c r="J311" s="64"/>
      <c r="K311" s="64"/>
      <c r="L311" s="41"/>
      <c r="M311" s="35"/>
      <c r="O311" s="35"/>
      <c r="P311" s="35"/>
      <c r="Q311" s="35"/>
      <c r="R311" s="35"/>
      <c r="S311" s="35"/>
      <c r="T311" s="35"/>
      <c r="U311" s="35"/>
      <c r="V311" s="35"/>
      <c r="W311" s="35"/>
      <c r="X311" s="35"/>
      <c r="Y311" s="35"/>
      <c r="Z311" s="35"/>
      <c r="AA311" s="35"/>
      <c r="AB311" s="35"/>
      <c r="AC311" s="35"/>
      <c r="AD311" s="35"/>
      <c r="AE311" s="35"/>
    </row>
  </sheetData>
  <sheetProtection sheet="1" autoFilter="0" formatColumns="0" formatRows="0" objects="1" scenarios="1" spinCount="100000" saltValue="bsD7Xq+35wvqG+SyYT5ziE89e+hUwDTMT2MqVzvC8zl3aHjkHGGVZbbevmKF5uPcL2gGcjINq/VkOkokuZCu+A==" hashValue="+OyQWcbRVUTYkxt1fvhvUQbYKpdm0Q+N+VU7jselGw4f8TpNbYwOFwPTyB2262TWILQR+dOxY74CSaJXrfegaw==" algorithmName="SHA-512" password="CC35"/>
  <autoFilter ref="C115:K310"/>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1470</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ROUND((SUM(BE116:BE195)),  2)</f>
        <v>0</v>
      </c>
      <c r="G33" s="35"/>
      <c r="H33" s="35"/>
      <c r="I33" s="162">
        <v>0.20999999999999999</v>
      </c>
      <c r="J33" s="161">
        <f>ROUND(((SUM(BE116:BE195))*I33),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ROUND((SUM(BF116:BF195)),  2)</f>
        <v>0</v>
      </c>
      <c r="G34" s="35"/>
      <c r="H34" s="35"/>
      <c r="I34" s="162">
        <v>0.12</v>
      </c>
      <c r="J34" s="161">
        <f>ROUND(((SUM(BF116:BF195))*I34),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ROUND((SUM(BG116:BG195)),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ROUND((SUM(BH116:BH195)),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ROUND((SUM(BI116:BI195)),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08 - Obnova železničního svršku Moravany - –Kostěnice km 292,146 - 294,657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08 - Obnova železničního svršku Moravany - –Kostěnice km 292,146 - 294,657</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SUM(P117:P195)</f>
        <v>0</v>
      </c>
      <c r="Q116" s="101"/>
      <c r="R116" s="205">
        <f>SUM(R117:R195)</f>
        <v>1114</v>
      </c>
      <c r="S116" s="101"/>
      <c r="T116" s="206">
        <f>SUM(T117:T195)</f>
        <v>0</v>
      </c>
      <c r="U116" s="35"/>
      <c r="V116" s="35"/>
      <c r="W116" s="35"/>
      <c r="X116" s="35"/>
      <c r="Y116" s="35"/>
      <c r="Z116" s="35"/>
      <c r="AA116" s="35"/>
      <c r="AB116" s="35"/>
      <c r="AC116" s="35"/>
      <c r="AD116" s="35"/>
      <c r="AE116" s="35"/>
      <c r="AT116" s="14" t="s">
        <v>72</v>
      </c>
      <c r="AU116" s="14" t="s">
        <v>246</v>
      </c>
      <c r="BK116" s="207">
        <f>SUM(BK117:BK195)</f>
        <v>0</v>
      </c>
    </row>
    <row r="117" s="2" customFormat="1" ht="49.05" customHeight="1">
      <c r="A117" s="35"/>
      <c r="B117" s="36"/>
      <c r="C117" s="222" t="s">
        <v>81</v>
      </c>
      <c r="D117" s="222" t="s">
        <v>269</v>
      </c>
      <c r="E117" s="223" t="s">
        <v>270</v>
      </c>
      <c r="F117" s="224" t="s">
        <v>271</v>
      </c>
      <c r="G117" s="225" t="s">
        <v>272</v>
      </c>
      <c r="H117" s="226">
        <v>32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1471</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180.75" customHeight="1">
      <c r="A119" s="35"/>
      <c r="B119" s="36"/>
      <c r="C119" s="222" t="s">
        <v>83</v>
      </c>
      <c r="D119" s="222" t="s">
        <v>269</v>
      </c>
      <c r="E119" s="223" t="s">
        <v>564</v>
      </c>
      <c r="F119" s="224" t="s">
        <v>565</v>
      </c>
      <c r="G119" s="225" t="s">
        <v>289</v>
      </c>
      <c r="H119" s="226">
        <v>5.0220000000000002</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1472</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55.5" customHeight="1">
      <c r="A121" s="35"/>
      <c r="B121" s="36"/>
      <c r="C121" s="222" t="s">
        <v>137</v>
      </c>
      <c r="D121" s="222" t="s">
        <v>269</v>
      </c>
      <c r="E121" s="223" t="s">
        <v>573</v>
      </c>
      <c r="F121" s="224" t="s">
        <v>574</v>
      </c>
      <c r="G121" s="225" t="s">
        <v>289</v>
      </c>
      <c r="H121" s="226">
        <v>5.0220000000000002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1472</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594</v>
      </c>
      <c r="F123" s="224" t="s">
        <v>595</v>
      </c>
      <c r="G123" s="225" t="s">
        <v>297</v>
      </c>
      <c r="H123" s="226">
        <v>557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1473</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1.75" customHeight="1">
      <c r="A125" s="35"/>
      <c r="B125" s="36"/>
      <c r="C125" s="240" t="s">
        <v>267</v>
      </c>
      <c r="D125" s="240" t="s">
        <v>339</v>
      </c>
      <c r="E125" s="241" t="s">
        <v>340</v>
      </c>
      <c r="F125" s="242" t="s">
        <v>341</v>
      </c>
      <c r="G125" s="243" t="s">
        <v>307</v>
      </c>
      <c r="H125" s="244">
        <v>1114</v>
      </c>
      <c r="I125" s="245"/>
      <c r="J125" s="246">
        <f>ROUND(I125*H125,2)</f>
        <v>0</v>
      </c>
      <c r="K125" s="242" t="s">
        <v>273</v>
      </c>
      <c r="L125" s="247"/>
      <c r="M125" s="248" t="s">
        <v>1</v>
      </c>
      <c r="N125" s="249" t="s">
        <v>38</v>
      </c>
      <c r="O125" s="88"/>
      <c r="P125" s="231">
        <f>O125*H125</f>
        <v>0</v>
      </c>
      <c r="Q125" s="231">
        <v>1</v>
      </c>
      <c r="R125" s="231">
        <f>Q125*H125</f>
        <v>1114</v>
      </c>
      <c r="S125" s="231">
        <v>0</v>
      </c>
      <c r="T125" s="232">
        <f>S125*H125</f>
        <v>0</v>
      </c>
      <c r="U125" s="35"/>
      <c r="V125" s="35"/>
      <c r="W125" s="35"/>
      <c r="X125" s="35"/>
      <c r="Y125" s="35"/>
      <c r="Z125" s="35"/>
      <c r="AA125" s="35"/>
      <c r="AB125" s="35"/>
      <c r="AC125" s="35"/>
      <c r="AD125" s="35"/>
      <c r="AE125" s="35"/>
      <c r="AR125" s="233" t="s">
        <v>286</v>
      </c>
      <c r="AT125" s="233" t="s">
        <v>339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1474</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01.25" customHeight="1">
      <c r="A127" s="35"/>
      <c r="B127" s="36"/>
      <c r="C127" s="222" t="s">
        <v>283</v>
      </c>
      <c r="D127" s="222" t="s">
        <v>269</v>
      </c>
      <c r="E127" s="223" t="s">
        <v>305</v>
      </c>
      <c r="F127" s="224" t="s">
        <v>306</v>
      </c>
      <c r="G127" s="225" t="s">
        <v>307</v>
      </c>
      <c r="H127" s="226">
        <v>1114</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1475</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11.75" customHeight="1">
      <c r="A129" s="35"/>
      <c r="B129" s="36"/>
      <c r="C129" s="222" t="s">
        <v>294</v>
      </c>
      <c r="D129" s="222" t="s">
        <v>269</v>
      </c>
      <c r="E129" s="223" t="s">
        <v>317</v>
      </c>
      <c r="F129" s="224" t="s">
        <v>318</v>
      </c>
      <c r="G129" s="225" t="s">
        <v>307</v>
      </c>
      <c r="H129" s="226">
        <v>5570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298</v>
      </c>
    </row>
    <row r="130" s="2" customFormat="1">
      <c r="A130" s="35"/>
      <c r="B130" s="36"/>
      <c r="C130" s="37"/>
      <c r="D130" s="235" t="s">
        <v>275</v>
      </c>
      <c r="E130" s="37"/>
      <c r="F130" s="236" t="s">
        <v>1476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37.8" customHeight="1">
      <c r="A131" s="35"/>
      <c r="B131" s="36"/>
      <c r="C131" s="222" t="s">
        <v>286</v>
      </c>
      <c r="D131" s="222" t="s">
        <v>269</v>
      </c>
      <c r="E131" s="223" t="s">
        <v>448</v>
      </c>
      <c r="F131" s="224" t="s">
        <v>1182</v>
      </c>
      <c r="G131" s="225" t="s">
        <v>279</v>
      </c>
      <c r="H131" s="226">
        <v>5022</v>
      </c>
      <c r="I131" s="227"/>
      <c r="J131" s="228">
        <f>ROUND(I131*H131,2)</f>
        <v>0</v>
      </c>
      <c r="K131" s="224" t="s">
        <v>1</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302</v>
      </c>
    </row>
    <row r="132" s="2" customFormat="1">
      <c r="A132" s="35"/>
      <c r="B132" s="36"/>
      <c r="C132" s="37"/>
      <c r="D132" s="235" t="s">
        <v>275</v>
      </c>
      <c r="E132" s="37"/>
      <c r="F132" s="236" t="s">
        <v>1477</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304</v>
      </c>
      <c r="D133" s="222" t="s">
        <v>269</v>
      </c>
      <c r="E133" s="223" t="s">
        <v>402</v>
      </c>
      <c r="F133" s="224" t="s">
        <v>403</v>
      </c>
      <c r="G133" s="225" t="s">
        <v>279</v>
      </c>
      <c r="H133" s="226">
        <v>40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308</v>
      </c>
    </row>
    <row r="134" s="2" customFormat="1">
      <c r="A134" s="35"/>
      <c r="B134" s="36"/>
      <c r="C134" s="37"/>
      <c r="D134" s="235" t="s">
        <v>275</v>
      </c>
      <c r="E134" s="37"/>
      <c r="F134" s="236" t="s">
        <v>1184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01.25" customHeight="1">
      <c r="A135" s="35"/>
      <c r="B135" s="36"/>
      <c r="C135" s="222" t="s">
        <v>290</v>
      </c>
      <c r="D135" s="222" t="s">
        <v>269</v>
      </c>
      <c r="E135" s="223" t="s">
        <v>407</v>
      </c>
      <c r="F135" s="224" t="s">
        <v>408</v>
      </c>
      <c r="G135" s="225" t="s">
        <v>279</v>
      </c>
      <c r="H135" s="226">
        <v>140</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312</v>
      </c>
    </row>
    <row r="136" s="2" customFormat="1">
      <c r="A136" s="35"/>
      <c r="B136" s="36"/>
      <c r="C136" s="37"/>
      <c r="D136" s="235" t="s">
        <v>275</v>
      </c>
      <c r="E136" s="37"/>
      <c r="F136" s="236" t="s">
        <v>1345</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314</v>
      </c>
      <c r="D137" s="222" t="s">
        <v>269</v>
      </c>
      <c r="E137" s="223" t="s">
        <v>353</v>
      </c>
      <c r="F137" s="224" t="s">
        <v>354</v>
      </c>
      <c r="G137" s="225" t="s">
        <v>272</v>
      </c>
      <c r="H137" s="226">
        <v>10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315</v>
      </c>
    </row>
    <row r="138" s="2" customFormat="1">
      <c r="A138" s="35"/>
      <c r="B138" s="36"/>
      <c r="C138" s="37"/>
      <c r="D138" s="235" t="s">
        <v>275</v>
      </c>
      <c r="E138" s="37"/>
      <c r="F138" s="236" t="s">
        <v>1478</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78" customHeight="1">
      <c r="A139" s="35"/>
      <c r="B139" s="36"/>
      <c r="C139" s="222" t="s">
        <v>8</v>
      </c>
      <c r="D139" s="222" t="s">
        <v>269</v>
      </c>
      <c r="E139" s="223" t="s">
        <v>371</v>
      </c>
      <c r="F139" s="224" t="s">
        <v>372</v>
      </c>
      <c r="G139" s="225" t="s">
        <v>272</v>
      </c>
      <c r="H139" s="226">
        <v>300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319</v>
      </c>
    </row>
    <row r="140" s="2" customFormat="1">
      <c r="A140" s="35"/>
      <c r="B140" s="36"/>
      <c r="C140" s="37"/>
      <c r="D140" s="235" t="s">
        <v>275</v>
      </c>
      <c r="E140" s="37"/>
      <c r="F140" s="236" t="s">
        <v>1479</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66.75" customHeight="1">
      <c r="A141" s="35"/>
      <c r="B141" s="36"/>
      <c r="C141" s="222" t="s">
        <v>321</v>
      </c>
      <c r="D141" s="222" t="s">
        <v>269</v>
      </c>
      <c r="E141" s="223" t="s">
        <v>380</v>
      </c>
      <c r="F141" s="224" t="s">
        <v>381</v>
      </c>
      <c r="G141" s="225" t="s">
        <v>272</v>
      </c>
      <c r="H141" s="226">
        <v>1000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324</v>
      </c>
    </row>
    <row r="142" s="2" customFormat="1">
      <c r="A142" s="35"/>
      <c r="B142" s="36"/>
      <c r="C142" s="37"/>
      <c r="D142" s="235" t="s">
        <v>275</v>
      </c>
      <c r="E142" s="37"/>
      <c r="F142" s="236" t="s">
        <v>1348</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90" customHeight="1">
      <c r="A143" s="35"/>
      <c r="B143" s="36"/>
      <c r="C143" s="222" t="s">
        <v>298</v>
      </c>
      <c r="D143" s="222" t="s">
        <v>269</v>
      </c>
      <c r="E143" s="223" t="s">
        <v>389</v>
      </c>
      <c r="F143" s="224" t="s">
        <v>390</v>
      </c>
      <c r="G143" s="225" t="s">
        <v>307</v>
      </c>
      <c r="H143" s="226">
        <v>14.965</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329</v>
      </c>
    </row>
    <row r="144" s="2" customFormat="1">
      <c r="A144" s="35"/>
      <c r="B144" s="36"/>
      <c r="C144" s="37"/>
      <c r="D144" s="235" t="s">
        <v>275</v>
      </c>
      <c r="E144" s="37"/>
      <c r="F144" s="236" t="s">
        <v>1480</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14.9" customHeight="1">
      <c r="A145" s="35"/>
      <c r="B145" s="36"/>
      <c r="C145" s="222" t="s">
        <v>331</v>
      </c>
      <c r="D145" s="222" t="s">
        <v>269</v>
      </c>
      <c r="E145" s="223" t="s">
        <v>393</v>
      </c>
      <c r="F145" s="224" t="s">
        <v>394</v>
      </c>
      <c r="G145" s="225" t="s">
        <v>307</v>
      </c>
      <c r="H145" s="226">
        <v>14.965</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334</v>
      </c>
    </row>
    <row r="146" s="2" customFormat="1">
      <c r="A146" s="35"/>
      <c r="B146" s="36"/>
      <c r="C146" s="37"/>
      <c r="D146" s="235" t="s">
        <v>275</v>
      </c>
      <c r="E146" s="37"/>
      <c r="F146" s="236" t="s">
        <v>1481</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90" customHeight="1">
      <c r="A147" s="35"/>
      <c r="B147" s="36"/>
      <c r="C147" s="222" t="s">
        <v>302</v>
      </c>
      <c r="D147" s="222" t="s">
        <v>269</v>
      </c>
      <c r="E147" s="223" t="s">
        <v>389</v>
      </c>
      <c r="F147" s="224" t="s">
        <v>390</v>
      </c>
      <c r="G147" s="225" t="s">
        <v>307</v>
      </c>
      <c r="H147" s="226">
        <v>14.965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337</v>
      </c>
    </row>
    <row r="148" s="2" customFormat="1">
      <c r="A148" s="35"/>
      <c r="B148" s="36"/>
      <c r="C148" s="37"/>
      <c r="D148" s="235" t="s">
        <v>275</v>
      </c>
      <c r="E148" s="37"/>
      <c r="F148" s="236" t="s">
        <v>1482</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14.9" customHeight="1">
      <c r="A149" s="35"/>
      <c r="B149" s="36"/>
      <c r="C149" s="222" t="s">
        <v>338</v>
      </c>
      <c r="D149" s="222" t="s">
        <v>269</v>
      </c>
      <c r="E149" s="223" t="s">
        <v>393</v>
      </c>
      <c r="F149" s="224" t="s">
        <v>394</v>
      </c>
      <c r="G149" s="225" t="s">
        <v>307</v>
      </c>
      <c r="H149" s="226">
        <v>14.965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342</v>
      </c>
    </row>
    <row r="150" s="2" customFormat="1">
      <c r="A150" s="35"/>
      <c r="B150" s="36"/>
      <c r="C150" s="37"/>
      <c r="D150" s="235" t="s">
        <v>275</v>
      </c>
      <c r="E150" s="37"/>
      <c r="F150" s="236" t="s">
        <v>1483</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14.9" customHeight="1">
      <c r="A151" s="35"/>
      <c r="B151" s="36"/>
      <c r="C151" s="222" t="s">
        <v>308</v>
      </c>
      <c r="D151" s="222" t="s">
        <v>269</v>
      </c>
      <c r="E151" s="223" t="s">
        <v>484</v>
      </c>
      <c r="F151" s="224" t="s">
        <v>485</v>
      </c>
      <c r="G151" s="225" t="s">
        <v>486</v>
      </c>
      <c r="H151" s="226">
        <v>40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346</v>
      </c>
    </row>
    <row r="152" s="2" customFormat="1">
      <c r="A152" s="35"/>
      <c r="B152" s="36"/>
      <c r="C152" s="37"/>
      <c r="D152" s="235" t="s">
        <v>275</v>
      </c>
      <c r="E152" s="37"/>
      <c r="F152" s="236" t="s">
        <v>1484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348</v>
      </c>
      <c r="D153" s="222" t="s">
        <v>269</v>
      </c>
      <c r="E153" s="223" t="s">
        <v>490</v>
      </c>
      <c r="F153" s="224" t="s">
        <v>491</v>
      </c>
      <c r="G153" s="225" t="s">
        <v>486</v>
      </c>
      <c r="H153" s="226">
        <v>10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349</v>
      </c>
    </row>
    <row r="154" s="2" customFormat="1">
      <c r="A154" s="35"/>
      <c r="B154" s="36"/>
      <c r="C154" s="37"/>
      <c r="D154" s="235" t="s">
        <v>275</v>
      </c>
      <c r="E154" s="37"/>
      <c r="F154" s="236" t="s">
        <v>1354</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90" customHeight="1">
      <c r="A155" s="35"/>
      <c r="B155" s="36"/>
      <c r="C155" s="222" t="s">
        <v>312</v>
      </c>
      <c r="D155" s="222" t="s">
        <v>269</v>
      </c>
      <c r="E155" s="223" t="s">
        <v>494</v>
      </c>
      <c r="F155" s="224" t="s">
        <v>495</v>
      </c>
      <c r="G155" s="225" t="s">
        <v>279</v>
      </c>
      <c r="H155" s="226">
        <v>2000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351</v>
      </c>
    </row>
    <row r="156" s="2" customFormat="1">
      <c r="A156" s="35"/>
      <c r="B156" s="36"/>
      <c r="C156" s="37"/>
      <c r="D156" s="235" t="s">
        <v>275</v>
      </c>
      <c r="E156" s="37"/>
      <c r="F156" s="236" t="s">
        <v>1485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499</v>
      </c>
      <c r="F157" s="224" t="s">
        <v>500</v>
      </c>
      <c r="G157" s="225" t="s">
        <v>279</v>
      </c>
      <c r="H157" s="226">
        <v>2000</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355</v>
      </c>
    </row>
    <row r="158" s="2" customFormat="1">
      <c r="A158" s="35"/>
      <c r="B158" s="36"/>
      <c r="C158" s="37"/>
      <c r="D158" s="235" t="s">
        <v>275</v>
      </c>
      <c r="E158" s="37"/>
      <c r="F158" s="236" t="s">
        <v>1485</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55.5" customHeight="1">
      <c r="A159" s="35"/>
      <c r="B159" s="36"/>
      <c r="C159" s="222" t="s">
        <v>315</v>
      </c>
      <c r="D159" s="222" t="s">
        <v>269</v>
      </c>
      <c r="E159" s="223" t="s">
        <v>551</v>
      </c>
      <c r="F159" s="224" t="s">
        <v>552</v>
      </c>
      <c r="G159" s="225" t="s">
        <v>272</v>
      </c>
      <c r="H159" s="226">
        <v>72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359</v>
      </c>
    </row>
    <row r="160" s="2" customFormat="1">
      <c r="A160" s="35"/>
      <c r="B160" s="36"/>
      <c r="C160" s="37"/>
      <c r="D160" s="235" t="s">
        <v>275</v>
      </c>
      <c r="E160" s="37"/>
      <c r="F160" s="236" t="s">
        <v>1486</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24.15" customHeight="1">
      <c r="A161" s="35"/>
      <c r="B161" s="36"/>
      <c r="C161" s="222" t="s">
        <v>361</v>
      </c>
      <c r="D161" s="222" t="s">
        <v>269</v>
      </c>
      <c r="E161" s="223" t="s">
        <v>556</v>
      </c>
      <c r="F161" s="224" t="s">
        <v>557</v>
      </c>
      <c r="G161" s="225" t="s">
        <v>272</v>
      </c>
      <c r="H161" s="226">
        <v>72</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364</v>
      </c>
    </row>
    <row r="162" s="2" customFormat="1">
      <c r="A162" s="35"/>
      <c r="B162" s="36"/>
      <c r="C162" s="37"/>
      <c r="D162" s="235" t="s">
        <v>275</v>
      </c>
      <c r="E162" s="37"/>
      <c r="F162" s="236" t="s">
        <v>1486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6.5" customHeight="1">
      <c r="A163" s="35"/>
      <c r="B163" s="36"/>
      <c r="C163" s="222" t="s">
        <v>319</v>
      </c>
      <c r="D163" s="222" t="s">
        <v>269</v>
      </c>
      <c r="E163" s="223" t="s">
        <v>711</v>
      </c>
      <c r="F163" s="224" t="s">
        <v>712</v>
      </c>
      <c r="G163" s="225" t="s">
        <v>272</v>
      </c>
      <c r="H163" s="226">
        <v>4</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368</v>
      </c>
    </row>
    <row r="164" s="2" customFormat="1">
      <c r="A164" s="35"/>
      <c r="B164" s="36"/>
      <c r="C164" s="37"/>
      <c r="D164" s="235" t="s">
        <v>275</v>
      </c>
      <c r="E164" s="37"/>
      <c r="F164" s="236" t="s">
        <v>714</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62.7" customHeight="1">
      <c r="A165" s="35"/>
      <c r="B165" s="36"/>
      <c r="C165" s="222" t="s">
        <v>370</v>
      </c>
      <c r="D165" s="222" t="s">
        <v>269</v>
      </c>
      <c r="E165" s="223" t="s">
        <v>716</v>
      </c>
      <c r="F165" s="224" t="s">
        <v>717</v>
      </c>
      <c r="G165" s="225" t="s">
        <v>272</v>
      </c>
      <c r="H165" s="226">
        <v>4</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c r="A166" s="35"/>
      <c r="B166" s="36"/>
      <c r="C166" s="37"/>
      <c r="D166" s="235" t="s">
        <v>275</v>
      </c>
      <c r="E166" s="37"/>
      <c r="F166" s="236" t="s">
        <v>714</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6.5" customHeight="1">
      <c r="A167" s="35"/>
      <c r="B167" s="36"/>
      <c r="C167" s="222" t="s">
        <v>324</v>
      </c>
      <c r="D167" s="222" t="s">
        <v>269</v>
      </c>
      <c r="E167" s="223" t="s">
        <v>719</v>
      </c>
      <c r="F167" s="224" t="s">
        <v>720</v>
      </c>
      <c r="G167" s="225" t="s">
        <v>272</v>
      </c>
      <c r="H167" s="226">
        <v>30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377</v>
      </c>
    </row>
    <row r="168" s="2" customFormat="1">
      <c r="A168" s="35"/>
      <c r="B168" s="36"/>
      <c r="C168" s="37"/>
      <c r="D168" s="235" t="s">
        <v>275</v>
      </c>
      <c r="E168" s="37"/>
      <c r="F168" s="236" t="s">
        <v>1357</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379</v>
      </c>
      <c r="D169" s="222" t="s">
        <v>269</v>
      </c>
      <c r="E169" s="223" t="s">
        <v>724</v>
      </c>
      <c r="F169" s="224" t="s">
        <v>725</v>
      </c>
      <c r="G169" s="225" t="s">
        <v>272</v>
      </c>
      <c r="H169" s="226">
        <v>30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382</v>
      </c>
    </row>
    <row r="170" s="2" customFormat="1">
      <c r="A170" s="35"/>
      <c r="B170" s="36"/>
      <c r="C170" s="37"/>
      <c r="D170" s="235" t="s">
        <v>275</v>
      </c>
      <c r="E170" s="37"/>
      <c r="F170" s="236" t="s">
        <v>1357</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49.05" customHeight="1">
      <c r="A171" s="35"/>
      <c r="B171" s="36"/>
      <c r="C171" s="222" t="s">
        <v>329</v>
      </c>
      <c r="D171" s="222" t="s">
        <v>269</v>
      </c>
      <c r="E171" s="223" t="s">
        <v>728</v>
      </c>
      <c r="F171" s="224" t="s">
        <v>729</v>
      </c>
      <c r="G171" s="225" t="s">
        <v>272</v>
      </c>
      <c r="H171" s="226">
        <v>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386</v>
      </c>
    </row>
    <row r="172" s="2" customFormat="1">
      <c r="A172" s="35"/>
      <c r="B172" s="36"/>
      <c r="C172" s="37"/>
      <c r="D172" s="235" t="s">
        <v>275</v>
      </c>
      <c r="E172" s="37"/>
      <c r="F172" s="236" t="s">
        <v>714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62.7" customHeight="1">
      <c r="A173" s="35"/>
      <c r="B173" s="36"/>
      <c r="C173" s="222" t="s">
        <v>388</v>
      </c>
      <c r="D173" s="222" t="s">
        <v>269</v>
      </c>
      <c r="E173" s="223" t="s">
        <v>732</v>
      </c>
      <c r="F173" s="224" t="s">
        <v>733</v>
      </c>
      <c r="G173" s="225" t="s">
        <v>272</v>
      </c>
      <c r="H173" s="226">
        <v>4</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391</v>
      </c>
    </row>
    <row r="174" s="2" customFormat="1">
      <c r="A174" s="35"/>
      <c r="B174" s="36"/>
      <c r="C174" s="37"/>
      <c r="D174" s="235" t="s">
        <v>275</v>
      </c>
      <c r="E174" s="37"/>
      <c r="F174" s="236" t="s">
        <v>714</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24.15" customHeight="1">
      <c r="A175" s="35"/>
      <c r="B175" s="36"/>
      <c r="C175" s="222" t="s">
        <v>334</v>
      </c>
      <c r="D175" s="222" t="s">
        <v>269</v>
      </c>
      <c r="E175" s="223" t="s">
        <v>535</v>
      </c>
      <c r="F175" s="224" t="s">
        <v>536</v>
      </c>
      <c r="G175" s="225" t="s">
        <v>272</v>
      </c>
      <c r="H175" s="226">
        <v>4</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395</v>
      </c>
    </row>
    <row r="176" s="2" customFormat="1">
      <c r="A176" s="35"/>
      <c r="B176" s="36"/>
      <c r="C176" s="37"/>
      <c r="D176" s="235" t="s">
        <v>275</v>
      </c>
      <c r="E176" s="37"/>
      <c r="F176" s="236" t="s">
        <v>714</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76.35" customHeight="1">
      <c r="A177" s="35"/>
      <c r="B177" s="36"/>
      <c r="C177" s="222" t="s">
        <v>397</v>
      </c>
      <c r="D177" s="222" t="s">
        <v>269</v>
      </c>
      <c r="E177" s="223" t="s">
        <v>539</v>
      </c>
      <c r="F177" s="224" t="s">
        <v>540</v>
      </c>
      <c r="G177" s="225" t="s">
        <v>272</v>
      </c>
      <c r="H177" s="226">
        <v>4</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398</v>
      </c>
    </row>
    <row r="178" s="2" customFormat="1">
      <c r="A178" s="35"/>
      <c r="B178" s="36"/>
      <c r="C178" s="37"/>
      <c r="D178" s="235" t="s">
        <v>275</v>
      </c>
      <c r="E178" s="37"/>
      <c r="F178" s="236" t="s">
        <v>714</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49.05" customHeight="1">
      <c r="A179" s="35"/>
      <c r="B179" s="36"/>
      <c r="C179" s="222" t="s">
        <v>337</v>
      </c>
      <c r="D179" s="222" t="s">
        <v>269</v>
      </c>
      <c r="E179" s="223" t="s">
        <v>547</v>
      </c>
      <c r="F179" s="224" t="s">
        <v>548</v>
      </c>
      <c r="G179" s="225" t="s">
        <v>272</v>
      </c>
      <c r="H179" s="226">
        <v>4</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400</v>
      </c>
    </row>
    <row r="180" s="2" customFormat="1">
      <c r="A180" s="35"/>
      <c r="B180" s="36"/>
      <c r="C180" s="37"/>
      <c r="D180" s="235" t="s">
        <v>275</v>
      </c>
      <c r="E180" s="37"/>
      <c r="F180" s="236" t="s">
        <v>856</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406</v>
      </c>
      <c r="D181" s="222" t="s">
        <v>269</v>
      </c>
      <c r="E181" s="223" t="s">
        <v>559</v>
      </c>
      <c r="F181" s="224" t="s">
        <v>560</v>
      </c>
      <c r="G181" s="225" t="s">
        <v>272</v>
      </c>
      <c r="H181" s="226">
        <v>68</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404</v>
      </c>
    </row>
    <row r="182" s="2" customFormat="1">
      <c r="A182" s="35"/>
      <c r="B182" s="36"/>
      <c r="C182" s="37"/>
      <c r="D182" s="235" t="s">
        <v>275</v>
      </c>
      <c r="E182" s="37"/>
      <c r="F182" s="236" t="s">
        <v>1487</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78" customHeight="1">
      <c r="A183" s="35"/>
      <c r="B183" s="36"/>
      <c r="C183" s="222" t="s">
        <v>342</v>
      </c>
      <c r="D183" s="222" t="s">
        <v>269</v>
      </c>
      <c r="E183" s="223" t="s">
        <v>988</v>
      </c>
      <c r="F183" s="224" t="s">
        <v>989</v>
      </c>
      <c r="G183" s="225" t="s">
        <v>297</v>
      </c>
      <c r="H183" s="226">
        <v>100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409</v>
      </c>
    </row>
    <row r="184" s="2" customFormat="1">
      <c r="A184" s="35"/>
      <c r="B184" s="36"/>
      <c r="C184" s="37"/>
      <c r="D184" s="235" t="s">
        <v>275</v>
      </c>
      <c r="E184" s="37"/>
      <c r="F184" s="236" t="s">
        <v>1488</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90" customHeight="1">
      <c r="A185" s="35"/>
      <c r="B185" s="36"/>
      <c r="C185" s="222" t="s">
        <v>415</v>
      </c>
      <c r="D185" s="222" t="s">
        <v>269</v>
      </c>
      <c r="E185" s="223" t="s">
        <v>1489</v>
      </c>
      <c r="F185" s="224" t="s">
        <v>1490</v>
      </c>
      <c r="G185" s="225" t="s">
        <v>272</v>
      </c>
      <c r="H185" s="226">
        <v>100</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413</v>
      </c>
    </row>
    <row r="186" s="2" customFormat="1">
      <c r="A186" s="35"/>
      <c r="B186" s="36"/>
      <c r="C186" s="37"/>
      <c r="D186" s="235" t="s">
        <v>275</v>
      </c>
      <c r="E186" s="37"/>
      <c r="F186" s="236" t="s">
        <v>1491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01.25" customHeight="1">
      <c r="A187" s="35"/>
      <c r="B187" s="36"/>
      <c r="C187" s="222" t="s">
        <v>346</v>
      </c>
      <c r="D187" s="222" t="s">
        <v>269</v>
      </c>
      <c r="E187" s="223" t="s">
        <v>305</v>
      </c>
      <c r="F187" s="224" t="s">
        <v>306</v>
      </c>
      <c r="G187" s="225" t="s">
        <v>307</v>
      </c>
      <c r="H187" s="226">
        <v>250</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418</v>
      </c>
    </row>
    <row r="188" s="2" customFormat="1">
      <c r="A188" s="35"/>
      <c r="B188" s="36"/>
      <c r="C188" s="37"/>
      <c r="D188" s="235" t="s">
        <v>275</v>
      </c>
      <c r="E188" s="37"/>
      <c r="F188" s="236" t="s">
        <v>1492</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55.5" customHeight="1">
      <c r="A189" s="35"/>
      <c r="B189" s="36"/>
      <c r="C189" s="222" t="s">
        <v>424</v>
      </c>
      <c r="D189" s="222" t="s">
        <v>269</v>
      </c>
      <c r="E189" s="223" t="s">
        <v>995</v>
      </c>
      <c r="F189" s="224" t="s">
        <v>996</v>
      </c>
      <c r="G189" s="225" t="s">
        <v>328</v>
      </c>
      <c r="H189" s="226">
        <v>3900</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422</v>
      </c>
    </row>
    <row r="190" s="2" customFormat="1">
      <c r="A190" s="35"/>
      <c r="B190" s="36"/>
      <c r="C190" s="37"/>
      <c r="D190" s="235" t="s">
        <v>275</v>
      </c>
      <c r="E190" s="37"/>
      <c r="F190" s="236" t="s">
        <v>1493</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6.5" customHeight="1">
      <c r="A191" s="35"/>
      <c r="B191" s="36"/>
      <c r="C191" s="222" t="s">
        <v>349</v>
      </c>
      <c r="D191" s="222" t="s">
        <v>269</v>
      </c>
      <c r="E191" s="223" t="s">
        <v>772</v>
      </c>
      <c r="F191" s="224" t="s">
        <v>908</v>
      </c>
      <c r="G191" s="225" t="s">
        <v>905</v>
      </c>
      <c r="H191" s="226">
        <v>1</v>
      </c>
      <c r="I191" s="227"/>
      <c r="J191" s="228">
        <f>ROUND(I191*H191,2)</f>
        <v>0</v>
      </c>
      <c r="K191" s="224" t="s">
        <v>1</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427</v>
      </c>
    </row>
    <row r="192" s="2" customFormat="1" ht="90" customHeight="1">
      <c r="A192" s="35"/>
      <c r="B192" s="36"/>
      <c r="C192" s="222" t="s">
        <v>433</v>
      </c>
      <c r="D192" s="222" t="s">
        <v>269</v>
      </c>
      <c r="E192" s="223" t="s">
        <v>911</v>
      </c>
      <c r="F192" s="224" t="s">
        <v>912</v>
      </c>
      <c r="G192" s="225" t="s">
        <v>272</v>
      </c>
      <c r="H192" s="226">
        <v>8</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431</v>
      </c>
    </row>
    <row r="193" s="2" customFormat="1">
      <c r="A193" s="35"/>
      <c r="B193" s="36"/>
      <c r="C193" s="37"/>
      <c r="D193" s="235" t="s">
        <v>275</v>
      </c>
      <c r="E193" s="37"/>
      <c r="F193" s="236" t="s">
        <v>914</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90" customHeight="1">
      <c r="A194" s="35"/>
      <c r="B194" s="36"/>
      <c r="C194" s="222" t="s">
        <v>351</v>
      </c>
      <c r="D194" s="222" t="s">
        <v>269</v>
      </c>
      <c r="E194" s="223" t="s">
        <v>915</v>
      </c>
      <c r="F194" s="224" t="s">
        <v>916</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436</v>
      </c>
    </row>
    <row r="195" s="2" customFormat="1">
      <c r="A195" s="35"/>
      <c r="B195" s="36"/>
      <c r="C195" s="37"/>
      <c r="D195" s="235" t="s">
        <v>275</v>
      </c>
      <c r="E195" s="37"/>
      <c r="F195" s="236" t="s">
        <v>1406</v>
      </c>
      <c r="G195" s="37"/>
      <c r="H195" s="37"/>
      <c r="I195" s="237"/>
      <c r="J195" s="37"/>
      <c r="K195" s="37"/>
      <c r="L195" s="41"/>
      <c r="M195" s="254"/>
      <c r="N195" s="255"/>
      <c r="O195" s="256"/>
      <c r="P195" s="256"/>
      <c r="Q195" s="256"/>
      <c r="R195" s="256"/>
      <c r="S195" s="256"/>
      <c r="T195" s="257"/>
      <c r="U195" s="35"/>
      <c r="V195" s="35"/>
      <c r="W195" s="35"/>
      <c r="X195" s="35"/>
      <c r="Y195" s="35"/>
      <c r="Z195" s="35"/>
      <c r="AA195" s="35"/>
      <c r="AB195" s="35"/>
      <c r="AC195" s="35"/>
      <c r="AD195" s="35"/>
      <c r="AE195" s="35"/>
      <c r="AT195" s="14" t="s">
        <v>275</v>
      </c>
      <c r="AU195" s="14" t="s">
        <v>73</v>
      </c>
    </row>
    <row r="196" s="2" customFormat="1" ht="6.96" customHeight="1">
      <c r="A196" s="35"/>
      <c r="B196" s="63"/>
      <c r="C196" s="64"/>
      <c r="D196" s="64"/>
      <c r="E196" s="64"/>
      <c r="F196" s="64"/>
      <c r="G196" s="64"/>
      <c r="H196" s="64"/>
      <c r="I196" s="64"/>
      <c r="J196" s="64"/>
      <c r="K196" s="64"/>
      <c r="L196" s="41"/>
      <c r="M196" s="35"/>
      <c r="O196" s="35"/>
      <c r="P196" s="35"/>
      <c r="Q196" s="35"/>
      <c r="R196" s="35"/>
      <c r="S196" s="35"/>
      <c r="T196" s="35"/>
      <c r="U196" s="35"/>
      <c r="V196" s="35"/>
      <c r="W196" s="35"/>
      <c r="X196" s="35"/>
      <c r="Y196" s="35"/>
      <c r="Z196" s="35"/>
      <c r="AA196" s="35"/>
      <c r="AB196" s="35"/>
      <c r="AC196" s="35"/>
      <c r="AD196" s="35"/>
      <c r="AE196" s="35"/>
    </row>
  </sheetData>
  <sheetProtection sheet="1" autoFilter="0" formatColumns="0" formatRows="0" objects="1" scenarios="1" spinCount="100000" saltValue="YO0t5kLXxSpeu1ns4jw5NiD/hVj5Ehm47ChqKFsl8h2Akgd56K5M5X/GrwEIxdEvPMkEzI9GykEtmp9nerxXmA==" hashValue="U4K+sv3A6XKSGMK7TGX5CJByxlxpRNU6l/cyCaXDHqtUCX4eDw3PiM6bt6OgaWq30P5wMzFNRhXcoRiH6SywtQ==" algorithmName="SHA-512" password="CC35"/>
  <autoFilter ref="C115:K195"/>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Frnka Jan</dc:creator>
  <cp:lastModifiedBy>Frnka Jan</cp:lastModifiedBy>
  <dcterms:created xsi:type="dcterms:W3CDTF">2025-06-09T07:36:50Z</dcterms:created>
  <dcterms:modified xsi:type="dcterms:W3CDTF">2025-06-09T07:37:40Z</dcterms:modified>
</cp:coreProperties>
</file>