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openxmlformats-officedocument.spreadsheetml.printerSettings"/>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 PRÁCE\02 PROJEKTY\2021\PolTepl\! DODATEČNÉ INFORMACE\1\"/>
    </mc:Choice>
  </mc:AlternateContent>
  <bookViews>
    <workbookView xWindow="0" yWindow="0" windowWidth="0" windowHeight="0"/>
  </bookViews>
  <sheets>
    <sheet name="Rekapitulace stavby" sheetId="1" r:id="rId1"/>
    <sheet name="PS_01_01.1.01 - Zabezpečo..." sheetId="2" r:id="rId2"/>
    <sheet name="SO 10-01.01 - Železniční ..." sheetId="3" r:id="rId3"/>
    <sheet name="SO 10-01.11 - Následná úp..." sheetId="4" r:id="rId4"/>
    <sheet name="SO 11-01.01 - Železniční ..." sheetId="5" r:id="rId5"/>
    <sheet name="SO 01-14-01.01 - Výstroj ..." sheetId="6" r:id="rId6"/>
    <sheet name="SO 11-22 - Zajištění skal..." sheetId="7" r:id="rId7"/>
    <sheet name="SO 11-23 - Zajištění skal..." sheetId="8" r:id="rId8"/>
    <sheet name="SO 12-01 - ZAST Žďár nad ..." sheetId="9" r:id="rId9"/>
    <sheet name="SO 12-03 - Zast. Dědov, o..." sheetId="10" r:id="rId10"/>
    <sheet name="SO 13-01 - Železniční pře..." sheetId="11" r:id="rId11"/>
    <sheet name="SO 13-03 - Železniční pře..." sheetId="12" r:id="rId12"/>
    <sheet name="SO 20-01 - Železniční mos..." sheetId="13" r:id="rId13"/>
    <sheet name="SO 20-02 - Železniční mos..." sheetId="14" r:id="rId14"/>
    <sheet name="SO 20-03 - Železniční mos..." sheetId="15" r:id="rId15"/>
    <sheet name="SO 20-04 - Železniční mos..." sheetId="16" r:id="rId16"/>
    <sheet name="SO 20-05 - Železniční mos..." sheetId="17" r:id="rId17"/>
    <sheet name="SO 20-08 - Železniční mos..." sheetId="18" r:id="rId18"/>
    <sheet name="SO 21-01 - Propustek v ev..." sheetId="19" r:id="rId19"/>
    <sheet name="SO 21-02 - Propustek v ev..." sheetId="20" r:id="rId20"/>
    <sheet name="SO 21-03 - Propustek v ev..." sheetId="21" r:id="rId21"/>
    <sheet name="SO 21-04 - Propustek v ev..." sheetId="22" r:id="rId22"/>
    <sheet name="SO 21-05 - Propustek v ev..." sheetId="23" r:id="rId23"/>
    <sheet name="SO 55_01.1.01 - Úprava ka..." sheetId="24" r:id="rId24"/>
    <sheet name="SO 76-01 - ZAST Žďár nad ..." sheetId="25" r:id="rId25"/>
    <sheet name="SO 98-98 - Všeobecný stav..." sheetId="26" r:id="rId26"/>
    <sheet name="SO 99-99 - Materiál dodan..." sheetId="27" r:id="rId27"/>
    <sheet name="Seznam figur" sheetId="28" r:id="rId28"/>
    <sheet name="Pokyny pro vyplnění" sheetId="29" r:id="rId29"/>
  </sheets>
  <definedNames>
    <definedName name="_xlnm.Print_Area" localSheetId="0">'Rekapitulace stavby'!$D$4:$AO$36,'Rekapitulace stavby'!$C$42:$AQ$89</definedName>
    <definedName name="_xlnm.Print_Titles" localSheetId="0">'Rekapitulace stavby'!$52:$52</definedName>
    <definedName name="_xlnm._FilterDatabase" localSheetId="1" hidden="1">'PS_01_01.1.01 - Zabezpečo...'!$C$91:$K$258</definedName>
    <definedName name="_xlnm.Print_Area" localSheetId="1">'PS_01_01.1.01 - Zabezpečo...'!$C$4:$J$41,'PS_01_01.1.01 - Zabezpečo...'!$C$47:$J$71,'PS_01_01.1.01 - Zabezpečo...'!$C$77:$K$258</definedName>
    <definedName name="_xlnm.Print_Titles" localSheetId="1">'PS_01_01.1.01 - Zabezpečo...'!$91:$91</definedName>
    <definedName name="_xlnm._FilterDatabase" localSheetId="2" hidden="1">'SO 10-01.01 - Železniční ...'!$C$93:$K$331</definedName>
    <definedName name="_xlnm.Print_Area" localSheetId="2">'SO 10-01.01 - Železniční ...'!$C$4:$J$41,'SO 10-01.01 - Železniční ...'!$C$47:$J$73,'SO 10-01.01 - Železniční ...'!$C$79:$K$331</definedName>
    <definedName name="_xlnm.Print_Titles" localSheetId="2">'SO 10-01.01 - Železniční ...'!$93:$93</definedName>
    <definedName name="_xlnm._FilterDatabase" localSheetId="3" hidden="1">'SO 10-01.11 - Následná úp...'!$C$89:$K$127</definedName>
    <definedName name="_xlnm.Print_Area" localSheetId="3">'SO 10-01.11 - Následná úp...'!$C$4:$J$41,'SO 10-01.11 - Následná úp...'!$C$47:$J$69,'SO 10-01.11 - Následná úp...'!$C$75:$K$127</definedName>
    <definedName name="_xlnm.Print_Titles" localSheetId="3">'SO 10-01.11 - Následná úp...'!$89:$89</definedName>
    <definedName name="_xlnm._FilterDatabase" localSheetId="4" hidden="1">'SO 11-01.01 - Železniční ...'!$C$89:$K$177</definedName>
    <definedName name="_xlnm.Print_Area" localSheetId="4">'SO 11-01.01 - Železniční ...'!$C$4:$J$41,'SO 11-01.01 - Železniční ...'!$C$47:$J$69,'SO 11-01.01 - Železniční ...'!$C$75:$K$177</definedName>
    <definedName name="_xlnm.Print_Titles" localSheetId="4">'SO 11-01.01 - Železniční ...'!$89:$89</definedName>
    <definedName name="_xlnm._FilterDatabase" localSheetId="5" hidden="1">'SO 01-14-01.01 - Výstroj ...'!$C$86:$K$176</definedName>
    <definedName name="_xlnm.Print_Area" localSheetId="5">'SO 01-14-01.01 - Výstroj ...'!$C$4:$J$41,'SO 01-14-01.01 - Výstroj ...'!$C$47:$J$66,'SO 01-14-01.01 - Výstroj ...'!$C$72:$K$176</definedName>
    <definedName name="_xlnm.Print_Titles" localSheetId="5">'SO 01-14-01.01 - Výstroj ...'!$86:$86</definedName>
    <definedName name="_xlnm._FilterDatabase" localSheetId="6" hidden="1">'SO 11-22 - Zajištění skal...'!$C$86:$K$204</definedName>
    <definedName name="_xlnm.Print_Area" localSheetId="6">'SO 11-22 - Zajištění skal...'!$C$4:$J$41,'SO 11-22 - Zajištění skal...'!$C$47:$J$66,'SO 11-22 - Zajištění skal...'!$C$72:$K$204</definedName>
    <definedName name="_xlnm.Print_Titles" localSheetId="6">'SO 11-22 - Zajištění skal...'!$86:$86</definedName>
    <definedName name="_xlnm._FilterDatabase" localSheetId="7" hidden="1">'SO 11-23 - Zajištění skal...'!$C$86:$K$242</definedName>
    <definedName name="_xlnm.Print_Area" localSheetId="7">'SO 11-23 - Zajištění skal...'!$C$4:$J$41,'SO 11-23 - Zajištění skal...'!$C$47:$J$66,'SO 11-23 - Zajištění skal...'!$C$72:$K$242</definedName>
    <definedName name="_xlnm.Print_Titles" localSheetId="7">'SO 11-23 - Zajištění skal...'!$86:$86</definedName>
    <definedName name="_xlnm._FilterDatabase" localSheetId="8" hidden="1">'SO 12-01 - ZAST Žďár nad ...'!$C$89:$K$189</definedName>
    <definedName name="_xlnm.Print_Area" localSheetId="8">'SO 12-01 - ZAST Žďár nad ...'!$C$4:$J$41,'SO 12-01 - ZAST Žďár nad ...'!$C$47:$J$69,'SO 12-01 - ZAST Žďár nad ...'!$C$75:$K$189</definedName>
    <definedName name="_xlnm.Print_Titles" localSheetId="8">'SO 12-01 - ZAST Žďár nad ...'!$89:$89</definedName>
    <definedName name="_xlnm._FilterDatabase" localSheetId="9" hidden="1">'SO 12-03 - Zast. Dědov, o...'!$C$89:$K$145</definedName>
    <definedName name="_xlnm.Print_Area" localSheetId="9">'SO 12-03 - Zast. Dědov, o...'!$C$4:$J$41,'SO 12-03 - Zast. Dědov, o...'!$C$47:$J$69,'SO 12-03 - Zast. Dědov, o...'!$C$75:$K$145</definedName>
    <definedName name="_xlnm.Print_Titles" localSheetId="9">'SO 12-03 - Zast. Dědov, o...'!$89:$89</definedName>
    <definedName name="_xlnm._FilterDatabase" localSheetId="10" hidden="1">'SO 13-01 - Železniční pře...'!$C$90:$K$181</definedName>
    <definedName name="_xlnm.Print_Area" localSheetId="10">'SO 13-01 - Železniční pře...'!$C$4:$J$41,'SO 13-01 - Železniční pře...'!$C$47:$J$70,'SO 13-01 - Železniční pře...'!$C$76:$K$181</definedName>
    <definedName name="_xlnm.Print_Titles" localSheetId="10">'SO 13-01 - Železniční pře...'!$90:$90</definedName>
    <definedName name="_xlnm._FilterDatabase" localSheetId="11" hidden="1">'SO 13-03 - Železniční pře...'!$C$88:$K$110</definedName>
    <definedName name="_xlnm.Print_Area" localSheetId="11">'SO 13-03 - Železniční pře...'!$C$4:$J$41,'SO 13-03 - Železniční pře...'!$C$47:$J$68,'SO 13-03 - Železniční pře...'!$C$74:$K$110</definedName>
    <definedName name="_xlnm.Print_Titles" localSheetId="11">'SO 13-03 - Železniční pře...'!$88:$88</definedName>
    <definedName name="_xlnm._FilterDatabase" localSheetId="12" hidden="1">'SO 20-01 - Železniční mos...'!$C$93:$K$351</definedName>
    <definedName name="_xlnm.Print_Area" localSheetId="12">'SO 20-01 - Železniční mos...'!$C$4:$J$41,'SO 20-01 - Železniční mos...'!$C$47:$J$73,'SO 20-01 - Železniční mos...'!$C$79:$K$351</definedName>
    <definedName name="_xlnm.Print_Titles" localSheetId="12">'SO 20-01 - Železniční mos...'!$93:$93</definedName>
    <definedName name="_xlnm._FilterDatabase" localSheetId="13" hidden="1">'SO 20-02 - Železniční mos...'!$C$93:$K$357</definedName>
    <definedName name="_xlnm.Print_Area" localSheetId="13">'SO 20-02 - Železniční mos...'!$C$4:$J$41,'SO 20-02 - Železniční mos...'!$C$47:$J$73,'SO 20-02 - Železniční mos...'!$C$79:$K$357</definedName>
    <definedName name="_xlnm.Print_Titles" localSheetId="13">'SO 20-02 - Železniční mos...'!$93:$93</definedName>
    <definedName name="_xlnm._FilterDatabase" localSheetId="14" hidden="1">'SO 20-03 - Železniční mos...'!$C$93:$K$344</definedName>
    <definedName name="_xlnm.Print_Area" localSheetId="14">'SO 20-03 - Železniční mos...'!$C$4:$J$41,'SO 20-03 - Železniční mos...'!$C$47:$J$73,'SO 20-03 - Železniční mos...'!$C$79:$K$344</definedName>
    <definedName name="_xlnm.Print_Titles" localSheetId="14">'SO 20-03 - Železniční mos...'!$93:$93</definedName>
    <definedName name="_xlnm._FilterDatabase" localSheetId="15" hidden="1">'SO 20-04 - Železniční mos...'!$C$93:$K$340</definedName>
    <definedName name="_xlnm.Print_Area" localSheetId="15">'SO 20-04 - Železniční mos...'!$C$4:$J$41,'SO 20-04 - Železniční mos...'!$C$47:$J$73,'SO 20-04 - Železniční mos...'!$C$79:$K$340</definedName>
    <definedName name="_xlnm.Print_Titles" localSheetId="15">'SO 20-04 - Železniční mos...'!$93:$93</definedName>
    <definedName name="_xlnm._FilterDatabase" localSheetId="16" hidden="1">'SO 20-05 - Železniční mos...'!$C$93:$K$324</definedName>
    <definedName name="_xlnm.Print_Area" localSheetId="16">'SO 20-05 - Železniční mos...'!$C$4:$J$41,'SO 20-05 - Železniční mos...'!$C$47:$J$73,'SO 20-05 - Železniční mos...'!$C$79:$K$324</definedName>
    <definedName name="_xlnm.Print_Titles" localSheetId="16">'SO 20-05 - Železniční mos...'!$93:$93</definedName>
    <definedName name="_xlnm._FilterDatabase" localSheetId="17" hidden="1">'SO 20-08 - Železniční mos...'!$C$91:$K$191</definedName>
    <definedName name="_xlnm.Print_Area" localSheetId="17">'SO 20-08 - Železniční mos...'!$C$4:$J$41,'SO 20-08 - Železniční mos...'!$C$47:$J$71,'SO 20-08 - Železniční mos...'!$C$77:$K$191</definedName>
    <definedName name="_xlnm.Print_Titles" localSheetId="17">'SO 20-08 - Železniční mos...'!$91:$91</definedName>
    <definedName name="_xlnm._FilterDatabase" localSheetId="18" hidden="1">'SO 21-01 - Propustek v ev...'!$C$93:$K$275</definedName>
    <definedName name="_xlnm.Print_Area" localSheetId="18">'SO 21-01 - Propustek v ev...'!$C$4:$J$41,'SO 21-01 - Propustek v ev...'!$C$47:$J$73,'SO 21-01 - Propustek v ev...'!$C$79:$K$275</definedName>
    <definedName name="_xlnm.Print_Titles" localSheetId="18">'SO 21-01 - Propustek v ev...'!$93:$93</definedName>
    <definedName name="_xlnm._FilterDatabase" localSheetId="19" hidden="1">'SO 21-02 - Propustek v ev...'!$C$91:$K$237</definedName>
    <definedName name="_xlnm.Print_Area" localSheetId="19">'SO 21-02 - Propustek v ev...'!$C$4:$J$41,'SO 21-02 - Propustek v ev...'!$C$47:$J$71,'SO 21-02 - Propustek v ev...'!$C$77:$K$237</definedName>
    <definedName name="_xlnm.Print_Titles" localSheetId="19">'SO 21-02 - Propustek v ev...'!$91:$91</definedName>
    <definedName name="_xlnm._FilterDatabase" localSheetId="20" hidden="1">'SO 21-03 - Propustek v ev...'!$C$88:$K$130</definedName>
    <definedName name="_xlnm.Print_Area" localSheetId="20">'SO 21-03 - Propustek v ev...'!$C$4:$J$41,'SO 21-03 - Propustek v ev...'!$C$47:$J$68,'SO 21-03 - Propustek v ev...'!$C$74:$K$130</definedName>
    <definedName name="_xlnm.Print_Titles" localSheetId="20">'SO 21-03 - Propustek v ev...'!$88:$88</definedName>
    <definedName name="_xlnm._FilterDatabase" localSheetId="21" hidden="1">'SO 21-04 - Propustek v ev...'!$C$91:$K$261</definedName>
    <definedName name="_xlnm.Print_Area" localSheetId="21">'SO 21-04 - Propustek v ev...'!$C$4:$J$41,'SO 21-04 - Propustek v ev...'!$C$47:$J$71,'SO 21-04 - Propustek v ev...'!$C$77:$K$261</definedName>
    <definedName name="_xlnm.Print_Titles" localSheetId="21">'SO 21-04 - Propustek v ev...'!$91:$91</definedName>
    <definedName name="_xlnm._FilterDatabase" localSheetId="22" hidden="1">'SO 21-05 - Propustek v ev...'!$C$92:$K$285</definedName>
    <definedName name="_xlnm.Print_Area" localSheetId="22">'SO 21-05 - Propustek v ev...'!$C$4:$J$41,'SO 21-05 - Propustek v ev...'!$C$47:$J$72,'SO 21-05 - Propustek v ev...'!$C$78:$K$285</definedName>
    <definedName name="_xlnm.Print_Titles" localSheetId="22">'SO 21-05 - Propustek v ev...'!$92:$92</definedName>
    <definedName name="_xlnm._FilterDatabase" localSheetId="23" hidden="1">'SO 55_01.1.01 - Úprava ka...'!$C$90:$K$190</definedName>
    <definedName name="_xlnm.Print_Area" localSheetId="23">'SO 55_01.1.01 - Úprava ka...'!$C$4:$J$41,'SO 55_01.1.01 - Úprava ka...'!$C$47:$J$70,'SO 55_01.1.01 - Úprava ka...'!$C$76:$K$190</definedName>
    <definedName name="_xlnm.Print_Titles" localSheetId="23">'SO 55_01.1.01 - Úprava ka...'!$90:$90</definedName>
    <definedName name="_xlnm._FilterDatabase" localSheetId="24" hidden="1">'SO 76-01 - ZAST Žďár nad ...'!$C$136:$K$235</definedName>
    <definedName name="_xlnm.Print_Area" localSheetId="24">'SO 76-01 - ZAST Žďár nad ...'!$C$4:$J$41,'SO 76-01 - ZAST Žďár nad ...'!$C$47:$J$116,'SO 76-01 - ZAST Žďár nad ...'!$C$122:$K$235</definedName>
    <definedName name="_xlnm.Print_Titles" localSheetId="24">'SO 76-01 - ZAST Žďár nad ...'!$136:$136</definedName>
    <definedName name="_xlnm._FilterDatabase" localSheetId="25" hidden="1">'SO 98-98 - Všeobecný stav...'!$C$88:$K$139</definedName>
    <definedName name="_xlnm.Print_Area" localSheetId="25">'SO 98-98 - Všeobecný stav...'!$C$4:$J$41,'SO 98-98 - Všeobecný stav...'!$C$47:$J$68,'SO 98-98 - Všeobecný stav...'!$C$74:$K$139</definedName>
    <definedName name="_xlnm.Print_Titles" localSheetId="25">'SO 98-98 - Všeobecný stav...'!$88:$88</definedName>
    <definedName name="_xlnm._FilterDatabase" localSheetId="26" hidden="1">'SO 99-99 - Materiál dodan...'!$C$86:$K$100</definedName>
    <definedName name="_xlnm.Print_Area" localSheetId="26">'SO 99-99 - Materiál dodan...'!$C$4:$J$41,'SO 99-99 - Materiál dodan...'!$C$47:$J$66,'SO 99-99 - Materiál dodan...'!$C$72:$K$100</definedName>
    <definedName name="_xlnm.Print_Titles" localSheetId="26">'SO 99-99 - Materiál dodan...'!$86:$86</definedName>
    <definedName name="_xlnm.Print_Area" localSheetId="27">'Seznam figur'!$C$4:$G$2227</definedName>
    <definedName name="_xlnm.Print_Titles" localSheetId="27">'Seznam figur'!$9:$9</definedName>
    <definedName name="_xlnm.Print_Area" localSheetId="28">'Pokyny pro vyplnění'!$B$2:$K$71,'Pokyny pro vyplnění'!$B$74:$K$118,'Pokyny pro vyplnění'!$B$121:$K$161,'Pokyny pro vyplnění'!$B$164:$K$219</definedName>
  </definedNames>
  <calcPr/>
</workbook>
</file>

<file path=xl/calcChain.xml><?xml version="1.0" encoding="utf-8"?>
<calcChain xmlns="http://schemas.openxmlformats.org/spreadsheetml/2006/main">
  <c i="28" l="1" r="D7"/>
  <c i="27" r="J39"/>
  <c r="J38"/>
  <c i="1" r="AY88"/>
  <c i="27" r="J37"/>
  <c i="1" r="AX88"/>
  <c i="27" r="BI98"/>
  <c r="BH98"/>
  <c r="BG98"/>
  <c r="BF98"/>
  <c r="T98"/>
  <c r="R98"/>
  <c r="P98"/>
  <c r="BI94"/>
  <c r="BH94"/>
  <c r="BG94"/>
  <c r="BF94"/>
  <c r="T94"/>
  <c r="R94"/>
  <c r="P94"/>
  <c r="BI90"/>
  <c r="BH90"/>
  <c r="BG90"/>
  <c r="BF90"/>
  <c r="T90"/>
  <c r="R90"/>
  <c r="P90"/>
  <c r="J84"/>
  <c r="J83"/>
  <c r="F83"/>
  <c r="F81"/>
  <c r="E79"/>
  <c r="J59"/>
  <c r="J58"/>
  <c r="F58"/>
  <c r="F56"/>
  <c r="E54"/>
  <c r="J20"/>
  <c r="E20"/>
  <c r="F59"/>
  <c r="J19"/>
  <c r="J14"/>
  <c r="J81"/>
  <c r="E7"/>
  <c r="E75"/>
  <c i="26" r="J39"/>
  <c r="J38"/>
  <c i="1" r="AY87"/>
  <c i="26" r="J37"/>
  <c i="1" r="AX87"/>
  <c i="26"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6"/>
  <c r="BH126"/>
  <c r="BG126"/>
  <c r="BF126"/>
  <c r="T126"/>
  <c r="R126"/>
  <c r="P126"/>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3"/>
  <c r="BH103"/>
  <c r="BG103"/>
  <c r="BF103"/>
  <c r="T103"/>
  <c r="R103"/>
  <c r="P103"/>
  <c r="BI99"/>
  <c r="BH99"/>
  <c r="BG99"/>
  <c r="BF99"/>
  <c r="T99"/>
  <c r="R99"/>
  <c r="P99"/>
  <c r="BI93"/>
  <c r="BH93"/>
  <c r="BG93"/>
  <c r="BF93"/>
  <c r="T93"/>
  <c r="R93"/>
  <c r="P93"/>
  <c r="BI91"/>
  <c r="BH91"/>
  <c r="BG91"/>
  <c r="BF91"/>
  <c r="T91"/>
  <c r="R91"/>
  <c r="P91"/>
  <c r="J86"/>
  <c r="J85"/>
  <c r="F85"/>
  <c r="F83"/>
  <c r="E81"/>
  <c r="J59"/>
  <c r="J58"/>
  <c r="F58"/>
  <c r="F56"/>
  <c r="E54"/>
  <c r="J20"/>
  <c r="E20"/>
  <c r="F86"/>
  <c r="J19"/>
  <c r="J14"/>
  <c r="J83"/>
  <c r="E7"/>
  <c r="E77"/>
  <c i="25" r="J235"/>
  <c r="J218"/>
  <c r="J215"/>
  <c r="J209"/>
  <c r="J208"/>
  <c r="J202"/>
  <c r="J188"/>
  <c r="J183"/>
  <c r="J166"/>
  <c r="J165"/>
  <c r="J152"/>
  <c r="J149"/>
  <c r="J147"/>
  <c r="J143"/>
  <c r="J39"/>
  <c r="J38"/>
  <c i="1" r="AY85"/>
  <c i="25" r="J37"/>
  <c i="1" r="AX85"/>
  <c i="25" r="J115"/>
  <c r="BI234"/>
  <c r="BH234"/>
  <c r="BG234"/>
  <c r="BF234"/>
  <c r="T234"/>
  <c r="T233"/>
  <c r="R234"/>
  <c r="R233"/>
  <c r="P234"/>
  <c r="P233"/>
  <c r="BI232"/>
  <c r="BH232"/>
  <c r="BG232"/>
  <c r="BF232"/>
  <c r="T232"/>
  <c r="T231"/>
  <c r="R232"/>
  <c r="R231"/>
  <c r="P232"/>
  <c r="P231"/>
  <c r="BI230"/>
  <c r="BH230"/>
  <c r="BG230"/>
  <c r="BF230"/>
  <c r="T230"/>
  <c r="T229"/>
  <c r="R230"/>
  <c r="R229"/>
  <c r="P230"/>
  <c r="P229"/>
  <c r="BI228"/>
  <c r="BH228"/>
  <c r="BG228"/>
  <c r="BF228"/>
  <c r="T228"/>
  <c r="T227"/>
  <c r="R228"/>
  <c r="R227"/>
  <c r="P228"/>
  <c r="P227"/>
  <c r="BI226"/>
  <c r="BH226"/>
  <c r="BG226"/>
  <c r="BF226"/>
  <c r="T226"/>
  <c r="T225"/>
  <c r="R226"/>
  <c r="R225"/>
  <c r="P226"/>
  <c r="P225"/>
  <c r="BI224"/>
  <c r="BH224"/>
  <c r="BG224"/>
  <c r="BF224"/>
  <c r="T224"/>
  <c r="T223"/>
  <c r="R224"/>
  <c r="R223"/>
  <c r="P224"/>
  <c r="P223"/>
  <c r="BI222"/>
  <c r="BH222"/>
  <c r="BG222"/>
  <c r="BF222"/>
  <c r="T222"/>
  <c r="T221"/>
  <c r="R222"/>
  <c r="R221"/>
  <c r="P222"/>
  <c r="P221"/>
  <c r="BI220"/>
  <c r="BH220"/>
  <c r="BG220"/>
  <c r="BF220"/>
  <c r="T220"/>
  <c r="T219"/>
  <c r="R220"/>
  <c r="R219"/>
  <c r="P220"/>
  <c r="P219"/>
  <c r="J106"/>
  <c r="BI217"/>
  <c r="BH217"/>
  <c r="BG217"/>
  <c r="BF217"/>
  <c r="T217"/>
  <c r="T216"/>
  <c r="R217"/>
  <c r="R216"/>
  <c r="P217"/>
  <c r="P216"/>
  <c r="J104"/>
  <c r="BI214"/>
  <c r="BH214"/>
  <c r="BG214"/>
  <c r="BF214"/>
  <c r="T214"/>
  <c r="T213"/>
  <c r="R214"/>
  <c r="R213"/>
  <c r="P214"/>
  <c r="P213"/>
  <c r="BI212"/>
  <c r="BH212"/>
  <c r="BG212"/>
  <c r="BF212"/>
  <c r="T212"/>
  <c r="T211"/>
  <c r="T210"/>
  <c r="R212"/>
  <c r="R211"/>
  <c r="R210"/>
  <c r="P212"/>
  <c r="P211"/>
  <c r="P210"/>
  <c r="J100"/>
  <c r="J99"/>
  <c r="BI207"/>
  <c r="BH207"/>
  <c r="BG207"/>
  <c r="BF207"/>
  <c r="T207"/>
  <c r="T206"/>
  <c r="R207"/>
  <c r="R206"/>
  <c r="P207"/>
  <c r="P206"/>
  <c r="BI205"/>
  <c r="BH205"/>
  <c r="BG205"/>
  <c r="BF205"/>
  <c r="T205"/>
  <c r="R205"/>
  <c r="P205"/>
  <c r="BI204"/>
  <c r="BH204"/>
  <c r="BG204"/>
  <c r="BF204"/>
  <c r="T204"/>
  <c r="R204"/>
  <c r="P204"/>
  <c r="J96"/>
  <c r="BI201"/>
  <c r="BH201"/>
  <c r="BG201"/>
  <c r="BF201"/>
  <c r="T201"/>
  <c r="T200"/>
  <c r="R201"/>
  <c r="R200"/>
  <c r="P201"/>
  <c r="P200"/>
  <c r="BI199"/>
  <c r="BH199"/>
  <c r="BG199"/>
  <c r="BF199"/>
  <c r="T199"/>
  <c r="T198"/>
  <c r="R199"/>
  <c r="R198"/>
  <c r="P199"/>
  <c r="P198"/>
  <c r="BI197"/>
  <c r="BH197"/>
  <c r="BG197"/>
  <c r="BF197"/>
  <c r="T197"/>
  <c r="R197"/>
  <c r="P197"/>
  <c r="BI196"/>
  <c r="BH196"/>
  <c r="BG196"/>
  <c r="BF196"/>
  <c r="T196"/>
  <c r="R196"/>
  <c r="P196"/>
  <c r="BI195"/>
  <c r="BH195"/>
  <c r="BG195"/>
  <c r="BF195"/>
  <c r="T195"/>
  <c r="R195"/>
  <c r="P195"/>
  <c r="BI193"/>
  <c r="BH193"/>
  <c r="BG193"/>
  <c r="BF193"/>
  <c r="T193"/>
  <c r="R193"/>
  <c r="P193"/>
  <c r="BI192"/>
  <c r="BH192"/>
  <c r="BG192"/>
  <c r="BF192"/>
  <c r="T192"/>
  <c r="R192"/>
  <c r="P192"/>
  <c r="BI191"/>
  <c r="BH191"/>
  <c r="BG191"/>
  <c r="BF191"/>
  <c r="T191"/>
  <c r="R191"/>
  <c r="P191"/>
  <c r="BI190"/>
  <c r="BH190"/>
  <c r="BG190"/>
  <c r="BF190"/>
  <c r="T190"/>
  <c r="R190"/>
  <c r="P190"/>
  <c r="J91"/>
  <c r="BI187"/>
  <c r="BH187"/>
  <c r="BG187"/>
  <c r="BF187"/>
  <c r="T187"/>
  <c r="T186"/>
  <c r="R187"/>
  <c r="R186"/>
  <c r="P187"/>
  <c r="P186"/>
  <c r="BI185"/>
  <c r="BH185"/>
  <c r="BG185"/>
  <c r="BF185"/>
  <c r="T185"/>
  <c r="T184"/>
  <c r="R185"/>
  <c r="R184"/>
  <c r="P185"/>
  <c r="P184"/>
  <c r="J88"/>
  <c r="BI182"/>
  <c r="BH182"/>
  <c r="BG182"/>
  <c r="BF182"/>
  <c r="T182"/>
  <c r="R182"/>
  <c r="P182"/>
  <c r="BI181"/>
  <c r="BH181"/>
  <c r="BG181"/>
  <c r="BF181"/>
  <c r="T181"/>
  <c r="R181"/>
  <c r="P181"/>
  <c r="BI179"/>
  <c r="BH179"/>
  <c r="BG179"/>
  <c r="BF179"/>
  <c r="T179"/>
  <c r="T178"/>
  <c r="R179"/>
  <c r="R178"/>
  <c r="P179"/>
  <c r="P178"/>
  <c r="BI177"/>
  <c r="BH177"/>
  <c r="BG177"/>
  <c r="BF177"/>
  <c r="T177"/>
  <c r="T176"/>
  <c r="R177"/>
  <c r="R176"/>
  <c r="P177"/>
  <c r="P176"/>
  <c r="BI175"/>
  <c r="BH175"/>
  <c r="BG175"/>
  <c r="BF175"/>
  <c r="T175"/>
  <c r="R175"/>
  <c r="P175"/>
  <c r="BI174"/>
  <c r="BH174"/>
  <c r="BG174"/>
  <c r="BF174"/>
  <c r="T174"/>
  <c r="R174"/>
  <c r="P174"/>
  <c r="BI172"/>
  <c r="BH172"/>
  <c r="BG172"/>
  <c r="BF172"/>
  <c r="T172"/>
  <c r="R172"/>
  <c r="P172"/>
  <c r="BI171"/>
  <c r="BH171"/>
  <c r="BG171"/>
  <c r="BF171"/>
  <c r="T171"/>
  <c r="R171"/>
  <c r="P171"/>
  <c r="BI169"/>
  <c r="BH169"/>
  <c r="BG169"/>
  <c r="BF169"/>
  <c r="T169"/>
  <c r="R169"/>
  <c r="P169"/>
  <c r="BI168"/>
  <c r="BH168"/>
  <c r="BG168"/>
  <c r="BF168"/>
  <c r="T168"/>
  <c r="R168"/>
  <c r="P168"/>
  <c r="J81"/>
  <c r="J80"/>
  <c r="BI164"/>
  <c r="BH164"/>
  <c r="BG164"/>
  <c r="BF164"/>
  <c r="T164"/>
  <c r="R164"/>
  <c r="P164"/>
  <c r="BI163"/>
  <c r="BH163"/>
  <c r="BG163"/>
  <c r="BF163"/>
  <c r="T163"/>
  <c r="R163"/>
  <c r="P163"/>
  <c r="BI162"/>
  <c r="BH162"/>
  <c r="BG162"/>
  <c r="BF162"/>
  <c r="T162"/>
  <c r="R162"/>
  <c r="P162"/>
  <c r="BI160"/>
  <c r="BH160"/>
  <c r="BG160"/>
  <c r="BF160"/>
  <c r="T160"/>
  <c r="T159"/>
  <c r="R160"/>
  <c r="R159"/>
  <c r="P160"/>
  <c r="P159"/>
  <c r="BI158"/>
  <c r="BH158"/>
  <c r="BG158"/>
  <c r="BF158"/>
  <c r="T158"/>
  <c r="T157"/>
  <c r="R158"/>
  <c r="R157"/>
  <c r="P158"/>
  <c r="P157"/>
  <c r="BI156"/>
  <c r="BH156"/>
  <c r="BG156"/>
  <c r="BF156"/>
  <c r="T156"/>
  <c r="T155"/>
  <c r="R156"/>
  <c r="R155"/>
  <c r="P156"/>
  <c r="P155"/>
  <c r="BI154"/>
  <c r="BH154"/>
  <c r="BG154"/>
  <c r="BF154"/>
  <c r="T154"/>
  <c r="T153"/>
  <c r="R154"/>
  <c r="R153"/>
  <c r="P154"/>
  <c r="P153"/>
  <c r="J74"/>
  <c r="BI151"/>
  <c r="BH151"/>
  <c r="BG151"/>
  <c r="BF151"/>
  <c r="T151"/>
  <c r="T150"/>
  <c r="R151"/>
  <c r="R150"/>
  <c r="P151"/>
  <c r="P150"/>
  <c r="J72"/>
  <c r="J70"/>
  <c r="BI146"/>
  <c r="BH146"/>
  <c r="BG146"/>
  <c r="BF146"/>
  <c r="T146"/>
  <c r="T145"/>
  <c r="T144"/>
  <c r="R146"/>
  <c r="R145"/>
  <c r="R144"/>
  <c r="P146"/>
  <c r="P145"/>
  <c r="P144"/>
  <c r="J67"/>
  <c r="BI142"/>
  <c r="BH142"/>
  <c r="BG142"/>
  <c r="BF142"/>
  <c r="T142"/>
  <c r="T141"/>
  <c r="R142"/>
  <c r="R141"/>
  <c r="P142"/>
  <c r="P141"/>
  <c r="BI140"/>
  <c r="BH140"/>
  <c r="BG140"/>
  <c r="BF140"/>
  <c r="T140"/>
  <c r="T139"/>
  <c r="T138"/>
  <c r="R140"/>
  <c r="R139"/>
  <c r="R138"/>
  <c r="P140"/>
  <c r="P139"/>
  <c r="P138"/>
  <c r="J134"/>
  <c r="J133"/>
  <c r="F133"/>
  <c r="F131"/>
  <c r="E129"/>
  <c r="J59"/>
  <c r="J58"/>
  <c r="F58"/>
  <c r="F56"/>
  <c r="E54"/>
  <c r="J20"/>
  <c r="E20"/>
  <c r="F134"/>
  <c r="J19"/>
  <c r="J14"/>
  <c r="J131"/>
  <c r="E7"/>
  <c r="E125"/>
  <c i="24" r="J39"/>
  <c r="J38"/>
  <c i="1" r="AY83"/>
  <c i="24" r="J37"/>
  <c i="1" r="AX83"/>
  <c i="24" r="BI188"/>
  <c r="BH188"/>
  <c r="BG188"/>
  <c r="BF188"/>
  <c r="T188"/>
  <c r="T187"/>
  <c r="R188"/>
  <c r="R187"/>
  <c r="P188"/>
  <c r="P187"/>
  <c r="BI186"/>
  <c r="BH186"/>
  <c r="BG186"/>
  <c r="BF186"/>
  <c r="T186"/>
  <c r="R186"/>
  <c r="P186"/>
  <c r="BI185"/>
  <c r="BH185"/>
  <c r="BG185"/>
  <c r="BF185"/>
  <c r="T185"/>
  <c r="R185"/>
  <c r="P185"/>
  <c r="BI184"/>
  <c r="BH184"/>
  <c r="BG184"/>
  <c r="BF184"/>
  <c r="T184"/>
  <c r="R184"/>
  <c r="P184"/>
  <c r="BI183"/>
  <c r="BH183"/>
  <c r="BG183"/>
  <c r="BF183"/>
  <c r="T183"/>
  <c r="R183"/>
  <c r="P183"/>
  <c r="BI182"/>
  <c r="BH182"/>
  <c r="BG182"/>
  <c r="BF182"/>
  <c r="T182"/>
  <c r="R182"/>
  <c r="P182"/>
  <c r="BI179"/>
  <c r="BH179"/>
  <c r="BG179"/>
  <c r="BF179"/>
  <c r="T179"/>
  <c r="R179"/>
  <c r="P179"/>
  <c r="BI175"/>
  <c r="BH175"/>
  <c r="BG175"/>
  <c r="BF175"/>
  <c r="T175"/>
  <c r="R175"/>
  <c r="P175"/>
  <c r="BI171"/>
  <c r="BH171"/>
  <c r="BG171"/>
  <c r="BF171"/>
  <c r="T171"/>
  <c r="R171"/>
  <c r="P171"/>
  <c r="BI168"/>
  <c r="BH168"/>
  <c r="BG168"/>
  <c r="BF168"/>
  <c r="T168"/>
  <c r="R168"/>
  <c r="P168"/>
  <c r="BI167"/>
  <c r="BH167"/>
  <c r="BG167"/>
  <c r="BF167"/>
  <c r="T167"/>
  <c r="R167"/>
  <c r="P167"/>
  <c r="BI163"/>
  <c r="BH163"/>
  <c r="BG163"/>
  <c r="BF163"/>
  <c r="T163"/>
  <c r="R163"/>
  <c r="P163"/>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3"/>
  <c r="BH143"/>
  <c r="BG143"/>
  <c r="BF143"/>
  <c r="T143"/>
  <c r="R143"/>
  <c r="P143"/>
  <c r="BI141"/>
  <c r="BH141"/>
  <c r="BG141"/>
  <c r="BF141"/>
  <c r="T141"/>
  <c r="R141"/>
  <c r="P141"/>
  <c r="BI139"/>
  <c r="BH139"/>
  <c r="BG139"/>
  <c r="BF139"/>
  <c r="T139"/>
  <c r="R139"/>
  <c r="P139"/>
  <c r="BI136"/>
  <c r="BH136"/>
  <c r="BG136"/>
  <c r="BF136"/>
  <c r="T136"/>
  <c r="R136"/>
  <c r="P136"/>
  <c r="BI133"/>
  <c r="BH133"/>
  <c r="BG133"/>
  <c r="BF133"/>
  <c r="T133"/>
  <c r="R133"/>
  <c r="P133"/>
  <c r="BI129"/>
  <c r="BH129"/>
  <c r="BG129"/>
  <c r="BF129"/>
  <c r="T129"/>
  <c r="R129"/>
  <c r="P129"/>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BI114"/>
  <c r="BH114"/>
  <c r="BG114"/>
  <c r="BF114"/>
  <c r="T114"/>
  <c r="R114"/>
  <c r="P114"/>
  <c r="BI110"/>
  <c r="BH110"/>
  <c r="BG110"/>
  <c r="BF110"/>
  <c r="T110"/>
  <c r="R110"/>
  <c r="P110"/>
  <c r="BI107"/>
  <c r="BH107"/>
  <c r="BG107"/>
  <c r="BF107"/>
  <c r="T107"/>
  <c r="R107"/>
  <c r="P107"/>
  <c r="BI105"/>
  <c r="BH105"/>
  <c r="BG105"/>
  <c r="BF105"/>
  <c r="T105"/>
  <c r="R105"/>
  <c r="P105"/>
  <c r="BI99"/>
  <c r="BH99"/>
  <c r="BG99"/>
  <c r="BF99"/>
  <c r="T99"/>
  <c r="R99"/>
  <c r="P99"/>
  <c r="BI94"/>
  <c r="BH94"/>
  <c r="BG94"/>
  <c r="BF94"/>
  <c r="T94"/>
  <c r="R94"/>
  <c r="P94"/>
  <c r="J88"/>
  <c r="J87"/>
  <c r="F87"/>
  <c r="F85"/>
  <c r="E83"/>
  <c r="J59"/>
  <c r="J58"/>
  <c r="F58"/>
  <c r="F56"/>
  <c r="E54"/>
  <c r="J20"/>
  <c r="E20"/>
  <c r="F88"/>
  <c r="J19"/>
  <c r="J14"/>
  <c r="J85"/>
  <c r="E7"/>
  <c r="E79"/>
  <c i="23" r="J39"/>
  <c r="J38"/>
  <c i="1" r="AY81"/>
  <c i="23" r="J37"/>
  <c i="1" r="AX81"/>
  <c i="23" r="BI284"/>
  <c r="BH284"/>
  <c r="BG284"/>
  <c r="BF284"/>
  <c r="T284"/>
  <c r="T283"/>
  <c r="R284"/>
  <c r="R283"/>
  <c r="P284"/>
  <c r="P283"/>
  <c r="BI281"/>
  <c r="BH281"/>
  <c r="BG281"/>
  <c r="BF281"/>
  <c r="T281"/>
  <c r="R281"/>
  <c r="P281"/>
  <c r="BI277"/>
  <c r="BH277"/>
  <c r="BG277"/>
  <c r="BF277"/>
  <c r="T277"/>
  <c r="R277"/>
  <c r="P277"/>
  <c r="BI275"/>
  <c r="BH275"/>
  <c r="BG275"/>
  <c r="BF275"/>
  <c r="T275"/>
  <c r="R275"/>
  <c r="P275"/>
  <c r="BI271"/>
  <c r="BH271"/>
  <c r="BG271"/>
  <c r="BF271"/>
  <c r="T271"/>
  <c r="R271"/>
  <c r="P271"/>
  <c r="BI267"/>
  <c r="BH267"/>
  <c r="BG267"/>
  <c r="BF267"/>
  <c r="T267"/>
  <c r="R267"/>
  <c r="P267"/>
  <c r="BI265"/>
  <c r="BH265"/>
  <c r="BG265"/>
  <c r="BF265"/>
  <c r="T265"/>
  <c r="R265"/>
  <c r="P265"/>
  <c r="BI263"/>
  <c r="BH263"/>
  <c r="BG263"/>
  <c r="BF263"/>
  <c r="T263"/>
  <c r="R263"/>
  <c r="P263"/>
  <c r="BI258"/>
  <c r="BH258"/>
  <c r="BG258"/>
  <c r="BF258"/>
  <c r="T258"/>
  <c r="R258"/>
  <c r="P258"/>
  <c r="BI254"/>
  <c r="BH254"/>
  <c r="BG254"/>
  <c r="BF254"/>
  <c r="T254"/>
  <c r="R254"/>
  <c r="P254"/>
  <c r="BI251"/>
  <c r="BH251"/>
  <c r="BG251"/>
  <c r="BF251"/>
  <c r="T251"/>
  <c r="R251"/>
  <c r="P251"/>
  <c r="BI248"/>
  <c r="BH248"/>
  <c r="BG248"/>
  <c r="BF248"/>
  <c r="T248"/>
  <c r="R248"/>
  <c r="P248"/>
  <c r="BI247"/>
  <c r="BH247"/>
  <c r="BG247"/>
  <c r="BF247"/>
  <c r="T247"/>
  <c r="R247"/>
  <c r="P247"/>
  <c r="BI243"/>
  <c r="BH243"/>
  <c r="BG243"/>
  <c r="BF243"/>
  <c r="T243"/>
  <c r="R243"/>
  <c r="P243"/>
  <c r="BI240"/>
  <c r="BH240"/>
  <c r="BG240"/>
  <c r="BF240"/>
  <c r="T240"/>
  <c r="R240"/>
  <c r="P240"/>
  <c r="BI238"/>
  <c r="BH238"/>
  <c r="BG238"/>
  <c r="BF238"/>
  <c r="T238"/>
  <c r="R238"/>
  <c r="P238"/>
  <c r="BI234"/>
  <c r="BH234"/>
  <c r="BG234"/>
  <c r="BF234"/>
  <c r="T234"/>
  <c r="R234"/>
  <c r="P234"/>
  <c r="BI229"/>
  <c r="BH229"/>
  <c r="BG229"/>
  <c r="BF229"/>
  <c r="T229"/>
  <c r="R229"/>
  <c r="P229"/>
  <c r="BI227"/>
  <c r="BH227"/>
  <c r="BG227"/>
  <c r="BF227"/>
  <c r="T227"/>
  <c r="R227"/>
  <c r="P227"/>
  <c r="BI223"/>
  <c r="BH223"/>
  <c r="BG223"/>
  <c r="BF223"/>
  <c r="T223"/>
  <c r="R223"/>
  <c r="P223"/>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09"/>
  <c r="BH209"/>
  <c r="BG209"/>
  <c r="BF209"/>
  <c r="T209"/>
  <c r="R209"/>
  <c r="P209"/>
  <c r="BI207"/>
  <c r="BH207"/>
  <c r="BG207"/>
  <c r="BF207"/>
  <c r="T207"/>
  <c r="R207"/>
  <c r="P207"/>
  <c r="BI205"/>
  <c r="BH205"/>
  <c r="BG205"/>
  <c r="BF205"/>
  <c r="T205"/>
  <c r="R205"/>
  <c r="P205"/>
  <c r="BI200"/>
  <c r="BH200"/>
  <c r="BG200"/>
  <c r="BF200"/>
  <c r="T200"/>
  <c r="R200"/>
  <c r="P200"/>
  <c r="BI195"/>
  <c r="BH195"/>
  <c r="BG195"/>
  <c r="BF195"/>
  <c r="T195"/>
  <c r="R195"/>
  <c r="P195"/>
  <c r="BI191"/>
  <c r="BH191"/>
  <c r="BG191"/>
  <c r="BF191"/>
  <c r="T191"/>
  <c r="R191"/>
  <c r="P191"/>
  <c r="BI187"/>
  <c r="BH187"/>
  <c r="BG187"/>
  <c r="BF187"/>
  <c r="T187"/>
  <c r="R187"/>
  <c r="P187"/>
  <c r="BI181"/>
  <c r="BH181"/>
  <c r="BG181"/>
  <c r="BF181"/>
  <c r="T181"/>
  <c r="R181"/>
  <c r="P181"/>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2"/>
  <c r="BH162"/>
  <c r="BG162"/>
  <c r="BF162"/>
  <c r="T162"/>
  <c r="R162"/>
  <c r="P162"/>
  <c r="BI157"/>
  <c r="BH157"/>
  <c r="BG157"/>
  <c r="BF157"/>
  <c r="T157"/>
  <c r="R157"/>
  <c r="P157"/>
  <c r="BI154"/>
  <c r="BH154"/>
  <c r="BG154"/>
  <c r="BF154"/>
  <c r="T154"/>
  <c r="R154"/>
  <c r="P154"/>
  <c r="BI150"/>
  <c r="BH150"/>
  <c r="BG150"/>
  <c r="BF150"/>
  <c r="T150"/>
  <c r="R150"/>
  <c r="P150"/>
  <c r="BI148"/>
  <c r="BH148"/>
  <c r="BG148"/>
  <c r="BF148"/>
  <c r="T148"/>
  <c r="R148"/>
  <c r="P148"/>
  <c r="BI144"/>
  <c r="BH144"/>
  <c r="BG144"/>
  <c r="BF144"/>
  <c r="T144"/>
  <c r="R144"/>
  <c r="P144"/>
  <c r="BI142"/>
  <c r="BH142"/>
  <c r="BG142"/>
  <c r="BF142"/>
  <c r="T142"/>
  <c r="R142"/>
  <c r="P142"/>
  <c r="BI138"/>
  <c r="BH138"/>
  <c r="BG138"/>
  <c r="BF138"/>
  <c r="T138"/>
  <c r="R138"/>
  <c r="P138"/>
  <c r="BI135"/>
  <c r="BH135"/>
  <c r="BG135"/>
  <c r="BF135"/>
  <c r="T135"/>
  <c r="R135"/>
  <c r="P135"/>
  <c r="BI131"/>
  <c r="BH131"/>
  <c r="BG131"/>
  <c r="BF131"/>
  <c r="T131"/>
  <c r="R131"/>
  <c r="P131"/>
  <c r="BI127"/>
  <c r="BH127"/>
  <c r="BG127"/>
  <c r="BF127"/>
  <c r="T127"/>
  <c r="R127"/>
  <c r="P127"/>
  <c r="BI122"/>
  <c r="BH122"/>
  <c r="BG122"/>
  <c r="BF122"/>
  <c r="T122"/>
  <c r="R122"/>
  <c r="P122"/>
  <c r="BI120"/>
  <c r="BH120"/>
  <c r="BG120"/>
  <c r="BF120"/>
  <c r="T120"/>
  <c r="R120"/>
  <c r="P120"/>
  <c r="BI117"/>
  <c r="BH117"/>
  <c r="BG117"/>
  <c r="BF117"/>
  <c r="T117"/>
  <c r="R117"/>
  <c r="P117"/>
  <c r="BI113"/>
  <c r="BH113"/>
  <c r="BG113"/>
  <c r="BF113"/>
  <c r="T113"/>
  <c r="R113"/>
  <c r="P113"/>
  <c r="BI111"/>
  <c r="BH111"/>
  <c r="BG111"/>
  <c r="BF111"/>
  <c r="T111"/>
  <c r="R111"/>
  <c r="P111"/>
  <c r="BI107"/>
  <c r="BH107"/>
  <c r="BG107"/>
  <c r="BF107"/>
  <c r="T107"/>
  <c r="R107"/>
  <c r="P107"/>
  <c r="BI104"/>
  <c r="BH104"/>
  <c r="BG104"/>
  <c r="BF104"/>
  <c r="T104"/>
  <c r="R104"/>
  <c r="P104"/>
  <c r="BI101"/>
  <c r="BH101"/>
  <c r="BG101"/>
  <c r="BF101"/>
  <c r="T101"/>
  <c r="R101"/>
  <c r="P101"/>
  <c r="BI99"/>
  <c r="BH99"/>
  <c r="BG99"/>
  <c r="BF99"/>
  <c r="T99"/>
  <c r="R99"/>
  <c r="P99"/>
  <c r="BI95"/>
  <c r="BH95"/>
  <c r="BG95"/>
  <c r="BF95"/>
  <c r="T95"/>
  <c r="R95"/>
  <c r="P95"/>
  <c r="J90"/>
  <c r="J89"/>
  <c r="F89"/>
  <c r="F87"/>
  <c r="E85"/>
  <c r="J59"/>
  <c r="J58"/>
  <c r="F58"/>
  <c r="F56"/>
  <c r="E54"/>
  <c r="J20"/>
  <c r="E20"/>
  <c r="F90"/>
  <c r="J19"/>
  <c r="J14"/>
  <c r="J56"/>
  <c r="E7"/>
  <c r="E81"/>
  <c i="22" r="J39"/>
  <c r="J38"/>
  <c i="1" r="AY80"/>
  <c i="22" r="J37"/>
  <c i="1" r="AX80"/>
  <c i="22" r="BI260"/>
  <c r="BH260"/>
  <c r="BG260"/>
  <c r="BF260"/>
  <c r="T260"/>
  <c r="T259"/>
  <c r="R260"/>
  <c r="R259"/>
  <c r="P260"/>
  <c r="P259"/>
  <c r="BI257"/>
  <c r="BH257"/>
  <c r="BG257"/>
  <c r="BF257"/>
  <c r="T257"/>
  <c r="R257"/>
  <c r="P257"/>
  <c r="BI253"/>
  <c r="BH253"/>
  <c r="BG253"/>
  <c r="BF253"/>
  <c r="T253"/>
  <c r="R253"/>
  <c r="P253"/>
  <c r="BI251"/>
  <c r="BH251"/>
  <c r="BG251"/>
  <c r="BF251"/>
  <c r="T251"/>
  <c r="R251"/>
  <c r="P251"/>
  <c r="BI247"/>
  <c r="BH247"/>
  <c r="BG247"/>
  <c r="BF247"/>
  <c r="T247"/>
  <c r="R247"/>
  <c r="P247"/>
  <c r="BI244"/>
  <c r="BH244"/>
  <c r="BG244"/>
  <c r="BF244"/>
  <c r="T244"/>
  <c r="R244"/>
  <c r="P244"/>
  <c r="BI240"/>
  <c r="BH240"/>
  <c r="BG240"/>
  <c r="BF240"/>
  <c r="T240"/>
  <c r="R240"/>
  <c r="P240"/>
  <c r="BI237"/>
  <c r="BH237"/>
  <c r="BG237"/>
  <c r="BF237"/>
  <c r="T237"/>
  <c r="R237"/>
  <c r="P237"/>
  <c r="BI233"/>
  <c r="BH233"/>
  <c r="BG233"/>
  <c r="BF233"/>
  <c r="T233"/>
  <c r="R233"/>
  <c r="P233"/>
  <c r="BI229"/>
  <c r="BH229"/>
  <c r="BG229"/>
  <c r="BF229"/>
  <c r="T229"/>
  <c r="R229"/>
  <c r="P229"/>
  <c r="BI225"/>
  <c r="BH225"/>
  <c r="BG225"/>
  <c r="BF225"/>
  <c r="T225"/>
  <c r="R225"/>
  <c r="P225"/>
  <c r="BI221"/>
  <c r="BH221"/>
  <c r="BG221"/>
  <c r="BF221"/>
  <c r="T221"/>
  <c r="R221"/>
  <c r="P221"/>
  <c r="BI218"/>
  <c r="BH218"/>
  <c r="BG218"/>
  <c r="BF218"/>
  <c r="T218"/>
  <c r="R218"/>
  <c r="P218"/>
  <c r="BI216"/>
  <c r="BH216"/>
  <c r="BG216"/>
  <c r="BF216"/>
  <c r="T216"/>
  <c r="R216"/>
  <c r="P216"/>
  <c r="BI212"/>
  <c r="BH212"/>
  <c r="BG212"/>
  <c r="BF212"/>
  <c r="T212"/>
  <c r="R212"/>
  <c r="P212"/>
  <c r="BI210"/>
  <c r="BH210"/>
  <c r="BG210"/>
  <c r="BF210"/>
  <c r="T210"/>
  <c r="R210"/>
  <c r="P210"/>
  <c r="BI206"/>
  <c r="BH206"/>
  <c r="BG206"/>
  <c r="BF206"/>
  <c r="T206"/>
  <c r="R206"/>
  <c r="P206"/>
  <c r="BI203"/>
  <c r="BH203"/>
  <c r="BG203"/>
  <c r="BF203"/>
  <c r="T203"/>
  <c r="R203"/>
  <c r="P203"/>
  <c r="BI199"/>
  <c r="BH199"/>
  <c r="BG199"/>
  <c r="BF199"/>
  <c r="T199"/>
  <c r="R199"/>
  <c r="P199"/>
  <c r="BI195"/>
  <c r="BH195"/>
  <c r="BG195"/>
  <c r="BF195"/>
  <c r="T195"/>
  <c r="R195"/>
  <c r="P195"/>
  <c r="BI193"/>
  <c r="BH193"/>
  <c r="BG193"/>
  <c r="BF193"/>
  <c r="T193"/>
  <c r="R193"/>
  <c r="P193"/>
  <c r="BI189"/>
  <c r="BH189"/>
  <c r="BG189"/>
  <c r="BF189"/>
  <c r="T189"/>
  <c r="R189"/>
  <c r="P189"/>
  <c r="BI185"/>
  <c r="BH185"/>
  <c r="BG185"/>
  <c r="BF185"/>
  <c r="T185"/>
  <c r="R185"/>
  <c r="P185"/>
  <c r="BI183"/>
  <c r="BH183"/>
  <c r="BG183"/>
  <c r="BF183"/>
  <c r="T183"/>
  <c r="R183"/>
  <c r="P183"/>
  <c r="BI181"/>
  <c r="BH181"/>
  <c r="BG181"/>
  <c r="BF181"/>
  <c r="T181"/>
  <c r="R181"/>
  <c r="P181"/>
  <c r="BI179"/>
  <c r="BH179"/>
  <c r="BG179"/>
  <c r="BF179"/>
  <c r="T179"/>
  <c r="R179"/>
  <c r="P179"/>
  <c r="BI176"/>
  <c r="BH176"/>
  <c r="BG176"/>
  <c r="BF176"/>
  <c r="T176"/>
  <c r="R176"/>
  <c r="P176"/>
  <c r="BI173"/>
  <c r="BH173"/>
  <c r="BG173"/>
  <c r="BF173"/>
  <c r="T173"/>
  <c r="R173"/>
  <c r="P173"/>
  <c r="BI170"/>
  <c r="BH170"/>
  <c r="BG170"/>
  <c r="BF170"/>
  <c r="T170"/>
  <c r="R170"/>
  <c r="P170"/>
  <c r="BI166"/>
  <c r="BH166"/>
  <c r="BG166"/>
  <c r="BF166"/>
  <c r="T166"/>
  <c r="R166"/>
  <c r="P166"/>
  <c r="BI164"/>
  <c r="BH164"/>
  <c r="BG164"/>
  <c r="BF164"/>
  <c r="T164"/>
  <c r="R164"/>
  <c r="P164"/>
  <c r="BI160"/>
  <c r="BH160"/>
  <c r="BG160"/>
  <c r="BF160"/>
  <c r="T160"/>
  <c r="R160"/>
  <c r="P160"/>
  <c r="BI158"/>
  <c r="BH158"/>
  <c r="BG158"/>
  <c r="BF158"/>
  <c r="T158"/>
  <c r="R158"/>
  <c r="P158"/>
  <c r="BI154"/>
  <c r="BH154"/>
  <c r="BG154"/>
  <c r="BF154"/>
  <c r="T154"/>
  <c r="R154"/>
  <c r="P154"/>
  <c r="BI151"/>
  <c r="BH151"/>
  <c r="BG151"/>
  <c r="BF151"/>
  <c r="T151"/>
  <c r="R151"/>
  <c r="P151"/>
  <c r="BI147"/>
  <c r="BH147"/>
  <c r="BG147"/>
  <c r="BF147"/>
  <c r="T147"/>
  <c r="R147"/>
  <c r="P147"/>
  <c r="BI146"/>
  <c r="BH146"/>
  <c r="BG146"/>
  <c r="BF146"/>
  <c r="T146"/>
  <c r="R146"/>
  <c r="P146"/>
  <c r="BI144"/>
  <c r="BH144"/>
  <c r="BG144"/>
  <c r="BF144"/>
  <c r="T144"/>
  <c r="R144"/>
  <c r="P144"/>
  <c r="BI142"/>
  <c r="BH142"/>
  <c r="BG142"/>
  <c r="BF142"/>
  <c r="T142"/>
  <c r="R142"/>
  <c r="P142"/>
  <c r="BI139"/>
  <c r="BH139"/>
  <c r="BG139"/>
  <c r="BF139"/>
  <c r="T139"/>
  <c r="R139"/>
  <c r="P139"/>
  <c r="BI135"/>
  <c r="BH135"/>
  <c r="BG135"/>
  <c r="BF135"/>
  <c r="T135"/>
  <c r="R135"/>
  <c r="P135"/>
  <c r="BI131"/>
  <c r="BH131"/>
  <c r="BG131"/>
  <c r="BF131"/>
  <c r="T131"/>
  <c r="R131"/>
  <c r="P131"/>
  <c r="BI127"/>
  <c r="BH127"/>
  <c r="BG127"/>
  <c r="BF127"/>
  <c r="T127"/>
  <c r="R127"/>
  <c r="P127"/>
  <c r="BI125"/>
  <c r="BH125"/>
  <c r="BG125"/>
  <c r="BF125"/>
  <c r="T125"/>
  <c r="R125"/>
  <c r="P125"/>
  <c r="BI119"/>
  <c r="BH119"/>
  <c r="BG119"/>
  <c r="BF119"/>
  <c r="T119"/>
  <c r="R119"/>
  <c r="P119"/>
  <c r="BI115"/>
  <c r="BH115"/>
  <c r="BG115"/>
  <c r="BF115"/>
  <c r="T115"/>
  <c r="R115"/>
  <c r="P115"/>
  <c r="BI112"/>
  <c r="BH112"/>
  <c r="BG112"/>
  <c r="BF112"/>
  <c r="T112"/>
  <c r="R112"/>
  <c r="P112"/>
  <c r="BI110"/>
  <c r="BH110"/>
  <c r="BG110"/>
  <c r="BF110"/>
  <c r="T110"/>
  <c r="R110"/>
  <c r="P110"/>
  <c r="BI106"/>
  <c r="BH106"/>
  <c r="BG106"/>
  <c r="BF106"/>
  <c r="T106"/>
  <c r="R106"/>
  <c r="P106"/>
  <c r="BI104"/>
  <c r="BH104"/>
  <c r="BG104"/>
  <c r="BF104"/>
  <c r="T104"/>
  <c r="R104"/>
  <c r="P104"/>
  <c r="BI98"/>
  <c r="BH98"/>
  <c r="BG98"/>
  <c r="BF98"/>
  <c r="T98"/>
  <c r="R98"/>
  <c r="P98"/>
  <c r="BI94"/>
  <c r="BH94"/>
  <c r="BG94"/>
  <c r="BF94"/>
  <c r="T94"/>
  <c r="R94"/>
  <c r="P94"/>
  <c r="J89"/>
  <c r="J88"/>
  <c r="F88"/>
  <c r="F86"/>
  <c r="E84"/>
  <c r="J59"/>
  <c r="J58"/>
  <c r="F58"/>
  <c r="F56"/>
  <c r="E54"/>
  <c r="J20"/>
  <c r="E20"/>
  <c r="F89"/>
  <c r="J19"/>
  <c r="J14"/>
  <c r="J86"/>
  <c r="E7"/>
  <c r="E80"/>
  <c i="21" r="J39"/>
  <c r="J38"/>
  <c i="1" r="AY79"/>
  <c i="21" r="J37"/>
  <c i="1" r="AX79"/>
  <c i="21" r="BI129"/>
  <c r="BH129"/>
  <c r="BG129"/>
  <c r="BF129"/>
  <c r="T129"/>
  <c r="T128"/>
  <c r="R129"/>
  <c r="R128"/>
  <c r="P129"/>
  <c r="P128"/>
  <c r="BI126"/>
  <c r="BH126"/>
  <c r="BG126"/>
  <c r="BF126"/>
  <c r="T126"/>
  <c r="R126"/>
  <c r="P126"/>
  <c r="BI122"/>
  <c r="BH122"/>
  <c r="BG122"/>
  <c r="BF122"/>
  <c r="T122"/>
  <c r="R122"/>
  <c r="P122"/>
  <c r="BI120"/>
  <c r="BH120"/>
  <c r="BG120"/>
  <c r="BF120"/>
  <c r="T120"/>
  <c r="R120"/>
  <c r="P120"/>
  <c r="BI116"/>
  <c r="BH116"/>
  <c r="BG116"/>
  <c r="BF116"/>
  <c r="T116"/>
  <c r="T115"/>
  <c r="R116"/>
  <c r="R115"/>
  <c r="P116"/>
  <c r="P115"/>
  <c r="BI113"/>
  <c r="BH113"/>
  <c r="BG113"/>
  <c r="BF113"/>
  <c r="T113"/>
  <c r="R113"/>
  <c r="P113"/>
  <c r="BI110"/>
  <c r="BH110"/>
  <c r="BG110"/>
  <c r="BF110"/>
  <c r="T110"/>
  <c r="R110"/>
  <c r="P110"/>
  <c r="BI106"/>
  <c r="BH106"/>
  <c r="BG106"/>
  <c r="BF106"/>
  <c r="T106"/>
  <c r="R106"/>
  <c r="P106"/>
  <c r="BI104"/>
  <c r="BH104"/>
  <c r="BG104"/>
  <c r="BF104"/>
  <c r="T104"/>
  <c r="R104"/>
  <c r="P104"/>
  <c r="BI100"/>
  <c r="BH100"/>
  <c r="BG100"/>
  <c r="BF100"/>
  <c r="T100"/>
  <c r="R100"/>
  <c r="P100"/>
  <c r="BI97"/>
  <c r="BH97"/>
  <c r="BG97"/>
  <c r="BF97"/>
  <c r="T97"/>
  <c r="R97"/>
  <c r="P97"/>
  <c r="BI95"/>
  <c r="BH95"/>
  <c r="BG95"/>
  <c r="BF95"/>
  <c r="T95"/>
  <c r="R95"/>
  <c r="P95"/>
  <c r="BI91"/>
  <c r="BH91"/>
  <c r="BG91"/>
  <c r="BF91"/>
  <c r="T91"/>
  <c r="R91"/>
  <c r="P91"/>
  <c r="J86"/>
  <c r="J85"/>
  <c r="F85"/>
  <c r="F83"/>
  <c r="E81"/>
  <c r="J59"/>
  <c r="J58"/>
  <c r="F58"/>
  <c r="F56"/>
  <c r="E54"/>
  <c r="J20"/>
  <c r="E20"/>
  <c r="F86"/>
  <c r="J19"/>
  <c r="J14"/>
  <c r="J56"/>
  <c r="E7"/>
  <c r="E77"/>
  <c i="20" r="J39"/>
  <c r="J38"/>
  <c i="1" r="AY78"/>
  <c i="20" r="J37"/>
  <c i="1" r="AX78"/>
  <c i="20" r="BI236"/>
  <c r="BH236"/>
  <c r="BG236"/>
  <c r="BF236"/>
  <c r="T236"/>
  <c r="T235"/>
  <c r="R236"/>
  <c r="R235"/>
  <c r="P236"/>
  <c r="P235"/>
  <c r="BI233"/>
  <c r="BH233"/>
  <c r="BG233"/>
  <c r="BF233"/>
  <c r="T233"/>
  <c r="R233"/>
  <c r="P233"/>
  <c r="BI229"/>
  <c r="BH229"/>
  <c r="BG229"/>
  <c r="BF229"/>
  <c r="T229"/>
  <c r="R229"/>
  <c r="P229"/>
  <c r="BI227"/>
  <c r="BH227"/>
  <c r="BG227"/>
  <c r="BF227"/>
  <c r="T227"/>
  <c r="R227"/>
  <c r="P227"/>
  <c r="BI223"/>
  <c r="BH223"/>
  <c r="BG223"/>
  <c r="BF223"/>
  <c r="T223"/>
  <c r="R223"/>
  <c r="P223"/>
  <c r="BI220"/>
  <c r="BH220"/>
  <c r="BG220"/>
  <c r="BF220"/>
  <c r="T220"/>
  <c r="R220"/>
  <c r="P220"/>
  <c r="BI216"/>
  <c r="BH216"/>
  <c r="BG216"/>
  <c r="BF216"/>
  <c r="T216"/>
  <c r="R216"/>
  <c r="P216"/>
  <c r="BI213"/>
  <c r="BH213"/>
  <c r="BG213"/>
  <c r="BF213"/>
  <c r="T213"/>
  <c r="R213"/>
  <c r="P213"/>
  <c r="BI209"/>
  <c r="BH209"/>
  <c r="BG209"/>
  <c r="BF209"/>
  <c r="T209"/>
  <c r="R209"/>
  <c r="P209"/>
  <c r="BI206"/>
  <c r="BH206"/>
  <c r="BG206"/>
  <c r="BF206"/>
  <c r="T206"/>
  <c r="R206"/>
  <c r="P206"/>
  <c r="BI203"/>
  <c r="BH203"/>
  <c r="BG203"/>
  <c r="BF203"/>
  <c r="T203"/>
  <c r="R203"/>
  <c r="P203"/>
  <c r="BI199"/>
  <c r="BH199"/>
  <c r="BG199"/>
  <c r="BF199"/>
  <c r="T199"/>
  <c r="R199"/>
  <c r="P199"/>
  <c r="BI196"/>
  <c r="BH196"/>
  <c r="BG196"/>
  <c r="BF196"/>
  <c r="T196"/>
  <c r="R196"/>
  <c r="P196"/>
  <c r="BI194"/>
  <c r="BH194"/>
  <c r="BG194"/>
  <c r="BF194"/>
  <c r="T194"/>
  <c r="R194"/>
  <c r="P194"/>
  <c r="BI190"/>
  <c r="BH190"/>
  <c r="BG190"/>
  <c r="BF190"/>
  <c r="T190"/>
  <c r="R190"/>
  <c r="P190"/>
  <c r="BI188"/>
  <c r="BH188"/>
  <c r="BG188"/>
  <c r="BF188"/>
  <c r="T188"/>
  <c r="R188"/>
  <c r="P188"/>
  <c r="BI184"/>
  <c r="BH184"/>
  <c r="BG184"/>
  <c r="BF184"/>
  <c r="T184"/>
  <c r="R184"/>
  <c r="P184"/>
  <c r="BI181"/>
  <c r="BH181"/>
  <c r="BG181"/>
  <c r="BF181"/>
  <c r="T181"/>
  <c r="R181"/>
  <c r="P181"/>
  <c r="BI178"/>
  <c r="BH178"/>
  <c r="BG178"/>
  <c r="BF178"/>
  <c r="T178"/>
  <c r="R178"/>
  <c r="P178"/>
  <c r="BI174"/>
  <c r="BH174"/>
  <c r="BG174"/>
  <c r="BF174"/>
  <c r="T174"/>
  <c r="R174"/>
  <c r="P174"/>
  <c r="BI171"/>
  <c r="BH171"/>
  <c r="BG171"/>
  <c r="BF171"/>
  <c r="T171"/>
  <c r="R171"/>
  <c r="P171"/>
  <c r="BI169"/>
  <c r="BH169"/>
  <c r="BG169"/>
  <c r="BF169"/>
  <c r="T169"/>
  <c r="R169"/>
  <c r="P169"/>
  <c r="BI167"/>
  <c r="BH167"/>
  <c r="BG167"/>
  <c r="BF167"/>
  <c r="T167"/>
  <c r="R167"/>
  <c r="P167"/>
  <c r="BI164"/>
  <c r="BH164"/>
  <c r="BG164"/>
  <c r="BF164"/>
  <c r="T164"/>
  <c r="R164"/>
  <c r="P164"/>
  <c r="BI160"/>
  <c r="BH160"/>
  <c r="BG160"/>
  <c r="BF160"/>
  <c r="T160"/>
  <c r="R160"/>
  <c r="P160"/>
  <c r="BI157"/>
  <c r="BH157"/>
  <c r="BG157"/>
  <c r="BF157"/>
  <c r="T157"/>
  <c r="R157"/>
  <c r="P157"/>
  <c r="BI155"/>
  <c r="BH155"/>
  <c r="BG155"/>
  <c r="BF155"/>
  <c r="T155"/>
  <c r="R155"/>
  <c r="P155"/>
  <c r="BI153"/>
  <c r="BH153"/>
  <c r="BG153"/>
  <c r="BF153"/>
  <c r="T153"/>
  <c r="R153"/>
  <c r="P153"/>
  <c r="BI149"/>
  <c r="BH149"/>
  <c r="BG149"/>
  <c r="BF149"/>
  <c r="T149"/>
  <c r="R149"/>
  <c r="P149"/>
  <c r="BI147"/>
  <c r="BH147"/>
  <c r="BG147"/>
  <c r="BF147"/>
  <c r="T147"/>
  <c r="R147"/>
  <c r="P147"/>
  <c r="BI143"/>
  <c r="BH143"/>
  <c r="BG143"/>
  <c r="BF143"/>
  <c r="T143"/>
  <c r="R143"/>
  <c r="P143"/>
  <c r="BI139"/>
  <c r="BH139"/>
  <c r="BG139"/>
  <c r="BF139"/>
  <c r="T139"/>
  <c r="R139"/>
  <c r="P139"/>
  <c r="BI135"/>
  <c r="BH135"/>
  <c r="BG135"/>
  <c r="BF135"/>
  <c r="T135"/>
  <c r="R135"/>
  <c r="P135"/>
  <c r="BI134"/>
  <c r="BH134"/>
  <c r="BG134"/>
  <c r="BF134"/>
  <c r="T134"/>
  <c r="R134"/>
  <c r="P134"/>
  <c r="BI130"/>
  <c r="BH130"/>
  <c r="BG130"/>
  <c r="BF130"/>
  <c r="T130"/>
  <c r="R130"/>
  <c r="P130"/>
  <c r="BI127"/>
  <c r="BH127"/>
  <c r="BG127"/>
  <c r="BF127"/>
  <c r="T127"/>
  <c r="R127"/>
  <c r="P127"/>
  <c r="BI125"/>
  <c r="BH125"/>
  <c r="BG125"/>
  <c r="BF125"/>
  <c r="T125"/>
  <c r="R125"/>
  <c r="P125"/>
  <c r="BI121"/>
  <c r="BH121"/>
  <c r="BG121"/>
  <c r="BF121"/>
  <c r="T121"/>
  <c r="R121"/>
  <c r="P121"/>
  <c r="BI117"/>
  <c r="BH117"/>
  <c r="BG117"/>
  <c r="BF117"/>
  <c r="T117"/>
  <c r="R117"/>
  <c r="P117"/>
  <c r="BI113"/>
  <c r="BH113"/>
  <c r="BG113"/>
  <c r="BF113"/>
  <c r="T113"/>
  <c r="R113"/>
  <c r="P113"/>
  <c r="BI111"/>
  <c r="BH111"/>
  <c r="BG111"/>
  <c r="BF111"/>
  <c r="T111"/>
  <c r="R111"/>
  <c r="P111"/>
  <c r="BI107"/>
  <c r="BH107"/>
  <c r="BG107"/>
  <c r="BF107"/>
  <c r="T107"/>
  <c r="R107"/>
  <c r="P107"/>
  <c r="BI104"/>
  <c r="BH104"/>
  <c r="BG104"/>
  <c r="BF104"/>
  <c r="T104"/>
  <c r="R104"/>
  <c r="P104"/>
  <c r="BI102"/>
  <c r="BH102"/>
  <c r="BG102"/>
  <c r="BF102"/>
  <c r="T102"/>
  <c r="R102"/>
  <c r="P102"/>
  <c r="BI100"/>
  <c r="BH100"/>
  <c r="BG100"/>
  <c r="BF100"/>
  <c r="T100"/>
  <c r="R100"/>
  <c r="P100"/>
  <c r="BI98"/>
  <c r="BH98"/>
  <c r="BG98"/>
  <c r="BF98"/>
  <c r="T98"/>
  <c r="R98"/>
  <c r="P98"/>
  <c r="BI94"/>
  <c r="BH94"/>
  <c r="BG94"/>
  <c r="BF94"/>
  <c r="T94"/>
  <c r="R94"/>
  <c r="P94"/>
  <c r="J89"/>
  <c r="J88"/>
  <c r="F88"/>
  <c r="F86"/>
  <c r="E84"/>
  <c r="J59"/>
  <c r="J58"/>
  <c r="F58"/>
  <c r="F56"/>
  <c r="E54"/>
  <c r="J20"/>
  <c r="E20"/>
  <c r="F89"/>
  <c r="J19"/>
  <c r="J14"/>
  <c r="J86"/>
  <c r="E7"/>
  <c r="E50"/>
  <c i="19" r="J39"/>
  <c r="J38"/>
  <c i="1" r="AY77"/>
  <c i="19" r="J37"/>
  <c i="1" r="AX77"/>
  <c i="19" r="BI274"/>
  <c r="BH274"/>
  <c r="BG274"/>
  <c r="BF274"/>
  <c r="T274"/>
  <c r="T273"/>
  <c r="R274"/>
  <c r="R273"/>
  <c r="P274"/>
  <c r="P273"/>
  <c r="BI271"/>
  <c r="BH271"/>
  <c r="BG271"/>
  <c r="BF271"/>
  <c r="T271"/>
  <c r="R271"/>
  <c r="P271"/>
  <c r="BI268"/>
  <c r="BH268"/>
  <c r="BG268"/>
  <c r="BF268"/>
  <c r="T268"/>
  <c r="R268"/>
  <c r="P268"/>
  <c r="BI264"/>
  <c r="BH264"/>
  <c r="BG264"/>
  <c r="BF264"/>
  <c r="T264"/>
  <c r="R264"/>
  <c r="P264"/>
  <c r="BI262"/>
  <c r="BH262"/>
  <c r="BG262"/>
  <c r="BF262"/>
  <c r="T262"/>
  <c r="R262"/>
  <c r="P262"/>
  <c r="BI258"/>
  <c r="BH258"/>
  <c r="BG258"/>
  <c r="BF258"/>
  <c r="T258"/>
  <c r="R258"/>
  <c r="P258"/>
  <c r="BI255"/>
  <c r="BH255"/>
  <c r="BG255"/>
  <c r="BF255"/>
  <c r="T255"/>
  <c r="R255"/>
  <c r="P255"/>
  <c r="BI251"/>
  <c r="BH251"/>
  <c r="BG251"/>
  <c r="BF251"/>
  <c r="T251"/>
  <c r="R251"/>
  <c r="P251"/>
  <c r="BI248"/>
  <c r="BH248"/>
  <c r="BG248"/>
  <c r="BF248"/>
  <c r="T248"/>
  <c r="R248"/>
  <c r="P248"/>
  <c r="BI244"/>
  <c r="BH244"/>
  <c r="BG244"/>
  <c r="BF244"/>
  <c r="T244"/>
  <c r="R244"/>
  <c r="P244"/>
  <c r="BI240"/>
  <c r="BH240"/>
  <c r="BG240"/>
  <c r="BF240"/>
  <c r="T240"/>
  <c r="R240"/>
  <c r="P240"/>
  <c r="BI236"/>
  <c r="BH236"/>
  <c r="BG236"/>
  <c r="BF236"/>
  <c r="T236"/>
  <c r="R236"/>
  <c r="P236"/>
  <c r="BI232"/>
  <c r="BH232"/>
  <c r="BG232"/>
  <c r="BF232"/>
  <c r="T232"/>
  <c r="R232"/>
  <c r="P232"/>
  <c r="BI228"/>
  <c r="BH228"/>
  <c r="BG228"/>
  <c r="BF228"/>
  <c r="T228"/>
  <c r="T227"/>
  <c r="R228"/>
  <c r="R227"/>
  <c r="P228"/>
  <c r="P227"/>
  <c r="BI225"/>
  <c r="BH225"/>
  <c r="BG225"/>
  <c r="BF225"/>
  <c r="T225"/>
  <c r="R225"/>
  <c r="P225"/>
  <c r="BI223"/>
  <c r="BH223"/>
  <c r="BG223"/>
  <c r="BF223"/>
  <c r="T223"/>
  <c r="R223"/>
  <c r="P223"/>
  <c r="BI219"/>
  <c r="BH219"/>
  <c r="BG219"/>
  <c r="BF219"/>
  <c r="T219"/>
  <c r="R219"/>
  <c r="P219"/>
  <c r="BI217"/>
  <c r="BH217"/>
  <c r="BG217"/>
  <c r="BF217"/>
  <c r="T217"/>
  <c r="R217"/>
  <c r="P217"/>
  <c r="BI213"/>
  <c r="BH213"/>
  <c r="BG213"/>
  <c r="BF213"/>
  <c r="T213"/>
  <c r="R213"/>
  <c r="P213"/>
  <c r="BI208"/>
  <c r="BH208"/>
  <c r="BG208"/>
  <c r="BF208"/>
  <c r="T208"/>
  <c r="R208"/>
  <c r="P208"/>
  <c r="BI204"/>
  <c r="BH204"/>
  <c r="BG204"/>
  <c r="BF204"/>
  <c r="T204"/>
  <c r="R204"/>
  <c r="P204"/>
  <c r="BI201"/>
  <c r="BH201"/>
  <c r="BG201"/>
  <c r="BF201"/>
  <c r="T201"/>
  <c r="R201"/>
  <c r="P201"/>
  <c r="BI198"/>
  <c r="BH198"/>
  <c r="BG198"/>
  <c r="BF198"/>
  <c r="T198"/>
  <c r="R198"/>
  <c r="P198"/>
  <c r="BI194"/>
  <c r="BH194"/>
  <c r="BG194"/>
  <c r="BF194"/>
  <c r="T194"/>
  <c r="R194"/>
  <c r="P194"/>
  <c r="BI191"/>
  <c r="BH191"/>
  <c r="BG191"/>
  <c r="BF191"/>
  <c r="T191"/>
  <c r="R191"/>
  <c r="P191"/>
  <c r="BI188"/>
  <c r="BH188"/>
  <c r="BG188"/>
  <c r="BF188"/>
  <c r="T188"/>
  <c r="R188"/>
  <c r="P188"/>
  <c r="BI186"/>
  <c r="BH186"/>
  <c r="BG186"/>
  <c r="BF186"/>
  <c r="T186"/>
  <c r="R186"/>
  <c r="P186"/>
  <c r="BI184"/>
  <c r="BH184"/>
  <c r="BG184"/>
  <c r="BF184"/>
  <c r="T184"/>
  <c r="R184"/>
  <c r="P184"/>
  <c r="BI181"/>
  <c r="BH181"/>
  <c r="BG181"/>
  <c r="BF181"/>
  <c r="T181"/>
  <c r="R181"/>
  <c r="P181"/>
  <c r="BI178"/>
  <c r="BH178"/>
  <c r="BG178"/>
  <c r="BF178"/>
  <c r="T178"/>
  <c r="R178"/>
  <c r="P178"/>
  <c r="BI174"/>
  <c r="BH174"/>
  <c r="BG174"/>
  <c r="BF174"/>
  <c r="T174"/>
  <c r="R174"/>
  <c r="P174"/>
  <c r="BI172"/>
  <c r="BH172"/>
  <c r="BG172"/>
  <c r="BF172"/>
  <c r="T172"/>
  <c r="R172"/>
  <c r="P172"/>
  <c r="BI168"/>
  <c r="BH168"/>
  <c r="BG168"/>
  <c r="BF168"/>
  <c r="T168"/>
  <c r="R168"/>
  <c r="P168"/>
  <c r="BI166"/>
  <c r="BH166"/>
  <c r="BG166"/>
  <c r="BF166"/>
  <c r="T166"/>
  <c r="R166"/>
  <c r="P166"/>
  <c r="BI162"/>
  <c r="BH162"/>
  <c r="BG162"/>
  <c r="BF162"/>
  <c r="T162"/>
  <c r="R162"/>
  <c r="P162"/>
  <c r="BI159"/>
  <c r="BH159"/>
  <c r="BG159"/>
  <c r="BF159"/>
  <c r="T159"/>
  <c r="R159"/>
  <c r="P159"/>
  <c r="BI155"/>
  <c r="BH155"/>
  <c r="BG155"/>
  <c r="BF155"/>
  <c r="T155"/>
  <c r="R155"/>
  <c r="P155"/>
  <c r="BI154"/>
  <c r="BH154"/>
  <c r="BG154"/>
  <c r="BF154"/>
  <c r="T154"/>
  <c r="R154"/>
  <c r="P154"/>
  <c r="BI150"/>
  <c r="BH150"/>
  <c r="BG150"/>
  <c r="BF150"/>
  <c r="T150"/>
  <c r="R150"/>
  <c r="P150"/>
  <c r="BI147"/>
  <c r="BH147"/>
  <c r="BG147"/>
  <c r="BF147"/>
  <c r="T147"/>
  <c r="R147"/>
  <c r="P147"/>
  <c r="BI145"/>
  <c r="BH145"/>
  <c r="BG145"/>
  <c r="BF145"/>
  <c r="T145"/>
  <c r="R145"/>
  <c r="P145"/>
  <c r="BI141"/>
  <c r="BH141"/>
  <c r="BG141"/>
  <c r="BF141"/>
  <c r="T141"/>
  <c r="R141"/>
  <c r="P141"/>
  <c r="BI137"/>
  <c r="BH137"/>
  <c r="BG137"/>
  <c r="BF137"/>
  <c r="T137"/>
  <c r="R137"/>
  <c r="P137"/>
  <c r="BI133"/>
  <c r="BH133"/>
  <c r="BG133"/>
  <c r="BF133"/>
  <c r="T133"/>
  <c r="R133"/>
  <c r="P133"/>
  <c r="BI131"/>
  <c r="BH131"/>
  <c r="BG131"/>
  <c r="BF131"/>
  <c r="T131"/>
  <c r="R131"/>
  <c r="P131"/>
  <c r="BI127"/>
  <c r="BH127"/>
  <c r="BG127"/>
  <c r="BF127"/>
  <c r="T127"/>
  <c r="R127"/>
  <c r="P127"/>
  <c r="BI124"/>
  <c r="BH124"/>
  <c r="BG124"/>
  <c r="BF124"/>
  <c r="T124"/>
  <c r="R124"/>
  <c r="P124"/>
  <c r="BI120"/>
  <c r="BH120"/>
  <c r="BG120"/>
  <c r="BF120"/>
  <c r="T120"/>
  <c r="R120"/>
  <c r="P120"/>
  <c r="BI116"/>
  <c r="BH116"/>
  <c r="BG116"/>
  <c r="BF116"/>
  <c r="T116"/>
  <c r="R116"/>
  <c r="P116"/>
  <c r="BI114"/>
  <c r="BH114"/>
  <c r="BG114"/>
  <c r="BF114"/>
  <c r="T114"/>
  <c r="R114"/>
  <c r="P114"/>
  <c r="BI110"/>
  <c r="BH110"/>
  <c r="BG110"/>
  <c r="BF110"/>
  <c r="T110"/>
  <c r="R110"/>
  <c r="P110"/>
  <c r="BI108"/>
  <c r="BH108"/>
  <c r="BG108"/>
  <c r="BF108"/>
  <c r="T108"/>
  <c r="R108"/>
  <c r="P108"/>
  <c r="BI104"/>
  <c r="BH104"/>
  <c r="BG104"/>
  <c r="BF104"/>
  <c r="T104"/>
  <c r="R104"/>
  <c r="P104"/>
  <c r="BI100"/>
  <c r="BH100"/>
  <c r="BG100"/>
  <c r="BF100"/>
  <c r="T100"/>
  <c r="R100"/>
  <c r="P100"/>
  <c r="BI96"/>
  <c r="BH96"/>
  <c r="BG96"/>
  <c r="BF96"/>
  <c r="T96"/>
  <c r="R96"/>
  <c r="P96"/>
  <c r="J91"/>
  <c r="J90"/>
  <c r="F90"/>
  <c r="F88"/>
  <c r="E86"/>
  <c r="J59"/>
  <c r="J58"/>
  <c r="F58"/>
  <c r="F56"/>
  <c r="E54"/>
  <c r="J20"/>
  <c r="E20"/>
  <c r="F91"/>
  <c r="J19"/>
  <c r="J14"/>
  <c r="J56"/>
  <c r="E7"/>
  <c r="E82"/>
  <c i="18" r="J39"/>
  <c r="J38"/>
  <c i="1" r="AY76"/>
  <c i="18" r="J37"/>
  <c i="1" r="AX76"/>
  <c i="18" r="BI190"/>
  <c r="BH190"/>
  <c r="BG190"/>
  <c r="BF190"/>
  <c r="T190"/>
  <c r="T189"/>
  <c r="R190"/>
  <c r="R189"/>
  <c r="P190"/>
  <c r="P189"/>
  <c r="BI186"/>
  <c r="BH186"/>
  <c r="BG186"/>
  <c r="BF186"/>
  <c r="T186"/>
  <c r="R186"/>
  <c r="P186"/>
  <c r="BI183"/>
  <c r="BH183"/>
  <c r="BG183"/>
  <c r="BF183"/>
  <c r="T183"/>
  <c r="R183"/>
  <c r="P183"/>
  <c r="BI179"/>
  <c r="BH179"/>
  <c r="BG179"/>
  <c r="BF179"/>
  <c r="T179"/>
  <c r="R179"/>
  <c r="P179"/>
  <c r="BI177"/>
  <c r="BH177"/>
  <c r="BG177"/>
  <c r="BF177"/>
  <c r="T177"/>
  <c r="R177"/>
  <c r="P177"/>
  <c r="BI174"/>
  <c r="BH174"/>
  <c r="BG174"/>
  <c r="BF174"/>
  <c r="T174"/>
  <c r="R174"/>
  <c r="P174"/>
  <c r="BI172"/>
  <c r="BH172"/>
  <c r="BG172"/>
  <c r="BF172"/>
  <c r="T172"/>
  <c r="R172"/>
  <c r="P172"/>
  <c r="BI171"/>
  <c r="BH171"/>
  <c r="BG171"/>
  <c r="BF171"/>
  <c r="T171"/>
  <c r="R171"/>
  <c r="P171"/>
  <c r="BI169"/>
  <c r="BH169"/>
  <c r="BG169"/>
  <c r="BF169"/>
  <c r="T169"/>
  <c r="R169"/>
  <c r="P169"/>
  <c r="BI167"/>
  <c r="BH167"/>
  <c r="BG167"/>
  <c r="BF167"/>
  <c r="T167"/>
  <c r="R167"/>
  <c r="P167"/>
  <c r="BI162"/>
  <c r="BH162"/>
  <c r="BG162"/>
  <c r="BF162"/>
  <c r="T162"/>
  <c r="R162"/>
  <c r="P162"/>
  <c r="BI158"/>
  <c r="BH158"/>
  <c r="BG158"/>
  <c r="BF158"/>
  <c r="T158"/>
  <c r="R158"/>
  <c r="P158"/>
  <c r="BI152"/>
  <c r="BH152"/>
  <c r="BG152"/>
  <c r="BF152"/>
  <c r="T152"/>
  <c r="T151"/>
  <c r="R152"/>
  <c r="R151"/>
  <c r="P152"/>
  <c r="P151"/>
  <c r="BI147"/>
  <c r="BH147"/>
  <c r="BG147"/>
  <c r="BF147"/>
  <c r="T147"/>
  <c r="T146"/>
  <c r="R147"/>
  <c r="R146"/>
  <c r="P147"/>
  <c r="P146"/>
  <c r="BI145"/>
  <c r="BH145"/>
  <c r="BG145"/>
  <c r="BF145"/>
  <c r="T145"/>
  <c r="R145"/>
  <c r="P145"/>
  <c r="BI141"/>
  <c r="BH141"/>
  <c r="BG141"/>
  <c r="BF141"/>
  <c r="T141"/>
  <c r="R141"/>
  <c r="P141"/>
  <c r="BI138"/>
  <c r="BH138"/>
  <c r="BG138"/>
  <c r="BF138"/>
  <c r="T138"/>
  <c r="R138"/>
  <c r="P138"/>
  <c r="BI134"/>
  <c r="BH134"/>
  <c r="BG134"/>
  <c r="BF134"/>
  <c r="T134"/>
  <c r="R134"/>
  <c r="P134"/>
  <c r="BI132"/>
  <c r="BH132"/>
  <c r="BG132"/>
  <c r="BF132"/>
  <c r="T132"/>
  <c r="R132"/>
  <c r="P132"/>
  <c r="BI128"/>
  <c r="BH128"/>
  <c r="BG128"/>
  <c r="BF128"/>
  <c r="T128"/>
  <c r="R128"/>
  <c r="P128"/>
  <c r="BI125"/>
  <c r="BH125"/>
  <c r="BG125"/>
  <c r="BF125"/>
  <c r="T125"/>
  <c r="R125"/>
  <c r="P125"/>
  <c r="BI121"/>
  <c r="BH121"/>
  <c r="BG121"/>
  <c r="BF121"/>
  <c r="T121"/>
  <c r="R121"/>
  <c r="P121"/>
  <c r="BI119"/>
  <c r="BH119"/>
  <c r="BG119"/>
  <c r="BF119"/>
  <c r="T119"/>
  <c r="R119"/>
  <c r="P119"/>
  <c r="BI114"/>
  <c r="BH114"/>
  <c r="BG114"/>
  <c r="BF114"/>
  <c r="T114"/>
  <c r="R114"/>
  <c r="P114"/>
  <c r="BI110"/>
  <c r="BH110"/>
  <c r="BG110"/>
  <c r="BF110"/>
  <c r="T110"/>
  <c r="R110"/>
  <c r="P110"/>
  <c r="BI107"/>
  <c r="BH107"/>
  <c r="BG107"/>
  <c r="BF107"/>
  <c r="T107"/>
  <c r="R107"/>
  <c r="P107"/>
  <c r="BI104"/>
  <c r="BH104"/>
  <c r="BG104"/>
  <c r="BF104"/>
  <c r="T104"/>
  <c r="R104"/>
  <c r="P104"/>
  <c r="BI100"/>
  <c r="BH100"/>
  <c r="BG100"/>
  <c r="BF100"/>
  <c r="T100"/>
  <c r="R100"/>
  <c r="P100"/>
  <c r="BI98"/>
  <c r="BH98"/>
  <c r="BG98"/>
  <c r="BF98"/>
  <c r="T98"/>
  <c r="R98"/>
  <c r="P98"/>
  <c r="BI94"/>
  <c r="BH94"/>
  <c r="BG94"/>
  <c r="BF94"/>
  <c r="T94"/>
  <c r="R94"/>
  <c r="P94"/>
  <c r="J89"/>
  <c r="J88"/>
  <c r="F88"/>
  <c r="F86"/>
  <c r="E84"/>
  <c r="J59"/>
  <c r="J58"/>
  <c r="F58"/>
  <c r="F56"/>
  <c r="E54"/>
  <c r="J20"/>
  <c r="E20"/>
  <c r="F59"/>
  <c r="J19"/>
  <c r="J14"/>
  <c r="J86"/>
  <c r="E7"/>
  <c r="E80"/>
  <c i="17" r="J39"/>
  <c r="J38"/>
  <c i="1" r="AY75"/>
  <c i="17" r="J37"/>
  <c i="1" r="AX75"/>
  <c i="17" r="BI323"/>
  <c r="BH323"/>
  <c r="BG323"/>
  <c r="BF323"/>
  <c r="T323"/>
  <c r="T322"/>
  <c r="R323"/>
  <c r="R322"/>
  <c r="P323"/>
  <c r="P322"/>
  <c r="BI319"/>
  <c r="BH319"/>
  <c r="BG319"/>
  <c r="BF319"/>
  <c r="T319"/>
  <c r="R319"/>
  <c r="P319"/>
  <c r="BI316"/>
  <c r="BH316"/>
  <c r="BG316"/>
  <c r="BF316"/>
  <c r="T316"/>
  <c r="R316"/>
  <c r="P316"/>
  <c r="BI312"/>
  <c r="BH312"/>
  <c r="BG312"/>
  <c r="BF312"/>
  <c r="T312"/>
  <c r="R312"/>
  <c r="P312"/>
  <c r="BI310"/>
  <c r="BH310"/>
  <c r="BG310"/>
  <c r="BF310"/>
  <c r="T310"/>
  <c r="R310"/>
  <c r="P310"/>
  <c r="BI304"/>
  <c r="BH304"/>
  <c r="BG304"/>
  <c r="BF304"/>
  <c r="T304"/>
  <c r="R304"/>
  <c r="P304"/>
  <c r="BI300"/>
  <c r="BH300"/>
  <c r="BG300"/>
  <c r="BF300"/>
  <c r="T300"/>
  <c r="R300"/>
  <c r="P300"/>
  <c r="BI296"/>
  <c r="BH296"/>
  <c r="BG296"/>
  <c r="BF296"/>
  <c r="T296"/>
  <c r="R296"/>
  <c r="P296"/>
  <c r="BI294"/>
  <c r="BH294"/>
  <c r="BG294"/>
  <c r="BF294"/>
  <c r="T294"/>
  <c r="R294"/>
  <c r="P294"/>
  <c r="BI290"/>
  <c r="BH290"/>
  <c r="BG290"/>
  <c r="BF290"/>
  <c r="T290"/>
  <c r="R290"/>
  <c r="P290"/>
  <c r="BI286"/>
  <c r="BH286"/>
  <c r="BG286"/>
  <c r="BF286"/>
  <c r="T286"/>
  <c r="R286"/>
  <c r="P286"/>
  <c r="BI282"/>
  <c r="BH282"/>
  <c r="BG282"/>
  <c r="BF282"/>
  <c r="T282"/>
  <c r="R282"/>
  <c r="P282"/>
  <c r="BI278"/>
  <c r="BH278"/>
  <c r="BG278"/>
  <c r="BF278"/>
  <c r="T278"/>
  <c r="R278"/>
  <c r="P278"/>
  <c r="BI276"/>
  <c r="BH276"/>
  <c r="BG276"/>
  <c r="BF276"/>
  <c r="T276"/>
  <c r="R276"/>
  <c r="P276"/>
  <c r="BI272"/>
  <c r="BH272"/>
  <c r="BG272"/>
  <c r="BF272"/>
  <c r="T272"/>
  <c r="R272"/>
  <c r="P272"/>
  <c r="BI270"/>
  <c r="BH270"/>
  <c r="BG270"/>
  <c r="BF270"/>
  <c r="T270"/>
  <c r="R270"/>
  <c r="P270"/>
  <c r="BI267"/>
  <c r="BH267"/>
  <c r="BG267"/>
  <c r="BF267"/>
  <c r="T267"/>
  <c r="R267"/>
  <c r="P267"/>
  <c r="BI263"/>
  <c r="BH263"/>
  <c r="BG263"/>
  <c r="BF263"/>
  <c r="T263"/>
  <c r="R263"/>
  <c r="P263"/>
  <c r="BI260"/>
  <c r="BH260"/>
  <c r="BG260"/>
  <c r="BF260"/>
  <c r="T260"/>
  <c r="R260"/>
  <c r="P260"/>
  <c r="BI259"/>
  <c r="BH259"/>
  <c r="BG259"/>
  <c r="BF259"/>
  <c r="T259"/>
  <c r="R259"/>
  <c r="P259"/>
  <c r="BI255"/>
  <c r="BH255"/>
  <c r="BG255"/>
  <c r="BF255"/>
  <c r="T255"/>
  <c r="R255"/>
  <c r="P255"/>
  <c r="BI252"/>
  <c r="BH252"/>
  <c r="BG252"/>
  <c r="BF252"/>
  <c r="T252"/>
  <c r="R252"/>
  <c r="P252"/>
  <c r="BI250"/>
  <c r="BH250"/>
  <c r="BG250"/>
  <c r="BF250"/>
  <c r="T250"/>
  <c r="R250"/>
  <c r="P250"/>
  <c r="BI245"/>
  <c r="BH245"/>
  <c r="BG245"/>
  <c r="BF245"/>
  <c r="T245"/>
  <c r="R245"/>
  <c r="P245"/>
  <c r="BI239"/>
  <c r="BH239"/>
  <c r="BG239"/>
  <c r="BF239"/>
  <c r="T239"/>
  <c r="R239"/>
  <c r="P239"/>
  <c r="BI237"/>
  <c r="BH237"/>
  <c r="BG237"/>
  <c r="BF237"/>
  <c r="T237"/>
  <c r="R237"/>
  <c r="P237"/>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5"/>
  <c r="BH215"/>
  <c r="BG215"/>
  <c r="BF215"/>
  <c r="T215"/>
  <c r="R215"/>
  <c r="P215"/>
  <c r="BI211"/>
  <c r="BH211"/>
  <c r="BG211"/>
  <c r="BF211"/>
  <c r="T211"/>
  <c r="R211"/>
  <c r="P211"/>
  <c r="BI207"/>
  <c r="BH207"/>
  <c r="BG207"/>
  <c r="BF207"/>
  <c r="T207"/>
  <c r="R207"/>
  <c r="P207"/>
  <c r="BI204"/>
  <c r="BH204"/>
  <c r="BG204"/>
  <c r="BF204"/>
  <c r="T204"/>
  <c r="R204"/>
  <c r="P204"/>
  <c r="BI200"/>
  <c r="BH200"/>
  <c r="BG200"/>
  <c r="BF200"/>
  <c r="T200"/>
  <c r="R200"/>
  <c r="P200"/>
  <c r="BI196"/>
  <c r="BH196"/>
  <c r="BG196"/>
  <c r="BF196"/>
  <c r="T196"/>
  <c r="R196"/>
  <c r="P196"/>
  <c r="BI193"/>
  <c r="BH193"/>
  <c r="BG193"/>
  <c r="BF193"/>
  <c r="T193"/>
  <c r="R193"/>
  <c r="P193"/>
  <c r="BI191"/>
  <c r="BH191"/>
  <c r="BG191"/>
  <c r="BF191"/>
  <c r="T191"/>
  <c r="R191"/>
  <c r="P191"/>
  <c r="BI186"/>
  <c r="BH186"/>
  <c r="BG186"/>
  <c r="BF186"/>
  <c r="T186"/>
  <c r="R186"/>
  <c r="P186"/>
  <c r="BI181"/>
  <c r="BH181"/>
  <c r="BG181"/>
  <c r="BF181"/>
  <c r="T181"/>
  <c r="R181"/>
  <c r="P181"/>
  <c r="BI179"/>
  <c r="BH179"/>
  <c r="BG179"/>
  <c r="BF179"/>
  <c r="T179"/>
  <c r="R179"/>
  <c r="P179"/>
  <c r="BI176"/>
  <c r="BH176"/>
  <c r="BG176"/>
  <c r="BF176"/>
  <c r="T176"/>
  <c r="R176"/>
  <c r="P176"/>
  <c r="BI174"/>
  <c r="BH174"/>
  <c r="BG174"/>
  <c r="BF174"/>
  <c r="T174"/>
  <c r="R174"/>
  <c r="P174"/>
  <c r="BI170"/>
  <c r="BH170"/>
  <c r="BG170"/>
  <c r="BF170"/>
  <c r="T170"/>
  <c r="R170"/>
  <c r="P170"/>
  <c r="BI166"/>
  <c r="BH166"/>
  <c r="BG166"/>
  <c r="BF166"/>
  <c r="T166"/>
  <c r="R166"/>
  <c r="P166"/>
  <c r="BI162"/>
  <c r="BH162"/>
  <c r="BG162"/>
  <c r="BF162"/>
  <c r="T162"/>
  <c r="R162"/>
  <c r="P162"/>
  <c r="BI159"/>
  <c r="BH159"/>
  <c r="BG159"/>
  <c r="BF159"/>
  <c r="T159"/>
  <c r="R159"/>
  <c r="P159"/>
  <c r="BI157"/>
  <c r="BH157"/>
  <c r="BG157"/>
  <c r="BF157"/>
  <c r="T157"/>
  <c r="R157"/>
  <c r="P157"/>
  <c r="BI152"/>
  <c r="BH152"/>
  <c r="BG152"/>
  <c r="BF152"/>
  <c r="T152"/>
  <c r="R152"/>
  <c r="P152"/>
  <c r="BI151"/>
  <c r="BH151"/>
  <c r="BG151"/>
  <c r="BF151"/>
  <c r="T151"/>
  <c r="R151"/>
  <c r="P151"/>
  <c r="BI147"/>
  <c r="BH147"/>
  <c r="BG147"/>
  <c r="BF147"/>
  <c r="T147"/>
  <c r="R147"/>
  <c r="P147"/>
  <c r="BI145"/>
  <c r="BH145"/>
  <c r="BG145"/>
  <c r="BF145"/>
  <c r="T145"/>
  <c r="R145"/>
  <c r="P145"/>
  <c r="BI141"/>
  <c r="BH141"/>
  <c r="BG141"/>
  <c r="BF141"/>
  <c r="T141"/>
  <c r="R141"/>
  <c r="P141"/>
  <c r="BI138"/>
  <c r="BH138"/>
  <c r="BG138"/>
  <c r="BF138"/>
  <c r="T138"/>
  <c r="R138"/>
  <c r="P138"/>
  <c r="BI134"/>
  <c r="BH134"/>
  <c r="BG134"/>
  <c r="BF134"/>
  <c r="T134"/>
  <c r="R134"/>
  <c r="P134"/>
  <c r="BI133"/>
  <c r="BH133"/>
  <c r="BG133"/>
  <c r="BF133"/>
  <c r="T133"/>
  <c r="R133"/>
  <c r="P133"/>
  <c r="BI131"/>
  <c r="BH131"/>
  <c r="BG131"/>
  <c r="BF131"/>
  <c r="T131"/>
  <c r="R131"/>
  <c r="P131"/>
  <c r="BI127"/>
  <c r="BH127"/>
  <c r="BG127"/>
  <c r="BF127"/>
  <c r="T127"/>
  <c r="R127"/>
  <c r="P127"/>
  <c r="BI124"/>
  <c r="BH124"/>
  <c r="BG124"/>
  <c r="BF124"/>
  <c r="T124"/>
  <c r="R124"/>
  <c r="P124"/>
  <c r="BI120"/>
  <c r="BH120"/>
  <c r="BG120"/>
  <c r="BF120"/>
  <c r="T120"/>
  <c r="R120"/>
  <c r="P120"/>
  <c r="BI118"/>
  <c r="BH118"/>
  <c r="BG118"/>
  <c r="BF118"/>
  <c r="T118"/>
  <c r="R118"/>
  <c r="P118"/>
  <c r="BI113"/>
  <c r="BH113"/>
  <c r="BG113"/>
  <c r="BF113"/>
  <c r="T113"/>
  <c r="R113"/>
  <c r="P113"/>
  <c r="BI109"/>
  <c r="BH109"/>
  <c r="BG109"/>
  <c r="BF109"/>
  <c r="T109"/>
  <c r="R109"/>
  <c r="P109"/>
  <c r="BI106"/>
  <c r="BH106"/>
  <c r="BG106"/>
  <c r="BF106"/>
  <c r="T106"/>
  <c r="R106"/>
  <c r="P106"/>
  <c r="BI102"/>
  <c r="BH102"/>
  <c r="BG102"/>
  <c r="BF102"/>
  <c r="T102"/>
  <c r="R102"/>
  <c r="P102"/>
  <c r="BI100"/>
  <c r="BH100"/>
  <c r="BG100"/>
  <c r="BF100"/>
  <c r="T100"/>
  <c r="R100"/>
  <c r="P100"/>
  <c r="BI96"/>
  <c r="BH96"/>
  <c r="BG96"/>
  <c r="BF96"/>
  <c r="T96"/>
  <c r="R96"/>
  <c r="P96"/>
  <c r="J91"/>
  <c r="J90"/>
  <c r="F90"/>
  <c r="F88"/>
  <c r="E86"/>
  <c r="J59"/>
  <c r="J58"/>
  <c r="F58"/>
  <c r="F56"/>
  <c r="E54"/>
  <c r="J20"/>
  <c r="E20"/>
  <c r="F91"/>
  <c r="J19"/>
  <c r="J14"/>
  <c r="J88"/>
  <c r="E7"/>
  <c r="E82"/>
  <c i="16" r="J39"/>
  <c r="J38"/>
  <c i="1" r="AY74"/>
  <c i="16" r="J37"/>
  <c i="1" r="AX74"/>
  <c i="16" r="BI339"/>
  <c r="BH339"/>
  <c r="BG339"/>
  <c r="BF339"/>
  <c r="T339"/>
  <c r="T338"/>
  <c r="R339"/>
  <c r="R338"/>
  <c r="P339"/>
  <c r="P338"/>
  <c r="BI336"/>
  <c r="BH336"/>
  <c r="BG336"/>
  <c r="BF336"/>
  <c r="T336"/>
  <c r="R336"/>
  <c r="P336"/>
  <c r="BI333"/>
  <c r="BH333"/>
  <c r="BG333"/>
  <c r="BF333"/>
  <c r="T333"/>
  <c r="R333"/>
  <c r="P333"/>
  <c r="BI330"/>
  <c r="BH330"/>
  <c r="BG330"/>
  <c r="BF330"/>
  <c r="T330"/>
  <c r="R330"/>
  <c r="P330"/>
  <c r="BI326"/>
  <c r="BH326"/>
  <c r="BG326"/>
  <c r="BF326"/>
  <c r="T326"/>
  <c r="R326"/>
  <c r="P326"/>
  <c r="BI324"/>
  <c r="BH324"/>
  <c r="BG324"/>
  <c r="BF324"/>
  <c r="T324"/>
  <c r="R324"/>
  <c r="P324"/>
  <c r="BI319"/>
  <c r="BH319"/>
  <c r="BG319"/>
  <c r="BF319"/>
  <c r="T319"/>
  <c r="R319"/>
  <c r="P319"/>
  <c r="BI314"/>
  <c r="BH314"/>
  <c r="BG314"/>
  <c r="BF314"/>
  <c r="T314"/>
  <c r="R314"/>
  <c r="P314"/>
  <c r="BI310"/>
  <c r="BH310"/>
  <c r="BG310"/>
  <c r="BF310"/>
  <c r="T310"/>
  <c r="R310"/>
  <c r="P310"/>
  <c r="BI306"/>
  <c r="BH306"/>
  <c r="BG306"/>
  <c r="BF306"/>
  <c r="T306"/>
  <c r="R306"/>
  <c r="P306"/>
  <c r="BI304"/>
  <c r="BH304"/>
  <c r="BG304"/>
  <c r="BF304"/>
  <c r="T304"/>
  <c r="R304"/>
  <c r="P304"/>
  <c r="BI300"/>
  <c r="BH300"/>
  <c r="BG300"/>
  <c r="BF300"/>
  <c r="T300"/>
  <c r="R300"/>
  <c r="P300"/>
  <c r="BI296"/>
  <c r="BH296"/>
  <c r="BG296"/>
  <c r="BF296"/>
  <c r="T296"/>
  <c r="R296"/>
  <c r="P296"/>
  <c r="BI292"/>
  <c r="BH292"/>
  <c r="BG292"/>
  <c r="BF292"/>
  <c r="T292"/>
  <c r="R292"/>
  <c r="P292"/>
  <c r="BI288"/>
  <c r="BH288"/>
  <c r="BG288"/>
  <c r="BF288"/>
  <c r="T288"/>
  <c r="R288"/>
  <c r="P288"/>
  <c r="BI285"/>
  <c r="BH285"/>
  <c r="BG285"/>
  <c r="BF285"/>
  <c r="T285"/>
  <c r="R285"/>
  <c r="P285"/>
  <c r="BI281"/>
  <c r="BH281"/>
  <c r="BG281"/>
  <c r="BF281"/>
  <c r="T281"/>
  <c r="R281"/>
  <c r="P281"/>
  <c r="BI277"/>
  <c r="BH277"/>
  <c r="BG277"/>
  <c r="BF277"/>
  <c r="T277"/>
  <c r="R277"/>
  <c r="P277"/>
  <c r="BI275"/>
  <c r="BH275"/>
  <c r="BG275"/>
  <c r="BF275"/>
  <c r="T275"/>
  <c r="R275"/>
  <c r="P275"/>
  <c r="BI272"/>
  <c r="BH272"/>
  <c r="BG272"/>
  <c r="BF272"/>
  <c r="T272"/>
  <c r="R272"/>
  <c r="P272"/>
  <c r="BI268"/>
  <c r="BH268"/>
  <c r="BG268"/>
  <c r="BF268"/>
  <c r="T268"/>
  <c r="R268"/>
  <c r="P268"/>
  <c r="BI264"/>
  <c r="BH264"/>
  <c r="BG264"/>
  <c r="BF264"/>
  <c r="T264"/>
  <c r="R264"/>
  <c r="P264"/>
  <c r="BI260"/>
  <c r="BH260"/>
  <c r="BG260"/>
  <c r="BF260"/>
  <c r="T260"/>
  <c r="R260"/>
  <c r="P260"/>
  <c r="BI259"/>
  <c r="BH259"/>
  <c r="BG259"/>
  <c r="BF259"/>
  <c r="T259"/>
  <c r="R259"/>
  <c r="P259"/>
  <c r="BI255"/>
  <c r="BH255"/>
  <c r="BG255"/>
  <c r="BF255"/>
  <c r="T255"/>
  <c r="R255"/>
  <c r="P255"/>
  <c r="BI253"/>
  <c r="BH253"/>
  <c r="BG253"/>
  <c r="BF253"/>
  <c r="T253"/>
  <c r="R253"/>
  <c r="P253"/>
  <c r="BI252"/>
  <c r="BH252"/>
  <c r="BG252"/>
  <c r="BF252"/>
  <c r="T252"/>
  <c r="R252"/>
  <c r="P252"/>
  <c r="BI248"/>
  <c r="BH248"/>
  <c r="BG248"/>
  <c r="BF248"/>
  <c r="T248"/>
  <c r="R248"/>
  <c r="P248"/>
  <c r="BI245"/>
  <c r="BH245"/>
  <c r="BG245"/>
  <c r="BF245"/>
  <c r="T245"/>
  <c r="R245"/>
  <c r="P245"/>
  <c r="BI243"/>
  <c r="BH243"/>
  <c r="BG243"/>
  <c r="BF243"/>
  <c r="T243"/>
  <c r="R243"/>
  <c r="P243"/>
  <c r="BI238"/>
  <c r="BH238"/>
  <c r="BG238"/>
  <c r="BF238"/>
  <c r="T238"/>
  <c r="R238"/>
  <c r="P238"/>
  <c r="BI233"/>
  <c r="BH233"/>
  <c r="BG233"/>
  <c r="BF233"/>
  <c r="T233"/>
  <c r="R233"/>
  <c r="P233"/>
  <c r="BI231"/>
  <c r="BH231"/>
  <c r="BG231"/>
  <c r="BF231"/>
  <c r="T231"/>
  <c r="R231"/>
  <c r="P231"/>
  <c r="BI230"/>
  <c r="BH230"/>
  <c r="BG230"/>
  <c r="BF230"/>
  <c r="T230"/>
  <c r="R230"/>
  <c r="P230"/>
  <c r="BI228"/>
  <c r="BH228"/>
  <c r="BG228"/>
  <c r="BF228"/>
  <c r="T228"/>
  <c r="R228"/>
  <c r="P228"/>
  <c r="BI227"/>
  <c r="BH227"/>
  <c r="BG227"/>
  <c r="BF227"/>
  <c r="T227"/>
  <c r="R227"/>
  <c r="P227"/>
  <c r="BI225"/>
  <c r="BH225"/>
  <c r="BG225"/>
  <c r="BF225"/>
  <c r="T225"/>
  <c r="R225"/>
  <c r="P225"/>
  <c r="BI223"/>
  <c r="BH223"/>
  <c r="BG223"/>
  <c r="BF223"/>
  <c r="T223"/>
  <c r="R223"/>
  <c r="P223"/>
  <c r="BI221"/>
  <c r="BH221"/>
  <c r="BG221"/>
  <c r="BF221"/>
  <c r="T221"/>
  <c r="R221"/>
  <c r="P221"/>
  <c r="BI217"/>
  <c r="BH217"/>
  <c r="BG217"/>
  <c r="BF217"/>
  <c r="T217"/>
  <c r="R217"/>
  <c r="P217"/>
  <c r="BI215"/>
  <c r="BH215"/>
  <c r="BG215"/>
  <c r="BF215"/>
  <c r="T215"/>
  <c r="R215"/>
  <c r="P215"/>
  <c r="BI213"/>
  <c r="BH213"/>
  <c r="BG213"/>
  <c r="BF213"/>
  <c r="T213"/>
  <c r="R213"/>
  <c r="P213"/>
  <c r="BI211"/>
  <c r="BH211"/>
  <c r="BG211"/>
  <c r="BF211"/>
  <c r="T211"/>
  <c r="R211"/>
  <c r="P211"/>
  <c r="BI206"/>
  <c r="BH206"/>
  <c r="BG206"/>
  <c r="BF206"/>
  <c r="T206"/>
  <c r="R206"/>
  <c r="P206"/>
  <c r="BI202"/>
  <c r="BH202"/>
  <c r="BG202"/>
  <c r="BF202"/>
  <c r="T202"/>
  <c r="R202"/>
  <c r="P202"/>
  <c r="BI198"/>
  <c r="BH198"/>
  <c r="BG198"/>
  <c r="BF198"/>
  <c r="T198"/>
  <c r="R198"/>
  <c r="P198"/>
  <c r="BI192"/>
  <c r="BH192"/>
  <c r="BG192"/>
  <c r="BF192"/>
  <c r="T192"/>
  <c r="R192"/>
  <c r="P192"/>
  <c r="BI187"/>
  <c r="BH187"/>
  <c r="BG187"/>
  <c r="BF187"/>
  <c r="T187"/>
  <c r="R187"/>
  <c r="P187"/>
  <c r="BI183"/>
  <c r="BH183"/>
  <c r="BG183"/>
  <c r="BF183"/>
  <c r="T183"/>
  <c r="R183"/>
  <c r="P183"/>
  <c r="BI180"/>
  <c r="BH180"/>
  <c r="BG180"/>
  <c r="BF180"/>
  <c r="T180"/>
  <c r="R180"/>
  <c r="P180"/>
  <c r="BI175"/>
  <c r="BH175"/>
  <c r="BG175"/>
  <c r="BF175"/>
  <c r="T175"/>
  <c r="R175"/>
  <c r="P175"/>
  <c r="BI170"/>
  <c r="BH170"/>
  <c r="BG170"/>
  <c r="BF170"/>
  <c r="T170"/>
  <c r="R170"/>
  <c r="P170"/>
  <c r="BI168"/>
  <c r="BH168"/>
  <c r="BG168"/>
  <c r="BF168"/>
  <c r="T168"/>
  <c r="R168"/>
  <c r="P168"/>
  <c r="BI166"/>
  <c r="BH166"/>
  <c r="BG166"/>
  <c r="BF166"/>
  <c r="T166"/>
  <c r="R166"/>
  <c r="P166"/>
  <c r="BI161"/>
  <c r="BH161"/>
  <c r="BG161"/>
  <c r="BF161"/>
  <c r="T161"/>
  <c r="R161"/>
  <c r="P161"/>
  <c r="BI160"/>
  <c r="BH160"/>
  <c r="BG160"/>
  <c r="BF160"/>
  <c r="T160"/>
  <c r="R160"/>
  <c r="P160"/>
  <c r="BI156"/>
  <c r="BH156"/>
  <c r="BG156"/>
  <c r="BF156"/>
  <c r="T156"/>
  <c r="R156"/>
  <c r="P156"/>
  <c r="BI154"/>
  <c r="BH154"/>
  <c r="BG154"/>
  <c r="BF154"/>
  <c r="T154"/>
  <c r="R154"/>
  <c r="P154"/>
  <c r="BI150"/>
  <c r="BH150"/>
  <c r="BG150"/>
  <c r="BF150"/>
  <c r="T150"/>
  <c r="R150"/>
  <c r="P150"/>
  <c r="BI147"/>
  <c r="BH147"/>
  <c r="BG147"/>
  <c r="BF147"/>
  <c r="T147"/>
  <c r="R147"/>
  <c r="P147"/>
  <c r="BI143"/>
  <c r="BH143"/>
  <c r="BG143"/>
  <c r="BF143"/>
  <c r="T143"/>
  <c r="R143"/>
  <c r="P143"/>
  <c r="BI142"/>
  <c r="BH142"/>
  <c r="BG142"/>
  <c r="BF142"/>
  <c r="T142"/>
  <c r="R142"/>
  <c r="P142"/>
  <c r="BI140"/>
  <c r="BH140"/>
  <c r="BG140"/>
  <c r="BF140"/>
  <c r="T140"/>
  <c r="R140"/>
  <c r="P140"/>
  <c r="BI136"/>
  <c r="BH136"/>
  <c r="BG136"/>
  <c r="BF136"/>
  <c r="T136"/>
  <c r="R136"/>
  <c r="P136"/>
  <c r="BI134"/>
  <c r="BH134"/>
  <c r="BG134"/>
  <c r="BF134"/>
  <c r="T134"/>
  <c r="R134"/>
  <c r="P134"/>
  <c r="BI130"/>
  <c r="BH130"/>
  <c r="BG130"/>
  <c r="BF130"/>
  <c r="T130"/>
  <c r="R130"/>
  <c r="P130"/>
  <c r="BI126"/>
  <c r="BH126"/>
  <c r="BG126"/>
  <c r="BF126"/>
  <c r="T126"/>
  <c r="R126"/>
  <c r="P126"/>
  <c r="BI122"/>
  <c r="BH122"/>
  <c r="BG122"/>
  <c r="BF122"/>
  <c r="T122"/>
  <c r="R122"/>
  <c r="P122"/>
  <c r="BI120"/>
  <c r="BH120"/>
  <c r="BG120"/>
  <c r="BF120"/>
  <c r="T120"/>
  <c r="R120"/>
  <c r="P120"/>
  <c r="BI115"/>
  <c r="BH115"/>
  <c r="BG115"/>
  <c r="BF115"/>
  <c r="T115"/>
  <c r="R115"/>
  <c r="P115"/>
  <c r="BI111"/>
  <c r="BH111"/>
  <c r="BG111"/>
  <c r="BF111"/>
  <c r="T111"/>
  <c r="R111"/>
  <c r="P111"/>
  <c r="BI108"/>
  <c r="BH108"/>
  <c r="BG108"/>
  <c r="BF108"/>
  <c r="T108"/>
  <c r="R108"/>
  <c r="P108"/>
  <c r="BI106"/>
  <c r="BH106"/>
  <c r="BG106"/>
  <c r="BF106"/>
  <c r="T106"/>
  <c r="R106"/>
  <c r="P106"/>
  <c r="BI102"/>
  <c r="BH102"/>
  <c r="BG102"/>
  <c r="BF102"/>
  <c r="T102"/>
  <c r="R102"/>
  <c r="P102"/>
  <c r="BI100"/>
  <c r="BH100"/>
  <c r="BG100"/>
  <c r="BF100"/>
  <c r="T100"/>
  <c r="R100"/>
  <c r="P100"/>
  <c r="BI96"/>
  <c r="BH96"/>
  <c r="BG96"/>
  <c r="BF96"/>
  <c r="T96"/>
  <c r="R96"/>
  <c r="P96"/>
  <c r="J91"/>
  <c r="J90"/>
  <c r="F90"/>
  <c r="F88"/>
  <c r="E86"/>
  <c r="J59"/>
  <c r="J58"/>
  <c r="F58"/>
  <c r="F56"/>
  <c r="E54"/>
  <c r="J20"/>
  <c r="E20"/>
  <c r="F91"/>
  <c r="J19"/>
  <c r="J14"/>
  <c r="J56"/>
  <c r="E7"/>
  <c r="E50"/>
  <c i="15" r="J39"/>
  <c r="J38"/>
  <c i="1" r="AY73"/>
  <c i="15" r="J37"/>
  <c i="1" r="AX73"/>
  <c i="15" r="BI343"/>
  <c r="BH343"/>
  <c r="BG343"/>
  <c r="BF343"/>
  <c r="T343"/>
  <c r="T342"/>
  <c r="R343"/>
  <c r="R342"/>
  <c r="P343"/>
  <c r="P342"/>
  <c r="BI340"/>
  <c r="BH340"/>
  <c r="BG340"/>
  <c r="BF340"/>
  <c r="T340"/>
  <c r="R340"/>
  <c r="P340"/>
  <c r="BI337"/>
  <c r="BH337"/>
  <c r="BG337"/>
  <c r="BF337"/>
  <c r="T337"/>
  <c r="R337"/>
  <c r="P337"/>
  <c r="BI334"/>
  <c r="BH334"/>
  <c r="BG334"/>
  <c r="BF334"/>
  <c r="T334"/>
  <c r="R334"/>
  <c r="P334"/>
  <c r="BI330"/>
  <c r="BH330"/>
  <c r="BG330"/>
  <c r="BF330"/>
  <c r="T330"/>
  <c r="R330"/>
  <c r="P330"/>
  <c r="BI328"/>
  <c r="BH328"/>
  <c r="BG328"/>
  <c r="BF328"/>
  <c r="T328"/>
  <c r="R328"/>
  <c r="P328"/>
  <c r="BI323"/>
  <c r="BH323"/>
  <c r="BG323"/>
  <c r="BF323"/>
  <c r="T323"/>
  <c r="R323"/>
  <c r="P323"/>
  <c r="BI318"/>
  <c r="BH318"/>
  <c r="BG318"/>
  <c r="BF318"/>
  <c r="T318"/>
  <c r="R318"/>
  <c r="P318"/>
  <c r="BI314"/>
  <c r="BH314"/>
  <c r="BG314"/>
  <c r="BF314"/>
  <c r="T314"/>
  <c r="R314"/>
  <c r="P314"/>
  <c r="BI310"/>
  <c r="BH310"/>
  <c r="BG310"/>
  <c r="BF310"/>
  <c r="T310"/>
  <c r="R310"/>
  <c r="P310"/>
  <c r="BI308"/>
  <c r="BH308"/>
  <c r="BG308"/>
  <c r="BF308"/>
  <c r="T308"/>
  <c r="R308"/>
  <c r="P308"/>
  <c r="BI304"/>
  <c r="BH304"/>
  <c r="BG304"/>
  <c r="BF304"/>
  <c r="T304"/>
  <c r="R304"/>
  <c r="P304"/>
  <c r="BI300"/>
  <c r="BH300"/>
  <c r="BG300"/>
  <c r="BF300"/>
  <c r="T300"/>
  <c r="R300"/>
  <c r="P300"/>
  <c r="BI296"/>
  <c r="BH296"/>
  <c r="BG296"/>
  <c r="BF296"/>
  <c r="T296"/>
  <c r="R296"/>
  <c r="P296"/>
  <c r="BI292"/>
  <c r="BH292"/>
  <c r="BG292"/>
  <c r="BF292"/>
  <c r="T292"/>
  <c r="R292"/>
  <c r="P292"/>
  <c r="BI289"/>
  <c r="BH289"/>
  <c r="BG289"/>
  <c r="BF289"/>
  <c r="T289"/>
  <c r="R289"/>
  <c r="P289"/>
  <c r="BI285"/>
  <c r="BH285"/>
  <c r="BG285"/>
  <c r="BF285"/>
  <c r="T285"/>
  <c r="R285"/>
  <c r="P285"/>
  <c r="BI281"/>
  <c r="BH281"/>
  <c r="BG281"/>
  <c r="BF281"/>
  <c r="T281"/>
  <c r="R281"/>
  <c r="P281"/>
  <c r="BI279"/>
  <c r="BH279"/>
  <c r="BG279"/>
  <c r="BF279"/>
  <c r="T279"/>
  <c r="R279"/>
  <c r="P279"/>
  <c r="BI276"/>
  <c r="BH276"/>
  <c r="BG276"/>
  <c r="BF276"/>
  <c r="T276"/>
  <c r="R276"/>
  <c r="P276"/>
  <c r="BI272"/>
  <c r="BH272"/>
  <c r="BG272"/>
  <c r="BF272"/>
  <c r="T272"/>
  <c r="R272"/>
  <c r="P272"/>
  <c r="BI268"/>
  <c r="BH268"/>
  <c r="BG268"/>
  <c r="BF268"/>
  <c r="T268"/>
  <c r="R268"/>
  <c r="P268"/>
  <c r="BI264"/>
  <c r="BH264"/>
  <c r="BG264"/>
  <c r="BF264"/>
  <c r="T264"/>
  <c r="R264"/>
  <c r="P264"/>
  <c r="BI263"/>
  <c r="BH263"/>
  <c r="BG263"/>
  <c r="BF263"/>
  <c r="T263"/>
  <c r="R263"/>
  <c r="P263"/>
  <c r="BI259"/>
  <c r="BH259"/>
  <c r="BG259"/>
  <c r="BF259"/>
  <c r="T259"/>
  <c r="R259"/>
  <c r="P259"/>
  <c r="BI257"/>
  <c r="BH257"/>
  <c r="BG257"/>
  <c r="BF257"/>
  <c r="T257"/>
  <c r="R257"/>
  <c r="P257"/>
  <c r="BI256"/>
  <c r="BH256"/>
  <c r="BG256"/>
  <c r="BF256"/>
  <c r="T256"/>
  <c r="R256"/>
  <c r="P256"/>
  <c r="BI252"/>
  <c r="BH252"/>
  <c r="BG252"/>
  <c r="BF252"/>
  <c r="T252"/>
  <c r="R252"/>
  <c r="P252"/>
  <c r="BI249"/>
  <c r="BH249"/>
  <c r="BG249"/>
  <c r="BF249"/>
  <c r="T249"/>
  <c r="R249"/>
  <c r="P249"/>
  <c r="BI247"/>
  <c r="BH247"/>
  <c r="BG247"/>
  <c r="BF247"/>
  <c r="T247"/>
  <c r="R247"/>
  <c r="P247"/>
  <c r="BI242"/>
  <c r="BH242"/>
  <c r="BG242"/>
  <c r="BF242"/>
  <c r="T242"/>
  <c r="R242"/>
  <c r="P242"/>
  <c r="BI237"/>
  <c r="BH237"/>
  <c r="BG237"/>
  <c r="BF237"/>
  <c r="T237"/>
  <c r="R237"/>
  <c r="P237"/>
  <c r="BI235"/>
  <c r="BH235"/>
  <c r="BG235"/>
  <c r="BF235"/>
  <c r="T235"/>
  <c r="R235"/>
  <c r="P235"/>
  <c r="BI234"/>
  <c r="BH234"/>
  <c r="BG234"/>
  <c r="BF234"/>
  <c r="T234"/>
  <c r="R234"/>
  <c r="P234"/>
  <c r="BI232"/>
  <c r="BH232"/>
  <c r="BG232"/>
  <c r="BF232"/>
  <c r="T232"/>
  <c r="R232"/>
  <c r="P232"/>
  <c r="BI231"/>
  <c r="BH231"/>
  <c r="BG231"/>
  <c r="BF231"/>
  <c r="T231"/>
  <c r="R231"/>
  <c r="P231"/>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09"/>
  <c r="BH209"/>
  <c r="BG209"/>
  <c r="BF209"/>
  <c r="T209"/>
  <c r="R209"/>
  <c r="P209"/>
  <c r="BI205"/>
  <c r="BH205"/>
  <c r="BG205"/>
  <c r="BF205"/>
  <c r="T205"/>
  <c r="R205"/>
  <c r="P205"/>
  <c r="BI201"/>
  <c r="BH201"/>
  <c r="BG201"/>
  <c r="BF201"/>
  <c r="T201"/>
  <c r="R201"/>
  <c r="P201"/>
  <c r="BI195"/>
  <c r="BH195"/>
  <c r="BG195"/>
  <c r="BF195"/>
  <c r="T195"/>
  <c r="R195"/>
  <c r="P195"/>
  <c r="BI191"/>
  <c r="BH191"/>
  <c r="BG191"/>
  <c r="BF191"/>
  <c r="T191"/>
  <c r="R191"/>
  <c r="P191"/>
  <c r="BI186"/>
  <c r="BH186"/>
  <c r="BG186"/>
  <c r="BF186"/>
  <c r="T186"/>
  <c r="R186"/>
  <c r="P186"/>
  <c r="BI181"/>
  <c r="BH181"/>
  <c r="BG181"/>
  <c r="BF181"/>
  <c r="T181"/>
  <c r="R181"/>
  <c r="P181"/>
  <c r="BI178"/>
  <c r="BH178"/>
  <c r="BG178"/>
  <c r="BF178"/>
  <c r="T178"/>
  <c r="R178"/>
  <c r="P178"/>
  <c r="BI174"/>
  <c r="BH174"/>
  <c r="BG174"/>
  <c r="BF174"/>
  <c r="T174"/>
  <c r="R174"/>
  <c r="P174"/>
  <c r="BI169"/>
  <c r="BH169"/>
  <c r="BG169"/>
  <c r="BF169"/>
  <c r="T169"/>
  <c r="R169"/>
  <c r="P169"/>
  <c r="BI165"/>
  <c r="BH165"/>
  <c r="BG165"/>
  <c r="BF165"/>
  <c r="T165"/>
  <c r="R165"/>
  <c r="P165"/>
  <c r="BI161"/>
  <c r="BH161"/>
  <c r="BG161"/>
  <c r="BF161"/>
  <c r="T161"/>
  <c r="R161"/>
  <c r="P161"/>
  <c r="BI156"/>
  <c r="BH156"/>
  <c r="BG156"/>
  <c r="BF156"/>
  <c r="T156"/>
  <c r="R156"/>
  <c r="P156"/>
  <c r="BI155"/>
  <c r="BH155"/>
  <c r="BG155"/>
  <c r="BF155"/>
  <c r="T155"/>
  <c r="R155"/>
  <c r="P155"/>
  <c r="BI151"/>
  <c r="BH151"/>
  <c r="BG151"/>
  <c r="BF151"/>
  <c r="T151"/>
  <c r="R151"/>
  <c r="P151"/>
  <c r="BI149"/>
  <c r="BH149"/>
  <c r="BG149"/>
  <c r="BF149"/>
  <c r="T149"/>
  <c r="R149"/>
  <c r="P149"/>
  <c r="BI145"/>
  <c r="BH145"/>
  <c r="BG145"/>
  <c r="BF145"/>
  <c r="T145"/>
  <c r="R145"/>
  <c r="P145"/>
  <c r="BI142"/>
  <c r="BH142"/>
  <c r="BG142"/>
  <c r="BF142"/>
  <c r="T142"/>
  <c r="R142"/>
  <c r="P142"/>
  <c r="BI138"/>
  <c r="BH138"/>
  <c r="BG138"/>
  <c r="BF138"/>
  <c r="T138"/>
  <c r="R138"/>
  <c r="P138"/>
  <c r="BI135"/>
  <c r="BH135"/>
  <c r="BG135"/>
  <c r="BF135"/>
  <c r="T135"/>
  <c r="R135"/>
  <c r="P135"/>
  <c r="BI133"/>
  <c r="BH133"/>
  <c r="BG133"/>
  <c r="BF133"/>
  <c r="T133"/>
  <c r="R133"/>
  <c r="P133"/>
  <c r="BI130"/>
  <c r="BH130"/>
  <c r="BG130"/>
  <c r="BF130"/>
  <c r="T130"/>
  <c r="R130"/>
  <c r="P130"/>
  <c r="BI128"/>
  <c r="BH128"/>
  <c r="BG128"/>
  <c r="BF128"/>
  <c r="T128"/>
  <c r="R128"/>
  <c r="P128"/>
  <c r="BI124"/>
  <c r="BH124"/>
  <c r="BG124"/>
  <c r="BF124"/>
  <c r="T124"/>
  <c r="R124"/>
  <c r="P124"/>
  <c r="BI120"/>
  <c r="BH120"/>
  <c r="BG120"/>
  <c r="BF120"/>
  <c r="T120"/>
  <c r="R120"/>
  <c r="P120"/>
  <c r="BI118"/>
  <c r="BH118"/>
  <c r="BG118"/>
  <c r="BF118"/>
  <c r="T118"/>
  <c r="R118"/>
  <c r="P118"/>
  <c r="BI116"/>
  <c r="BH116"/>
  <c r="BG116"/>
  <c r="BF116"/>
  <c r="T116"/>
  <c r="R116"/>
  <c r="P116"/>
  <c r="BI114"/>
  <c r="BH114"/>
  <c r="BG114"/>
  <c r="BF114"/>
  <c r="T114"/>
  <c r="R114"/>
  <c r="P114"/>
  <c r="BI112"/>
  <c r="BH112"/>
  <c r="BG112"/>
  <c r="BF112"/>
  <c r="T112"/>
  <c r="R112"/>
  <c r="P112"/>
  <c r="BI110"/>
  <c r="BH110"/>
  <c r="BG110"/>
  <c r="BF110"/>
  <c r="T110"/>
  <c r="R110"/>
  <c r="P110"/>
  <c r="BI108"/>
  <c r="BH108"/>
  <c r="BG108"/>
  <c r="BF108"/>
  <c r="T108"/>
  <c r="R108"/>
  <c r="P108"/>
  <c r="BI106"/>
  <c r="BH106"/>
  <c r="BG106"/>
  <c r="BF106"/>
  <c r="T106"/>
  <c r="R106"/>
  <c r="P106"/>
  <c r="BI104"/>
  <c r="BH104"/>
  <c r="BG104"/>
  <c r="BF104"/>
  <c r="T104"/>
  <c r="R104"/>
  <c r="P104"/>
  <c r="BI102"/>
  <c r="BH102"/>
  <c r="BG102"/>
  <c r="BF102"/>
  <c r="T102"/>
  <c r="R102"/>
  <c r="P102"/>
  <c r="BI100"/>
  <c r="BH100"/>
  <c r="BG100"/>
  <c r="BF100"/>
  <c r="T100"/>
  <c r="R100"/>
  <c r="P100"/>
  <c r="BI98"/>
  <c r="BH98"/>
  <c r="BG98"/>
  <c r="BF98"/>
  <c r="T98"/>
  <c r="R98"/>
  <c r="P98"/>
  <c r="BI96"/>
  <c r="BH96"/>
  <c r="BG96"/>
  <c r="BF96"/>
  <c r="T96"/>
  <c r="R96"/>
  <c r="P96"/>
  <c r="J91"/>
  <c r="J90"/>
  <c r="F90"/>
  <c r="F88"/>
  <c r="E86"/>
  <c r="J59"/>
  <c r="J58"/>
  <c r="F58"/>
  <c r="F56"/>
  <c r="E54"/>
  <c r="J20"/>
  <c r="E20"/>
  <c r="F91"/>
  <c r="J19"/>
  <c r="J14"/>
  <c r="J56"/>
  <c r="E7"/>
  <c r="E82"/>
  <c i="14" r="J39"/>
  <c r="J38"/>
  <c i="1" r="AY72"/>
  <c i="14" r="J37"/>
  <c i="1" r="AX72"/>
  <c i="14" r="BI356"/>
  <c r="BH356"/>
  <c r="BG356"/>
  <c r="BF356"/>
  <c r="T356"/>
  <c r="T355"/>
  <c r="R356"/>
  <c r="R355"/>
  <c r="P356"/>
  <c r="P355"/>
  <c r="BI352"/>
  <c r="BH352"/>
  <c r="BG352"/>
  <c r="BF352"/>
  <c r="T352"/>
  <c r="R352"/>
  <c r="P352"/>
  <c r="BI349"/>
  <c r="BH349"/>
  <c r="BG349"/>
  <c r="BF349"/>
  <c r="T349"/>
  <c r="R349"/>
  <c r="P349"/>
  <c r="BI345"/>
  <c r="BH345"/>
  <c r="BG345"/>
  <c r="BF345"/>
  <c r="T345"/>
  <c r="R345"/>
  <c r="P345"/>
  <c r="BI343"/>
  <c r="BH343"/>
  <c r="BG343"/>
  <c r="BF343"/>
  <c r="T343"/>
  <c r="R343"/>
  <c r="P343"/>
  <c r="BI338"/>
  <c r="BH338"/>
  <c r="BG338"/>
  <c r="BF338"/>
  <c r="T338"/>
  <c r="R338"/>
  <c r="P338"/>
  <c r="BI333"/>
  <c r="BH333"/>
  <c r="BG333"/>
  <c r="BF333"/>
  <c r="T333"/>
  <c r="R333"/>
  <c r="P333"/>
  <c r="BI329"/>
  <c r="BH329"/>
  <c r="BG329"/>
  <c r="BF329"/>
  <c r="T329"/>
  <c r="R329"/>
  <c r="P329"/>
  <c r="BI325"/>
  <c r="BH325"/>
  <c r="BG325"/>
  <c r="BF325"/>
  <c r="T325"/>
  <c r="R325"/>
  <c r="P325"/>
  <c r="BI321"/>
  <c r="BH321"/>
  <c r="BG321"/>
  <c r="BF321"/>
  <c r="T321"/>
  <c r="R321"/>
  <c r="P321"/>
  <c r="BI319"/>
  <c r="BH319"/>
  <c r="BG319"/>
  <c r="BF319"/>
  <c r="T319"/>
  <c r="R319"/>
  <c r="P319"/>
  <c r="BI315"/>
  <c r="BH315"/>
  <c r="BG315"/>
  <c r="BF315"/>
  <c r="T315"/>
  <c r="R315"/>
  <c r="P315"/>
  <c r="BI311"/>
  <c r="BH311"/>
  <c r="BG311"/>
  <c r="BF311"/>
  <c r="T311"/>
  <c r="R311"/>
  <c r="P311"/>
  <c r="BI307"/>
  <c r="BH307"/>
  <c r="BG307"/>
  <c r="BF307"/>
  <c r="T307"/>
  <c r="R307"/>
  <c r="P307"/>
  <c r="BI303"/>
  <c r="BH303"/>
  <c r="BG303"/>
  <c r="BF303"/>
  <c r="T303"/>
  <c r="R303"/>
  <c r="P303"/>
  <c r="BI300"/>
  <c r="BH300"/>
  <c r="BG300"/>
  <c r="BF300"/>
  <c r="T300"/>
  <c r="R300"/>
  <c r="P300"/>
  <c r="BI296"/>
  <c r="BH296"/>
  <c r="BG296"/>
  <c r="BF296"/>
  <c r="T296"/>
  <c r="R296"/>
  <c r="P296"/>
  <c r="BI292"/>
  <c r="BH292"/>
  <c r="BG292"/>
  <c r="BF292"/>
  <c r="T292"/>
  <c r="R292"/>
  <c r="P292"/>
  <c r="BI290"/>
  <c r="BH290"/>
  <c r="BG290"/>
  <c r="BF290"/>
  <c r="T290"/>
  <c r="R290"/>
  <c r="P290"/>
  <c r="BI286"/>
  <c r="BH286"/>
  <c r="BG286"/>
  <c r="BF286"/>
  <c r="T286"/>
  <c r="R286"/>
  <c r="P286"/>
  <c r="BI282"/>
  <c r="BH282"/>
  <c r="BG282"/>
  <c r="BF282"/>
  <c r="T282"/>
  <c r="R282"/>
  <c r="P282"/>
  <c r="BI278"/>
  <c r="BH278"/>
  <c r="BG278"/>
  <c r="BF278"/>
  <c r="T278"/>
  <c r="R278"/>
  <c r="P278"/>
  <c r="BI275"/>
  <c r="BH275"/>
  <c r="BG275"/>
  <c r="BF275"/>
  <c r="T275"/>
  <c r="R275"/>
  <c r="P275"/>
  <c r="BI274"/>
  <c r="BH274"/>
  <c r="BG274"/>
  <c r="BF274"/>
  <c r="T274"/>
  <c r="R274"/>
  <c r="P274"/>
  <c r="BI270"/>
  <c r="BH270"/>
  <c r="BG270"/>
  <c r="BF270"/>
  <c r="T270"/>
  <c r="R270"/>
  <c r="P270"/>
  <c r="BI267"/>
  <c r="BH267"/>
  <c r="BG267"/>
  <c r="BF267"/>
  <c r="T267"/>
  <c r="R267"/>
  <c r="P267"/>
  <c r="BI265"/>
  <c r="BH265"/>
  <c r="BG265"/>
  <c r="BF265"/>
  <c r="T265"/>
  <c r="R265"/>
  <c r="P265"/>
  <c r="BI260"/>
  <c r="BH260"/>
  <c r="BG260"/>
  <c r="BF260"/>
  <c r="T260"/>
  <c r="R260"/>
  <c r="P260"/>
  <c r="BI256"/>
  <c r="BH256"/>
  <c r="BG256"/>
  <c r="BF256"/>
  <c r="T256"/>
  <c r="R256"/>
  <c r="P256"/>
  <c r="BI254"/>
  <c r="BH254"/>
  <c r="BG254"/>
  <c r="BF254"/>
  <c r="T254"/>
  <c r="R254"/>
  <c r="P254"/>
  <c r="BI253"/>
  <c r="BH253"/>
  <c r="BG253"/>
  <c r="BF253"/>
  <c r="T253"/>
  <c r="R253"/>
  <c r="P253"/>
  <c r="BI251"/>
  <c r="BH251"/>
  <c r="BG251"/>
  <c r="BF251"/>
  <c r="T251"/>
  <c r="R251"/>
  <c r="P251"/>
  <c r="BI250"/>
  <c r="BH250"/>
  <c r="BG250"/>
  <c r="BF250"/>
  <c r="T250"/>
  <c r="R250"/>
  <c r="P250"/>
  <c r="BI245"/>
  <c r="BH245"/>
  <c r="BG245"/>
  <c r="BF245"/>
  <c r="T245"/>
  <c r="R245"/>
  <c r="P245"/>
  <c r="BI243"/>
  <c r="BH243"/>
  <c r="BG243"/>
  <c r="BF243"/>
  <c r="T243"/>
  <c r="R243"/>
  <c r="P243"/>
  <c r="BI241"/>
  <c r="BH241"/>
  <c r="BG241"/>
  <c r="BF241"/>
  <c r="T241"/>
  <c r="R241"/>
  <c r="P241"/>
  <c r="BI236"/>
  <c r="BH236"/>
  <c r="BG236"/>
  <c r="BF236"/>
  <c r="T236"/>
  <c r="R236"/>
  <c r="P236"/>
  <c r="BI234"/>
  <c r="BH234"/>
  <c r="BG234"/>
  <c r="BF234"/>
  <c r="T234"/>
  <c r="R234"/>
  <c r="P234"/>
  <c r="BI232"/>
  <c r="BH232"/>
  <c r="BG232"/>
  <c r="BF232"/>
  <c r="T232"/>
  <c r="R232"/>
  <c r="P232"/>
  <c r="BI230"/>
  <c r="BH230"/>
  <c r="BG230"/>
  <c r="BF230"/>
  <c r="T230"/>
  <c r="R230"/>
  <c r="P230"/>
  <c r="BI225"/>
  <c r="BH225"/>
  <c r="BG225"/>
  <c r="BF225"/>
  <c r="T225"/>
  <c r="R225"/>
  <c r="P225"/>
  <c r="BI221"/>
  <c r="BH221"/>
  <c r="BG221"/>
  <c r="BF221"/>
  <c r="T221"/>
  <c r="R221"/>
  <c r="P221"/>
  <c r="BI217"/>
  <c r="BH217"/>
  <c r="BG217"/>
  <c r="BF217"/>
  <c r="T217"/>
  <c r="R217"/>
  <c r="P217"/>
  <c r="BI211"/>
  <c r="BH211"/>
  <c r="BG211"/>
  <c r="BF211"/>
  <c r="T211"/>
  <c r="R211"/>
  <c r="P211"/>
  <c r="BI206"/>
  <c r="BH206"/>
  <c r="BG206"/>
  <c r="BF206"/>
  <c r="T206"/>
  <c r="R206"/>
  <c r="P206"/>
  <c r="BI202"/>
  <c r="BH202"/>
  <c r="BG202"/>
  <c r="BF202"/>
  <c r="T202"/>
  <c r="R202"/>
  <c r="P202"/>
  <c r="BI197"/>
  <c r="BH197"/>
  <c r="BG197"/>
  <c r="BF197"/>
  <c r="T197"/>
  <c r="R197"/>
  <c r="P197"/>
  <c r="BI192"/>
  <c r="BH192"/>
  <c r="BG192"/>
  <c r="BF192"/>
  <c r="T192"/>
  <c r="R192"/>
  <c r="P192"/>
  <c r="BI187"/>
  <c r="BH187"/>
  <c r="BG187"/>
  <c r="BF187"/>
  <c r="T187"/>
  <c r="R187"/>
  <c r="P187"/>
  <c r="BI183"/>
  <c r="BH183"/>
  <c r="BG183"/>
  <c r="BF183"/>
  <c r="T183"/>
  <c r="R183"/>
  <c r="P183"/>
  <c r="BI179"/>
  <c r="BH179"/>
  <c r="BG179"/>
  <c r="BF179"/>
  <c r="T179"/>
  <c r="R179"/>
  <c r="P179"/>
  <c r="BI174"/>
  <c r="BH174"/>
  <c r="BG174"/>
  <c r="BF174"/>
  <c r="T174"/>
  <c r="R174"/>
  <c r="P174"/>
  <c r="BI173"/>
  <c r="BH173"/>
  <c r="BG173"/>
  <c r="BF173"/>
  <c r="T173"/>
  <c r="R173"/>
  <c r="P173"/>
  <c r="BI169"/>
  <c r="BH169"/>
  <c r="BG169"/>
  <c r="BF169"/>
  <c r="T169"/>
  <c r="R169"/>
  <c r="P169"/>
  <c r="BI167"/>
  <c r="BH167"/>
  <c r="BG167"/>
  <c r="BF167"/>
  <c r="T167"/>
  <c r="R167"/>
  <c r="P167"/>
  <c r="BI163"/>
  <c r="BH163"/>
  <c r="BG163"/>
  <c r="BF163"/>
  <c r="T163"/>
  <c r="R163"/>
  <c r="P163"/>
  <c r="BI160"/>
  <c r="BH160"/>
  <c r="BG160"/>
  <c r="BF160"/>
  <c r="T160"/>
  <c r="R160"/>
  <c r="P160"/>
  <c r="BI156"/>
  <c r="BH156"/>
  <c r="BG156"/>
  <c r="BF156"/>
  <c r="T156"/>
  <c r="R156"/>
  <c r="P156"/>
  <c r="BI153"/>
  <c r="BH153"/>
  <c r="BG153"/>
  <c r="BF153"/>
  <c r="T153"/>
  <c r="R153"/>
  <c r="P153"/>
  <c r="BI151"/>
  <c r="BH151"/>
  <c r="BG151"/>
  <c r="BF151"/>
  <c r="T151"/>
  <c r="R151"/>
  <c r="P151"/>
  <c r="BI148"/>
  <c r="BH148"/>
  <c r="BG148"/>
  <c r="BF148"/>
  <c r="T148"/>
  <c r="R148"/>
  <c r="P148"/>
  <c r="BI146"/>
  <c r="BH146"/>
  <c r="BG146"/>
  <c r="BF146"/>
  <c r="T146"/>
  <c r="R146"/>
  <c r="P146"/>
  <c r="BI142"/>
  <c r="BH142"/>
  <c r="BG142"/>
  <c r="BF142"/>
  <c r="T142"/>
  <c r="R142"/>
  <c r="P142"/>
  <c r="BI138"/>
  <c r="BH138"/>
  <c r="BG138"/>
  <c r="BF138"/>
  <c r="T138"/>
  <c r="R138"/>
  <c r="P138"/>
  <c r="BI134"/>
  <c r="BH134"/>
  <c r="BG134"/>
  <c r="BF134"/>
  <c r="T134"/>
  <c r="R134"/>
  <c r="P134"/>
  <c r="BI132"/>
  <c r="BH132"/>
  <c r="BG132"/>
  <c r="BF132"/>
  <c r="T132"/>
  <c r="R132"/>
  <c r="P132"/>
  <c r="BI127"/>
  <c r="BH127"/>
  <c r="BG127"/>
  <c r="BF127"/>
  <c r="T127"/>
  <c r="R127"/>
  <c r="P127"/>
  <c r="BI123"/>
  <c r="BH123"/>
  <c r="BG123"/>
  <c r="BF123"/>
  <c r="T123"/>
  <c r="R123"/>
  <c r="P123"/>
  <c r="BI119"/>
  <c r="BH119"/>
  <c r="BG119"/>
  <c r="BF119"/>
  <c r="T119"/>
  <c r="R119"/>
  <c r="P119"/>
  <c r="BI116"/>
  <c r="BH116"/>
  <c r="BG116"/>
  <c r="BF116"/>
  <c r="T116"/>
  <c r="R116"/>
  <c r="P116"/>
  <c r="BI112"/>
  <c r="BH112"/>
  <c r="BG112"/>
  <c r="BF112"/>
  <c r="T112"/>
  <c r="R112"/>
  <c r="P112"/>
  <c r="BI108"/>
  <c r="BH108"/>
  <c r="BG108"/>
  <c r="BF108"/>
  <c r="T108"/>
  <c r="R108"/>
  <c r="P108"/>
  <c r="BI106"/>
  <c r="BH106"/>
  <c r="BG106"/>
  <c r="BF106"/>
  <c r="T106"/>
  <c r="R106"/>
  <c r="P106"/>
  <c r="BI104"/>
  <c r="BH104"/>
  <c r="BG104"/>
  <c r="BF104"/>
  <c r="T104"/>
  <c r="R104"/>
  <c r="P104"/>
  <c r="BI100"/>
  <c r="BH100"/>
  <c r="BG100"/>
  <c r="BF100"/>
  <c r="T100"/>
  <c r="R100"/>
  <c r="P100"/>
  <c r="BI96"/>
  <c r="BH96"/>
  <c r="BG96"/>
  <c r="BF96"/>
  <c r="T96"/>
  <c r="R96"/>
  <c r="P96"/>
  <c r="J91"/>
  <c r="J90"/>
  <c r="F90"/>
  <c r="F88"/>
  <c r="E86"/>
  <c r="J59"/>
  <c r="J58"/>
  <c r="F58"/>
  <c r="F56"/>
  <c r="E54"/>
  <c r="J20"/>
  <c r="E20"/>
  <c r="F91"/>
  <c r="J19"/>
  <c r="J14"/>
  <c r="J88"/>
  <c r="E7"/>
  <c r="E82"/>
  <c i="13" r="J39"/>
  <c r="J38"/>
  <c i="1" r="AY71"/>
  <c i="13" r="J37"/>
  <c i="1" r="AX71"/>
  <c i="13" r="BI350"/>
  <c r="BH350"/>
  <c r="BG350"/>
  <c r="BF350"/>
  <c r="T350"/>
  <c r="T349"/>
  <c r="R350"/>
  <c r="R349"/>
  <c r="P350"/>
  <c r="P349"/>
  <c r="BI346"/>
  <c r="BH346"/>
  <c r="BG346"/>
  <c r="BF346"/>
  <c r="T346"/>
  <c r="R346"/>
  <c r="P346"/>
  <c r="BI343"/>
  <c r="BH343"/>
  <c r="BG343"/>
  <c r="BF343"/>
  <c r="T343"/>
  <c r="R343"/>
  <c r="P343"/>
  <c r="BI339"/>
  <c r="BH339"/>
  <c r="BG339"/>
  <c r="BF339"/>
  <c r="T339"/>
  <c r="R339"/>
  <c r="P339"/>
  <c r="BI337"/>
  <c r="BH337"/>
  <c r="BG337"/>
  <c r="BF337"/>
  <c r="T337"/>
  <c r="R337"/>
  <c r="P337"/>
  <c r="BI332"/>
  <c r="BH332"/>
  <c r="BG332"/>
  <c r="BF332"/>
  <c r="T332"/>
  <c r="R332"/>
  <c r="P332"/>
  <c r="BI327"/>
  <c r="BH327"/>
  <c r="BG327"/>
  <c r="BF327"/>
  <c r="T327"/>
  <c r="R327"/>
  <c r="P327"/>
  <c r="BI325"/>
  <c r="BH325"/>
  <c r="BG325"/>
  <c r="BF325"/>
  <c r="T325"/>
  <c r="R325"/>
  <c r="P325"/>
  <c r="BI321"/>
  <c r="BH321"/>
  <c r="BG321"/>
  <c r="BF321"/>
  <c r="T321"/>
  <c r="R321"/>
  <c r="P321"/>
  <c r="BI319"/>
  <c r="BH319"/>
  <c r="BG319"/>
  <c r="BF319"/>
  <c r="T319"/>
  <c r="R319"/>
  <c r="P319"/>
  <c r="BI315"/>
  <c r="BH315"/>
  <c r="BG315"/>
  <c r="BF315"/>
  <c r="T315"/>
  <c r="R315"/>
  <c r="P315"/>
  <c r="BI311"/>
  <c r="BH311"/>
  <c r="BG311"/>
  <c r="BF311"/>
  <c r="T311"/>
  <c r="R311"/>
  <c r="P311"/>
  <c r="BI307"/>
  <c r="BH307"/>
  <c r="BG307"/>
  <c r="BF307"/>
  <c r="T307"/>
  <c r="R307"/>
  <c r="P307"/>
  <c r="BI303"/>
  <c r="BH303"/>
  <c r="BG303"/>
  <c r="BF303"/>
  <c r="T303"/>
  <c r="R303"/>
  <c r="P303"/>
  <c r="BI300"/>
  <c r="BH300"/>
  <c r="BG300"/>
  <c r="BF300"/>
  <c r="T300"/>
  <c r="R300"/>
  <c r="P300"/>
  <c r="BI296"/>
  <c r="BH296"/>
  <c r="BG296"/>
  <c r="BF296"/>
  <c r="T296"/>
  <c r="R296"/>
  <c r="P296"/>
  <c r="BI292"/>
  <c r="BH292"/>
  <c r="BG292"/>
  <c r="BF292"/>
  <c r="T292"/>
  <c r="R292"/>
  <c r="P292"/>
  <c r="BI284"/>
  <c r="BH284"/>
  <c r="BG284"/>
  <c r="BF284"/>
  <c r="T284"/>
  <c r="R284"/>
  <c r="P284"/>
  <c r="BI280"/>
  <c r="BH280"/>
  <c r="BG280"/>
  <c r="BF280"/>
  <c r="T280"/>
  <c r="R280"/>
  <c r="P280"/>
  <c r="BI276"/>
  <c r="BH276"/>
  <c r="BG276"/>
  <c r="BF276"/>
  <c r="T276"/>
  <c r="R276"/>
  <c r="P276"/>
  <c r="BI273"/>
  <c r="BH273"/>
  <c r="BG273"/>
  <c r="BF273"/>
  <c r="T273"/>
  <c r="R273"/>
  <c r="P273"/>
  <c r="BI271"/>
  <c r="BH271"/>
  <c r="BG271"/>
  <c r="BF271"/>
  <c r="T271"/>
  <c r="R271"/>
  <c r="P271"/>
  <c r="BI270"/>
  <c r="BH270"/>
  <c r="BG270"/>
  <c r="BF270"/>
  <c r="T270"/>
  <c r="R270"/>
  <c r="P270"/>
  <c r="BI266"/>
  <c r="BH266"/>
  <c r="BG266"/>
  <c r="BF266"/>
  <c r="T266"/>
  <c r="R266"/>
  <c r="P266"/>
  <c r="BI263"/>
  <c r="BH263"/>
  <c r="BG263"/>
  <c r="BF263"/>
  <c r="T263"/>
  <c r="R263"/>
  <c r="P263"/>
  <c r="BI260"/>
  <c r="BH260"/>
  <c r="BG260"/>
  <c r="BF260"/>
  <c r="T260"/>
  <c r="R260"/>
  <c r="P260"/>
  <c r="BI255"/>
  <c r="BH255"/>
  <c r="BG255"/>
  <c r="BF255"/>
  <c r="T255"/>
  <c r="R255"/>
  <c r="P255"/>
  <c r="BI251"/>
  <c r="BH251"/>
  <c r="BG251"/>
  <c r="BF251"/>
  <c r="T251"/>
  <c r="R251"/>
  <c r="P251"/>
  <c r="BI249"/>
  <c r="BH249"/>
  <c r="BG249"/>
  <c r="BF249"/>
  <c r="T249"/>
  <c r="R249"/>
  <c r="P249"/>
  <c r="BI248"/>
  <c r="BH248"/>
  <c r="BG248"/>
  <c r="BF248"/>
  <c r="T248"/>
  <c r="R248"/>
  <c r="P248"/>
  <c r="BI244"/>
  <c r="BH244"/>
  <c r="BG244"/>
  <c r="BF244"/>
  <c r="T244"/>
  <c r="R244"/>
  <c r="P244"/>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4"/>
  <c r="BH224"/>
  <c r="BG224"/>
  <c r="BF224"/>
  <c r="T224"/>
  <c r="R224"/>
  <c r="P224"/>
  <c r="BI220"/>
  <c r="BH220"/>
  <c r="BG220"/>
  <c r="BF220"/>
  <c r="T220"/>
  <c r="R220"/>
  <c r="P220"/>
  <c r="BI216"/>
  <c r="BH216"/>
  <c r="BG216"/>
  <c r="BF216"/>
  <c r="T216"/>
  <c r="R216"/>
  <c r="P216"/>
  <c r="BI210"/>
  <c r="BH210"/>
  <c r="BG210"/>
  <c r="BF210"/>
  <c r="T210"/>
  <c r="R210"/>
  <c r="P210"/>
  <c r="BI206"/>
  <c r="BH206"/>
  <c r="BG206"/>
  <c r="BF206"/>
  <c r="T206"/>
  <c r="R206"/>
  <c r="P206"/>
  <c r="BI202"/>
  <c r="BH202"/>
  <c r="BG202"/>
  <c r="BF202"/>
  <c r="T202"/>
  <c r="R202"/>
  <c r="P202"/>
  <c r="BI199"/>
  <c r="BH199"/>
  <c r="BG199"/>
  <c r="BF199"/>
  <c r="T199"/>
  <c r="R199"/>
  <c r="P199"/>
  <c r="BI197"/>
  <c r="BH197"/>
  <c r="BG197"/>
  <c r="BF197"/>
  <c r="T197"/>
  <c r="R197"/>
  <c r="P197"/>
  <c r="BI193"/>
  <c r="BH193"/>
  <c r="BG193"/>
  <c r="BF193"/>
  <c r="T193"/>
  <c r="R193"/>
  <c r="P193"/>
  <c r="BI187"/>
  <c r="BH187"/>
  <c r="BG187"/>
  <c r="BF187"/>
  <c r="T187"/>
  <c r="R187"/>
  <c r="P187"/>
  <c r="BI185"/>
  <c r="BH185"/>
  <c r="BG185"/>
  <c r="BF185"/>
  <c r="T185"/>
  <c r="R185"/>
  <c r="P185"/>
  <c r="BI183"/>
  <c r="BH183"/>
  <c r="BG183"/>
  <c r="BF183"/>
  <c r="T183"/>
  <c r="R183"/>
  <c r="P183"/>
  <c r="BI181"/>
  <c r="BH181"/>
  <c r="BG181"/>
  <c r="BF181"/>
  <c r="T181"/>
  <c r="R181"/>
  <c r="P181"/>
  <c r="BI176"/>
  <c r="BH176"/>
  <c r="BG176"/>
  <c r="BF176"/>
  <c r="T176"/>
  <c r="R176"/>
  <c r="P176"/>
  <c r="BI175"/>
  <c r="BH175"/>
  <c r="BG175"/>
  <c r="BF175"/>
  <c r="T175"/>
  <c r="R175"/>
  <c r="P175"/>
  <c r="BI171"/>
  <c r="BH171"/>
  <c r="BG171"/>
  <c r="BF171"/>
  <c r="T171"/>
  <c r="R171"/>
  <c r="P171"/>
  <c r="BI169"/>
  <c r="BH169"/>
  <c r="BG169"/>
  <c r="BF169"/>
  <c r="T169"/>
  <c r="R169"/>
  <c r="P169"/>
  <c r="BI165"/>
  <c r="BH165"/>
  <c r="BG165"/>
  <c r="BF165"/>
  <c r="T165"/>
  <c r="R165"/>
  <c r="P165"/>
  <c r="BI162"/>
  <c r="BH162"/>
  <c r="BG162"/>
  <c r="BF162"/>
  <c r="T162"/>
  <c r="R162"/>
  <c r="P162"/>
  <c r="BI158"/>
  <c r="BH158"/>
  <c r="BG158"/>
  <c r="BF158"/>
  <c r="T158"/>
  <c r="R158"/>
  <c r="P158"/>
  <c r="BI157"/>
  <c r="BH157"/>
  <c r="BG157"/>
  <c r="BF157"/>
  <c r="T157"/>
  <c r="R157"/>
  <c r="P157"/>
  <c r="BI155"/>
  <c r="BH155"/>
  <c r="BG155"/>
  <c r="BF155"/>
  <c r="T155"/>
  <c r="R155"/>
  <c r="P155"/>
  <c r="BI152"/>
  <c r="BH152"/>
  <c r="BG152"/>
  <c r="BF152"/>
  <c r="T152"/>
  <c r="R152"/>
  <c r="P152"/>
  <c r="BI150"/>
  <c r="BH150"/>
  <c r="BG150"/>
  <c r="BF150"/>
  <c r="T150"/>
  <c r="R150"/>
  <c r="P150"/>
  <c r="BI146"/>
  <c r="BH146"/>
  <c r="BG146"/>
  <c r="BF146"/>
  <c r="T146"/>
  <c r="R146"/>
  <c r="P146"/>
  <c r="BI142"/>
  <c r="BH142"/>
  <c r="BG142"/>
  <c r="BF142"/>
  <c r="T142"/>
  <c r="R142"/>
  <c r="P142"/>
  <c r="BI138"/>
  <c r="BH138"/>
  <c r="BG138"/>
  <c r="BF138"/>
  <c r="T138"/>
  <c r="R138"/>
  <c r="P138"/>
  <c r="BI136"/>
  <c r="BH136"/>
  <c r="BG136"/>
  <c r="BF136"/>
  <c r="T136"/>
  <c r="R136"/>
  <c r="P136"/>
  <c r="BI131"/>
  <c r="BH131"/>
  <c r="BG131"/>
  <c r="BF131"/>
  <c r="T131"/>
  <c r="R131"/>
  <c r="P131"/>
  <c r="BI127"/>
  <c r="BH127"/>
  <c r="BG127"/>
  <c r="BF127"/>
  <c r="T127"/>
  <c r="R127"/>
  <c r="P127"/>
  <c r="BI124"/>
  <c r="BH124"/>
  <c r="BG124"/>
  <c r="BF124"/>
  <c r="T124"/>
  <c r="R124"/>
  <c r="P124"/>
  <c r="BI120"/>
  <c r="BH120"/>
  <c r="BG120"/>
  <c r="BF120"/>
  <c r="T120"/>
  <c r="R120"/>
  <c r="P120"/>
  <c r="BI116"/>
  <c r="BH116"/>
  <c r="BG116"/>
  <c r="BF116"/>
  <c r="T116"/>
  <c r="R116"/>
  <c r="P116"/>
  <c r="BI111"/>
  <c r="BH111"/>
  <c r="BG111"/>
  <c r="BF111"/>
  <c r="T111"/>
  <c r="R111"/>
  <c r="P111"/>
  <c r="BI107"/>
  <c r="BH107"/>
  <c r="BG107"/>
  <c r="BF107"/>
  <c r="T107"/>
  <c r="R107"/>
  <c r="P107"/>
  <c r="BI103"/>
  <c r="BH103"/>
  <c r="BG103"/>
  <c r="BF103"/>
  <c r="T103"/>
  <c r="R103"/>
  <c r="P103"/>
  <c r="BI99"/>
  <c r="BH99"/>
  <c r="BG99"/>
  <c r="BF99"/>
  <c r="T99"/>
  <c r="R99"/>
  <c r="P99"/>
  <c r="BI96"/>
  <c r="BH96"/>
  <c r="BG96"/>
  <c r="BF96"/>
  <c r="T96"/>
  <c r="R96"/>
  <c r="P96"/>
  <c r="J91"/>
  <c r="J90"/>
  <c r="F90"/>
  <c r="F88"/>
  <c r="E86"/>
  <c r="J59"/>
  <c r="J58"/>
  <c r="F58"/>
  <c r="F56"/>
  <c r="E54"/>
  <c r="J20"/>
  <c r="E20"/>
  <c r="F91"/>
  <c r="J19"/>
  <c r="J14"/>
  <c r="J88"/>
  <c r="E7"/>
  <c r="E82"/>
  <c i="12" r="J39"/>
  <c r="J38"/>
  <c i="1" r="AY69"/>
  <c i="12" r="J37"/>
  <c i="1" r="AX69"/>
  <c i="12"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1"/>
  <c r="BH101"/>
  <c r="BG101"/>
  <c r="BF101"/>
  <c r="T101"/>
  <c r="R101"/>
  <c r="P101"/>
  <c r="BI100"/>
  <c r="BH100"/>
  <c r="BG100"/>
  <c r="BF100"/>
  <c r="T100"/>
  <c r="R100"/>
  <c r="P100"/>
  <c r="BI99"/>
  <c r="BH99"/>
  <c r="BG99"/>
  <c r="BF99"/>
  <c r="T99"/>
  <c r="R99"/>
  <c r="P99"/>
  <c r="BI98"/>
  <c r="BH98"/>
  <c r="BG98"/>
  <c r="BF98"/>
  <c r="T98"/>
  <c r="R98"/>
  <c r="P98"/>
  <c r="BI95"/>
  <c r="BH95"/>
  <c r="BG95"/>
  <c r="BF95"/>
  <c r="T95"/>
  <c r="R95"/>
  <c r="P95"/>
  <c r="BI94"/>
  <c r="BH94"/>
  <c r="BG94"/>
  <c r="BF94"/>
  <c r="T94"/>
  <c r="R94"/>
  <c r="P94"/>
  <c r="BI93"/>
  <c r="BH93"/>
  <c r="BG93"/>
  <c r="BF93"/>
  <c r="T93"/>
  <c r="R93"/>
  <c r="P93"/>
  <c r="BI92"/>
  <c r="BH92"/>
  <c r="BG92"/>
  <c r="BF92"/>
  <c r="T92"/>
  <c r="R92"/>
  <c r="P92"/>
  <c r="J86"/>
  <c r="J85"/>
  <c r="F85"/>
  <c r="F83"/>
  <c r="E81"/>
  <c r="J59"/>
  <c r="J58"/>
  <c r="F58"/>
  <c r="F56"/>
  <c r="E54"/>
  <c r="J20"/>
  <c r="E20"/>
  <c r="F86"/>
  <c r="J19"/>
  <c r="J14"/>
  <c r="J83"/>
  <c r="E7"/>
  <c r="E77"/>
  <c i="11" r="J39"/>
  <c r="J38"/>
  <c i="1" r="AY68"/>
  <c i="11" r="J37"/>
  <c i="1" r="AX68"/>
  <c i="11" r="BI180"/>
  <c r="BH180"/>
  <c r="BG180"/>
  <c r="BF180"/>
  <c r="T180"/>
  <c r="R180"/>
  <c r="P180"/>
  <c r="BI176"/>
  <c r="BH176"/>
  <c r="BG176"/>
  <c r="BF176"/>
  <c r="T176"/>
  <c r="R176"/>
  <c r="P176"/>
  <c r="BI174"/>
  <c r="BH174"/>
  <c r="BG174"/>
  <c r="BF174"/>
  <c r="T174"/>
  <c r="R174"/>
  <c r="P174"/>
  <c r="BI172"/>
  <c r="BH172"/>
  <c r="BG172"/>
  <c r="BF172"/>
  <c r="T172"/>
  <c r="R172"/>
  <c r="P172"/>
  <c r="BI171"/>
  <c r="BH171"/>
  <c r="BG171"/>
  <c r="BF171"/>
  <c r="T171"/>
  <c r="R171"/>
  <c r="P171"/>
  <c r="BI169"/>
  <c r="BH169"/>
  <c r="BG169"/>
  <c r="BF169"/>
  <c r="T169"/>
  <c r="R169"/>
  <c r="P169"/>
  <c r="BI166"/>
  <c r="BH166"/>
  <c r="BG166"/>
  <c r="BF166"/>
  <c r="T166"/>
  <c r="R166"/>
  <c r="P166"/>
  <c r="BI165"/>
  <c r="BH165"/>
  <c r="BG165"/>
  <c r="BF165"/>
  <c r="T165"/>
  <c r="R165"/>
  <c r="P165"/>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3"/>
  <c r="BH143"/>
  <c r="BG143"/>
  <c r="BF143"/>
  <c r="T143"/>
  <c r="R143"/>
  <c r="P143"/>
  <c r="BI140"/>
  <c r="BH140"/>
  <c r="BG140"/>
  <c r="BF140"/>
  <c r="T140"/>
  <c r="R140"/>
  <c r="P140"/>
  <c r="BI138"/>
  <c r="BH138"/>
  <c r="BG138"/>
  <c r="BF138"/>
  <c r="T138"/>
  <c r="R138"/>
  <c r="P138"/>
  <c r="BI137"/>
  <c r="BH137"/>
  <c r="BG137"/>
  <c r="BF137"/>
  <c r="T137"/>
  <c r="R137"/>
  <c r="P137"/>
  <c r="BI135"/>
  <c r="BH135"/>
  <c r="BG135"/>
  <c r="BF135"/>
  <c r="T135"/>
  <c r="R135"/>
  <c r="P135"/>
  <c r="BI133"/>
  <c r="BH133"/>
  <c r="BG133"/>
  <c r="BF133"/>
  <c r="T133"/>
  <c r="R133"/>
  <c r="P133"/>
  <c r="BI132"/>
  <c r="BH132"/>
  <c r="BG132"/>
  <c r="BF132"/>
  <c r="T132"/>
  <c r="R132"/>
  <c r="P132"/>
  <c r="BI131"/>
  <c r="BH131"/>
  <c r="BG131"/>
  <c r="BF131"/>
  <c r="T131"/>
  <c r="R131"/>
  <c r="P131"/>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9"/>
  <c r="BH119"/>
  <c r="BG119"/>
  <c r="BF119"/>
  <c r="T119"/>
  <c r="R119"/>
  <c r="P119"/>
  <c r="BI118"/>
  <c r="BH118"/>
  <c r="BG118"/>
  <c r="BF118"/>
  <c r="T118"/>
  <c r="R118"/>
  <c r="P118"/>
  <c r="BI116"/>
  <c r="BH116"/>
  <c r="BG116"/>
  <c r="BF116"/>
  <c r="T116"/>
  <c r="R116"/>
  <c r="P116"/>
  <c r="BI115"/>
  <c r="BH115"/>
  <c r="BG115"/>
  <c r="BF115"/>
  <c r="T115"/>
  <c r="R115"/>
  <c r="P115"/>
  <c r="BI112"/>
  <c r="BH112"/>
  <c r="BG112"/>
  <c r="BF112"/>
  <c r="T112"/>
  <c r="R112"/>
  <c r="P112"/>
  <c r="BI110"/>
  <c r="BH110"/>
  <c r="BG110"/>
  <c r="BF110"/>
  <c r="T110"/>
  <c r="R110"/>
  <c r="P110"/>
  <c r="BI109"/>
  <c r="BH109"/>
  <c r="BG109"/>
  <c r="BF109"/>
  <c r="T109"/>
  <c r="R109"/>
  <c r="P109"/>
  <c r="BI104"/>
  <c r="BH104"/>
  <c r="BG104"/>
  <c r="BF104"/>
  <c r="T104"/>
  <c r="R104"/>
  <c r="P104"/>
  <c r="BI102"/>
  <c r="BH102"/>
  <c r="BG102"/>
  <c r="BF102"/>
  <c r="T102"/>
  <c r="R102"/>
  <c r="P102"/>
  <c r="BI101"/>
  <c r="BH101"/>
  <c r="BG101"/>
  <c r="BF101"/>
  <c r="T101"/>
  <c r="R101"/>
  <c r="P101"/>
  <c r="BI98"/>
  <c r="BH98"/>
  <c r="BG98"/>
  <c r="BF98"/>
  <c r="T98"/>
  <c r="R98"/>
  <c r="P98"/>
  <c r="BI97"/>
  <c r="BH97"/>
  <c r="BG97"/>
  <c r="BF97"/>
  <c r="T97"/>
  <c r="R97"/>
  <c r="P97"/>
  <c r="BI95"/>
  <c r="BH95"/>
  <c r="BG95"/>
  <c r="BF95"/>
  <c r="T95"/>
  <c r="R95"/>
  <c r="P95"/>
  <c r="BI94"/>
  <c r="BH94"/>
  <c r="BG94"/>
  <c r="BF94"/>
  <c r="T94"/>
  <c r="R94"/>
  <c r="P94"/>
  <c r="J88"/>
  <c r="J87"/>
  <c r="F87"/>
  <c r="F85"/>
  <c r="E83"/>
  <c r="J59"/>
  <c r="J58"/>
  <c r="F58"/>
  <c r="F56"/>
  <c r="E54"/>
  <c r="J20"/>
  <c r="E20"/>
  <c r="F59"/>
  <c r="J19"/>
  <c r="J14"/>
  <c r="J85"/>
  <c r="E7"/>
  <c r="E79"/>
  <c i="10" r="J39"/>
  <c r="J38"/>
  <c i="1" r="AY66"/>
  <c i="10" r="J37"/>
  <c i="1" r="AX66"/>
  <c i="10" r="BI143"/>
  <c r="BH143"/>
  <c r="BG143"/>
  <c r="BF143"/>
  <c r="T143"/>
  <c r="R143"/>
  <c r="P143"/>
  <c r="BI141"/>
  <c r="BH141"/>
  <c r="BG141"/>
  <c r="BF141"/>
  <c r="T141"/>
  <c r="R141"/>
  <c r="P141"/>
  <c r="BI138"/>
  <c r="BH138"/>
  <c r="BG138"/>
  <c r="BF138"/>
  <c r="T138"/>
  <c r="R138"/>
  <c r="P138"/>
  <c r="BI134"/>
  <c r="BH134"/>
  <c r="BG134"/>
  <c r="BF134"/>
  <c r="T134"/>
  <c r="R134"/>
  <c r="P134"/>
  <c r="BI133"/>
  <c r="BH133"/>
  <c r="BG133"/>
  <c r="BF133"/>
  <c r="T133"/>
  <c r="R133"/>
  <c r="P133"/>
  <c r="BI131"/>
  <c r="BH131"/>
  <c r="BG131"/>
  <c r="BF131"/>
  <c r="T131"/>
  <c r="R131"/>
  <c r="P131"/>
  <c r="BI128"/>
  <c r="BH128"/>
  <c r="BG128"/>
  <c r="BF128"/>
  <c r="T128"/>
  <c r="R128"/>
  <c r="P128"/>
  <c r="BI126"/>
  <c r="BH126"/>
  <c r="BG126"/>
  <c r="BF126"/>
  <c r="T126"/>
  <c r="R126"/>
  <c r="P126"/>
  <c r="BI125"/>
  <c r="BH125"/>
  <c r="BG125"/>
  <c r="BF125"/>
  <c r="T125"/>
  <c r="R125"/>
  <c r="P125"/>
  <c r="BI124"/>
  <c r="BH124"/>
  <c r="BG124"/>
  <c r="BF124"/>
  <c r="T124"/>
  <c r="R124"/>
  <c r="P124"/>
  <c r="BI119"/>
  <c r="BH119"/>
  <c r="BG119"/>
  <c r="BF119"/>
  <c r="T119"/>
  <c r="R119"/>
  <c r="P119"/>
  <c r="BI116"/>
  <c r="BH116"/>
  <c r="BG116"/>
  <c r="BF116"/>
  <c r="T116"/>
  <c r="R116"/>
  <c r="P116"/>
  <c r="BI115"/>
  <c r="BH115"/>
  <c r="BG115"/>
  <c r="BF115"/>
  <c r="T115"/>
  <c r="R115"/>
  <c r="P115"/>
  <c r="BI114"/>
  <c r="BH114"/>
  <c r="BG114"/>
  <c r="BF114"/>
  <c r="T114"/>
  <c r="R114"/>
  <c r="P114"/>
  <c r="BI113"/>
  <c r="BH113"/>
  <c r="BG113"/>
  <c r="BF113"/>
  <c r="T113"/>
  <c r="R113"/>
  <c r="P113"/>
  <c r="BI111"/>
  <c r="BH111"/>
  <c r="BG111"/>
  <c r="BF111"/>
  <c r="T111"/>
  <c r="R111"/>
  <c r="P111"/>
  <c r="BI109"/>
  <c r="BH109"/>
  <c r="BG109"/>
  <c r="BF109"/>
  <c r="T109"/>
  <c r="R109"/>
  <c r="P109"/>
  <c r="BI108"/>
  <c r="BH108"/>
  <c r="BG108"/>
  <c r="BF108"/>
  <c r="T108"/>
  <c r="R108"/>
  <c r="P108"/>
  <c r="BI105"/>
  <c r="BH105"/>
  <c r="BG105"/>
  <c r="BF105"/>
  <c r="T105"/>
  <c r="R105"/>
  <c r="P105"/>
  <c r="BI104"/>
  <c r="BH104"/>
  <c r="BG104"/>
  <c r="BF104"/>
  <c r="T104"/>
  <c r="R104"/>
  <c r="P104"/>
  <c r="BI102"/>
  <c r="BH102"/>
  <c r="BG102"/>
  <c r="BF102"/>
  <c r="T102"/>
  <c r="R102"/>
  <c r="P102"/>
  <c r="BI101"/>
  <c r="BH101"/>
  <c r="BG101"/>
  <c r="BF101"/>
  <c r="T101"/>
  <c r="R101"/>
  <c r="P101"/>
  <c r="BI97"/>
  <c r="BH97"/>
  <c r="BG97"/>
  <c r="BF97"/>
  <c r="T97"/>
  <c r="R97"/>
  <c r="P97"/>
  <c r="BI96"/>
  <c r="BH96"/>
  <c r="BG96"/>
  <c r="BF96"/>
  <c r="T96"/>
  <c r="R96"/>
  <c r="P96"/>
  <c r="BI94"/>
  <c r="BH94"/>
  <c r="BG94"/>
  <c r="BF94"/>
  <c r="T94"/>
  <c r="R94"/>
  <c r="P94"/>
  <c r="BI93"/>
  <c r="BH93"/>
  <c r="BG93"/>
  <c r="BF93"/>
  <c r="T93"/>
  <c r="R93"/>
  <c r="P93"/>
  <c r="J87"/>
  <c r="J86"/>
  <c r="F86"/>
  <c r="F84"/>
  <c r="E82"/>
  <c r="J59"/>
  <c r="J58"/>
  <c r="F58"/>
  <c r="F56"/>
  <c r="E54"/>
  <c r="J20"/>
  <c r="E20"/>
  <c r="F87"/>
  <c r="J19"/>
  <c r="J14"/>
  <c r="J56"/>
  <c r="E7"/>
  <c r="E78"/>
  <c i="9" r="J39"/>
  <c r="J38"/>
  <c i="1" r="AY65"/>
  <c i="9" r="J37"/>
  <c i="1" r="AX65"/>
  <c i="9"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1"/>
  <c r="BH171"/>
  <c r="BG171"/>
  <c r="BF171"/>
  <c r="T171"/>
  <c r="R171"/>
  <c r="P171"/>
  <c r="BI170"/>
  <c r="BH170"/>
  <c r="BG170"/>
  <c r="BF170"/>
  <c r="T170"/>
  <c r="R170"/>
  <c r="P170"/>
  <c r="BI168"/>
  <c r="BH168"/>
  <c r="BG168"/>
  <c r="BF168"/>
  <c r="T168"/>
  <c r="R168"/>
  <c r="P168"/>
  <c r="BI165"/>
  <c r="BH165"/>
  <c r="BG165"/>
  <c r="BF165"/>
  <c r="T165"/>
  <c r="R165"/>
  <c r="P165"/>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5"/>
  <c r="BH145"/>
  <c r="BG145"/>
  <c r="BF145"/>
  <c r="T145"/>
  <c r="R145"/>
  <c r="P145"/>
  <c r="BI143"/>
  <c r="BH143"/>
  <c r="BG143"/>
  <c r="BF143"/>
  <c r="T143"/>
  <c r="R143"/>
  <c r="P143"/>
  <c r="BI141"/>
  <c r="BH141"/>
  <c r="BG141"/>
  <c r="BF141"/>
  <c r="T141"/>
  <c r="R141"/>
  <c r="P141"/>
  <c r="BI140"/>
  <c r="BH140"/>
  <c r="BG140"/>
  <c r="BF140"/>
  <c r="T140"/>
  <c r="R140"/>
  <c r="P140"/>
  <c r="BI138"/>
  <c r="BH138"/>
  <c r="BG138"/>
  <c r="BF138"/>
  <c r="T138"/>
  <c r="R138"/>
  <c r="P138"/>
  <c r="BI134"/>
  <c r="BH134"/>
  <c r="BG134"/>
  <c r="BF134"/>
  <c r="T134"/>
  <c r="R134"/>
  <c r="P134"/>
  <c r="BI132"/>
  <c r="BH132"/>
  <c r="BG132"/>
  <c r="BF132"/>
  <c r="T132"/>
  <c r="R132"/>
  <c r="P132"/>
  <c r="BI131"/>
  <c r="BH131"/>
  <c r="BG131"/>
  <c r="BF131"/>
  <c r="T131"/>
  <c r="R131"/>
  <c r="P131"/>
  <c r="BI127"/>
  <c r="BH127"/>
  <c r="BG127"/>
  <c r="BF127"/>
  <c r="T127"/>
  <c r="R127"/>
  <c r="P127"/>
  <c r="BI126"/>
  <c r="BH126"/>
  <c r="BG126"/>
  <c r="BF126"/>
  <c r="T126"/>
  <c r="R126"/>
  <c r="P126"/>
  <c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19"/>
  <c r="BH119"/>
  <c r="BG119"/>
  <c r="BF119"/>
  <c r="T119"/>
  <c r="R119"/>
  <c r="P119"/>
  <c r="BI117"/>
  <c r="BH117"/>
  <c r="BG117"/>
  <c r="BF117"/>
  <c r="T117"/>
  <c r="R117"/>
  <c r="P117"/>
  <c r="BI115"/>
  <c r="BH115"/>
  <c r="BG115"/>
  <c r="BF115"/>
  <c r="T115"/>
  <c r="R115"/>
  <c r="P115"/>
  <c r="BI112"/>
  <c r="BH112"/>
  <c r="BG112"/>
  <c r="BF112"/>
  <c r="T112"/>
  <c r="R112"/>
  <c r="P112"/>
  <c r="BI111"/>
  <c r="BH111"/>
  <c r="BG111"/>
  <c r="BF111"/>
  <c r="T111"/>
  <c r="R111"/>
  <c r="P111"/>
  <c r="BI109"/>
  <c r="BH109"/>
  <c r="BG109"/>
  <c r="BF109"/>
  <c r="T109"/>
  <c r="R109"/>
  <c r="P109"/>
  <c r="BI107"/>
  <c r="BH107"/>
  <c r="BG107"/>
  <c r="BF107"/>
  <c r="T107"/>
  <c r="R107"/>
  <c r="P107"/>
  <c r="BI104"/>
  <c r="BH104"/>
  <c r="BG104"/>
  <c r="BF104"/>
  <c r="T104"/>
  <c r="R104"/>
  <c r="P104"/>
  <c r="BI102"/>
  <c r="BH102"/>
  <c r="BG102"/>
  <c r="BF102"/>
  <c r="T102"/>
  <c r="R102"/>
  <c r="P102"/>
  <c r="BI101"/>
  <c r="BH101"/>
  <c r="BG101"/>
  <c r="BF101"/>
  <c r="T101"/>
  <c r="R101"/>
  <c r="P101"/>
  <c r="BI96"/>
  <c r="BH96"/>
  <c r="BG96"/>
  <c r="BF96"/>
  <c r="T96"/>
  <c r="R96"/>
  <c r="P96"/>
  <c r="BI94"/>
  <c r="BH94"/>
  <c r="BG94"/>
  <c r="BF94"/>
  <c r="T94"/>
  <c r="R94"/>
  <c r="P94"/>
  <c r="BI93"/>
  <c r="BH93"/>
  <c r="BG93"/>
  <c r="BF93"/>
  <c r="T93"/>
  <c r="R93"/>
  <c r="P93"/>
  <c r="J87"/>
  <c r="J86"/>
  <c r="F86"/>
  <c r="F84"/>
  <c r="E82"/>
  <c r="J59"/>
  <c r="J58"/>
  <c r="F58"/>
  <c r="F56"/>
  <c r="E54"/>
  <c r="J20"/>
  <c r="E20"/>
  <c r="F87"/>
  <c r="J19"/>
  <c r="J14"/>
  <c r="J56"/>
  <c r="E7"/>
  <c r="E78"/>
  <c i="8" r="J39"/>
  <c r="J38"/>
  <c i="1" r="AY63"/>
  <c i="8" r="J37"/>
  <c i="1" r="AX63"/>
  <c i="8" r="BI241"/>
  <c r="BH241"/>
  <c r="BG241"/>
  <c r="BF241"/>
  <c r="T241"/>
  <c r="R241"/>
  <c r="P241"/>
  <c r="BI236"/>
  <c r="BH236"/>
  <c r="BG236"/>
  <c r="BF236"/>
  <c r="T236"/>
  <c r="R236"/>
  <c r="P236"/>
  <c r="BI234"/>
  <c r="BH234"/>
  <c r="BG234"/>
  <c r="BF234"/>
  <c r="T234"/>
  <c r="R234"/>
  <c r="P234"/>
  <c r="BI231"/>
  <c r="BH231"/>
  <c r="BG231"/>
  <c r="BF231"/>
  <c r="T231"/>
  <c r="R231"/>
  <c r="P231"/>
  <c r="BI226"/>
  <c r="BH226"/>
  <c r="BG226"/>
  <c r="BF226"/>
  <c r="T226"/>
  <c r="R226"/>
  <c r="P226"/>
  <c r="BI221"/>
  <c r="BH221"/>
  <c r="BG221"/>
  <c r="BF221"/>
  <c r="T221"/>
  <c r="R221"/>
  <c r="P221"/>
  <c r="BI218"/>
  <c r="BH218"/>
  <c r="BG218"/>
  <c r="BF218"/>
  <c r="T218"/>
  <c r="R218"/>
  <c r="P218"/>
  <c r="BI213"/>
  <c r="BH213"/>
  <c r="BG213"/>
  <c r="BF213"/>
  <c r="T213"/>
  <c r="R213"/>
  <c r="P213"/>
  <c r="BI211"/>
  <c r="BH211"/>
  <c r="BG211"/>
  <c r="BF211"/>
  <c r="T211"/>
  <c r="R211"/>
  <c r="P211"/>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5"/>
  <c r="BH195"/>
  <c r="BG195"/>
  <c r="BF195"/>
  <c r="T195"/>
  <c r="R195"/>
  <c r="P195"/>
  <c r="BI192"/>
  <c r="BH192"/>
  <c r="BG192"/>
  <c r="BF192"/>
  <c r="T192"/>
  <c r="R192"/>
  <c r="P192"/>
  <c r="BI189"/>
  <c r="BH189"/>
  <c r="BG189"/>
  <c r="BF189"/>
  <c r="T189"/>
  <c r="R189"/>
  <c r="P189"/>
  <c r="BI184"/>
  <c r="BH184"/>
  <c r="BG184"/>
  <c r="BF184"/>
  <c r="T184"/>
  <c r="R184"/>
  <c r="P184"/>
  <c r="BI181"/>
  <c r="BH181"/>
  <c r="BG181"/>
  <c r="BF181"/>
  <c r="T181"/>
  <c r="R181"/>
  <c r="P181"/>
  <c r="BI176"/>
  <c r="BH176"/>
  <c r="BG176"/>
  <c r="BF176"/>
  <c r="T176"/>
  <c r="R176"/>
  <c r="P176"/>
  <c r="BI171"/>
  <c r="BH171"/>
  <c r="BG171"/>
  <c r="BF171"/>
  <c r="T171"/>
  <c r="R171"/>
  <c r="P171"/>
  <c r="BI166"/>
  <c r="BH166"/>
  <c r="BG166"/>
  <c r="BF166"/>
  <c r="T166"/>
  <c r="R166"/>
  <c r="P166"/>
  <c r="BI163"/>
  <c r="BH163"/>
  <c r="BG163"/>
  <c r="BF163"/>
  <c r="T163"/>
  <c r="R163"/>
  <c r="P163"/>
  <c r="BI160"/>
  <c r="BH160"/>
  <c r="BG160"/>
  <c r="BF160"/>
  <c r="T160"/>
  <c r="R160"/>
  <c r="P160"/>
  <c r="BI157"/>
  <c r="BH157"/>
  <c r="BG157"/>
  <c r="BF157"/>
  <c r="T157"/>
  <c r="R157"/>
  <c r="P157"/>
  <c r="BI154"/>
  <c r="BH154"/>
  <c r="BG154"/>
  <c r="BF154"/>
  <c r="T154"/>
  <c r="R154"/>
  <c r="P154"/>
  <c r="BI151"/>
  <c r="BH151"/>
  <c r="BG151"/>
  <c r="BF151"/>
  <c r="T151"/>
  <c r="R151"/>
  <c r="P151"/>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BI125"/>
  <c r="BH125"/>
  <c r="BG125"/>
  <c r="BF125"/>
  <c r="T125"/>
  <c r="R125"/>
  <c r="P125"/>
  <c r="BI122"/>
  <c r="BH122"/>
  <c r="BG122"/>
  <c r="BF122"/>
  <c r="T122"/>
  <c r="R122"/>
  <c r="P122"/>
  <c r="BI119"/>
  <c r="BH119"/>
  <c r="BG119"/>
  <c r="BF119"/>
  <c r="T119"/>
  <c r="R119"/>
  <c r="P119"/>
  <c r="BI116"/>
  <c r="BH116"/>
  <c r="BG116"/>
  <c r="BF116"/>
  <c r="T116"/>
  <c r="R116"/>
  <c r="P116"/>
  <c r="BI113"/>
  <c r="BH113"/>
  <c r="BG113"/>
  <c r="BF113"/>
  <c r="T113"/>
  <c r="R113"/>
  <c r="P113"/>
  <c r="BI110"/>
  <c r="BH110"/>
  <c r="BG110"/>
  <c r="BF110"/>
  <c r="T110"/>
  <c r="R110"/>
  <c r="P110"/>
  <c r="BI107"/>
  <c r="BH107"/>
  <c r="BG107"/>
  <c r="BF107"/>
  <c r="T107"/>
  <c r="R107"/>
  <c r="P107"/>
  <c r="BI104"/>
  <c r="BH104"/>
  <c r="BG104"/>
  <c r="BF104"/>
  <c r="T104"/>
  <c r="R104"/>
  <c r="P104"/>
  <c r="BI101"/>
  <c r="BH101"/>
  <c r="BG101"/>
  <c r="BF101"/>
  <c r="T101"/>
  <c r="R101"/>
  <c r="P101"/>
  <c r="BI96"/>
  <c r="BH96"/>
  <c r="BG96"/>
  <c r="BF96"/>
  <c r="T96"/>
  <c r="R96"/>
  <c r="P96"/>
  <c r="BI93"/>
  <c r="BH93"/>
  <c r="BG93"/>
  <c r="BF93"/>
  <c r="T93"/>
  <c r="R93"/>
  <c r="P93"/>
  <c r="BI89"/>
  <c r="BH89"/>
  <c r="BG89"/>
  <c r="BF89"/>
  <c r="T89"/>
  <c r="R89"/>
  <c r="P89"/>
  <c r="J84"/>
  <c r="J83"/>
  <c r="F83"/>
  <c r="F81"/>
  <c r="E79"/>
  <c r="J59"/>
  <c r="J58"/>
  <c r="F58"/>
  <c r="F56"/>
  <c r="E54"/>
  <c r="J20"/>
  <c r="E20"/>
  <c r="F84"/>
  <c r="J19"/>
  <c r="J14"/>
  <c r="J81"/>
  <c r="E7"/>
  <c r="E75"/>
  <c i="7" r="J39"/>
  <c r="J38"/>
  <c i="1" r="AY62"/>
  <c i="7" r="J37"/>
  <c i="1" r="AX62"/>
  <c i="7" r="BI202"/>
  <c r="BH202"/>
  <c r="BG202"/>
  <c r="BF202"/>
  <c r="T202"/>
  <c r="R202"/>
  <c r="P202"/>
  <c r="BI197"/>
  <c r="BH197"/>
  <c r="BG197"/>
  <c r="BF197"/>
  <c r="T197"/>
  <c r="R197"/>
  <c r="P197"/>
  <c r="BI195"/>
  <c r="BH195"/>
  <c r="BG195"/>
  <c r="BF195"/>
  <c r="T195"/>
  <c r="R195"/>
  <c r="P195"/>
  <c r="BI192"/>
  <c r="BH192"/>
  <c r="BG192"/>
  <c r="BF192"/>
  <c r="T192"/>
  <c r="R192"/>
  <c r="P192"/>
  <c r="BI190"/>
  <c r="BH190"/>
  <c r="BG190"/>
  <c r="BF190"/>
  <c r="T190"/>
  <c r="R190"/>
  <c r="P190"/>
  <c r="BI188"/>
  <c r="BH188"/>
  <c r="BG188"/>
  <c r="BF188"/>
  <c r="T188"/>
  <c r="R188"/>
  <c r="P188"/>
  <c r="BI183"/>
  <c r="BH183"/>
  <c r="BG183"/>
  <c r="BF183"/>
  <c r="T183"/>
  <c r="R183"/>
  <c r="P183"/>
  <c r="BI180"/>
  <c r="BH180"/>
  <c r="BG180"/>
  <c r="BF180"/>
  <c r="T180"/>
  <c r="R180"/>
  <c r="P180"/>
  <c r="BI177"/>
  <c r="BH177"/>
  <c r="BG177"/>
  <c r="BF177"/>
  <c r="T177"/>
  <c r="R177"/>
  <c r="P177"/>
  <c r="BI174"/>
  <c r="BH174"/>
  <c r="BG174"/>
  <c r="BF174"/>
  <c r="T174"/>
  <c r="R174"/>
  <c r="P174"/>
  <c r="BI172"/>
  <c r="BH172"/>
  <c r="BG172"/>
  <c r="BF172"/>
  <c r="T172"/>
  <c r="R172"/>
  <c r="P172"/>
  <c r="BI166"/>
  <c r="BH166"/>
  <c r="BG166"/>
  <c r="BF166"/>
  <c r="T166"/>
  <c r="R166"/>
  <c r="P166"/>
  <c r="BI161"/>
  <c r="BH161"/>
  <c r="BG161"/>
  <c r="BF161"/>
  <c r="T161"/>
  <c r="R161"/>
  <c r="P161"/>
  <c r="BI156"/>
  <c r="BH156"/>
  <c r="BG156"/>
  <c r="BF156"/>
  <c r="T156"/>
  <c r="R156"/>
  <c r="P156"/>
  <c r="BI153"/>
  <c r="BH153"/>
  <c r="BG153"/>
  <c r="BF153"/>
  <c r="T153"/>
  <c r="R153"/>
  <c r="P153"/>
  <c r="BI150"/>
  <c r="BH150"/>
  <c r="BG150"/>
  <c r="BF150"/>
  <c r="T150"/>
  <c r="R150"/>
  <c r="P150"/>
  <c r="BI147"/>
  <c r="BH147"/>
  <c r="BG147"/>
  <c r="BF147"/>
  <c r="T147"/>
  <c r="R147"/>
  <c r="P147"/>
  <c r="BI142"/>
  <c r="BH142"/>
  <c r="BG142"/>
  <c r="BF142"/>
  <c r="T142"/>
  <c r="R142"/>
  <c r="P142"/>
  <c r="BI137"/>
  <c r="BH137"/>
  <c r="BG137"/>
  <c r="BF137"/>
  <c r="T137"/>
  <c r="R137"/>
  <c r="P137"/>
  <c r="BI134"/>
  <c r="BH134"/>
  <c r="BG134"/>
  <c r="BF134"/>
  <c r="T134"/>
  <c r="R134"/>
  <c r="P134"/>
  <c r="BI129"/>
  <c r="BH129"/>
  <c r="BG129"/>
  <c r="BF129"/>
  <c r="T129"/>
  <c r="R129"/>
  <c r="P129"/>
  <c r="BI126"/>
  <c r="BH126"/>
  <c r="BG126"/>
  <c r="BF126"/>
  <c r="T126"/>
  <c r="R126"/>
  <c r="P126"/>
  <c r="BI123"/>
  <c r="BH123"/>
  <c r="BG123"/>
  <c r="BF123"/>
  <c r="T123"/>
  <c r="R123"/>
  <c r="P123"/>
  <c r="BI120"/>
  <c r="BH120"/>
  <c r="BG120"/>
  <c r="BF120"/>
  <c r="T120"/>
  <c r="R120"/>
  <c r="P120"/>
  <c r="BI117"/>
  <c r="BH117"/>
  <c r="BG117"/>
  <c r="BF117"/>
  <c r="T117"/>
  <c r="R117"/>
  <c r="P117"/>
  <c r="BI114"/>
  <c r="BH114"/>
  <c r="BG114"/>
  <c r="BF114"/>
  <c r="T114"/>
  <c r="R114"/>
  <c r="P114"/>
  <c r="BI111"/>
  <c r="BH111"/>
  <c r="BG111"/>
  <c r="BF111"/>
  <c r="T111"/>
  <c r="R111"/>
  <c r="P111"/>
  <c r="BI108"/>
  <c r="BH108"/>
  <c r="BG108"/>
  <c r="BF108"/>
  <c r="T108"/>
  <c r="R108"/>
  <c r="P108"/>
  <c r="BI105"/>
  <c r="BH105"/>
  <c r="BG105"/>
  <c r="BF105"/>
  <c r="T105"/>
  <c r="R105"/>
  <c r="P105"/>
  <c r="BI102"/>
  <c r="BH102"/>
  <c r="BG102"/>
  <c r="BF102"/>
  <c r="T102"/>
  <c r="R102"/>
  <c r="P102"/>
  <c r="BI99"/>
  <c r="BH99"/>
  <c r="BG99"/>
  <c r="BF99"/>
  <c r="T99"/>
  <c r="R99"/>
  <c r="P99"/>
  <c r="BI96"/>
  <c r="BH96"/>
  <c r="BG96"/>
  <c r="BF96"/>
  <c r="T96"/>
  <c r="R96"/>
  <c r="P96"/>
  <c r="BI91"/>
  <c r="BH91"/>
  <c r="BG91"/>
  <c r="BF91"/>
  <c r="T91"/>
  <c r="R91"/>
  <c r="P91"/>
  <c r="BI89"/>
  <c r="BH89"/>
  <c r="BG89"/>
  <c r="BF89"/>
  <c r="T89"/>
  <c r="R89"/>
  <c r="P89"/>
  <c r="J84"/>
  <c r="J83"/>
  <c r="F83"/>
  <c r="F81"/>
  <c r="E79"/>
  <c r="J59"/>
  <c r="J58"/>
  <c r="F58"/>
  <c r="F56"/>
  <c r="E54"/>
  <c r="J20"/>
  <c r="E20"/>
  <c r="F59"/>
  <c r="J19"/>
  <c r="J14"/>
  <c r="J81"/>
  <c r="E7"/>
  <c r="E50"/>
  <c i="6" r="J39"/>
  <c r="J38"/>
  <c i="1" r="AY61"/>
  <c i="6" r="J37"/>
  <c i="1" r="AX61"/>
  <c i="6" r="BI176"/>
  <c r="BH176"/>
  <c r="BG176"/>
  <c r="BF176"/>
  <c r="T176"/>
  <c r="R176"/>
  <c r="P176"/>
  <c r="BI175"/>
  <c r="BH175"/>
  <c r="BG175"/>
  <c r="BF175"/>
  <c r="T175"/>
  <c r="R175"/>
  <c r="P175"/>
  <c r="BI171"/>
  <c r="BH171"/>
  <c r="BG171"/>
  <c r="BF171"/>
  <c r="T171"/>
  <c r="R171"/>
  <c r="P171"/>
  <c r="BI170"/>
  <c r="BH170"/>
  <c r="BG170"/>
  <c r="BF170"/>
  <c r="T170"/>
  <c r="R170"/>
  <c r="P170"/>
  <c r="BI169"/>
  <c r="BH169"/>
  <c r="BG169"/>
  <c r="BF169"/>
  <c r="T169"/>
  <c r="R169"/>
  <c r="P169"/>
  <c r="BI167"/>
  <c r="BH167"/>
  <c r="BG167"/>
  <c r="BF167"/>
  <c r="T167"/>
  <c r="R167"/>
  <c r="P167"/>
  <c r="BI162"/>
  <c r="BH162"/>
  <c r="BG162"/>
  <c r="BF162"/>
  <c r="T162"/>
  <c r="R162"/>
  <c r="P162"/>
  <c r="BI160"/>
  <c r="BH160"/>
  <c r="BG160"/>
  <c r="BF160"/>
  <c r="T160"/>
  <c r="R160"/>
  <c r="P160"/>
  <c r="BI159"/>
  <c r="BH159"/>
  <c r="BG159"/>
  <c r="BF159"/>
  <c r="T159"/>
  <c r="R159"/>
  <c r="P159"/>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47"/>
  <c r="BH147"/>
  <c r="BG147"/>
  <c r="BF147"/>
  <c r="T147"/>
  <c r="R147"/>
  <c r="P147"/>
  <c r="BI146"/>
  <c r="BH146"/>
  <c r="BG146"/>
  <c r="BF146"/>
  <c r="T146"/>
  <c r="R146"/>
  <c r="P146"/>
  <c r="BI145"/>
  <c r="BH145"/>
  <c r="BG145"/>
  <c r="BF145"/>
  <c r="T145"/>
  <c r="R145"/>
  <c r="P145"/>
  <c r="BI142"/>
  <c r="BH142"/>
  <c r="BG142"/>
  <c r="BF142"/>
  <c r="T142"/>
  <c r="R142"/>
  <c r="P142"/>
  <c r="BI133"/>
  <c r="BH133"/>
  <c r="BG133"/>
  <c r="BF133"/>
  <c r="T133"/>
  <c r="R133"/>
  <c r="P133"/>
  <c r="BI129"/>
  <c r="BH129"/>
  <c r="BG129"/>
  <c r="BF129"/>
  <c r="T129"/>
  <c r="R129"/>
  <c r="P129"/>
  <c r="BI128"/>
  <c r="BH128"/>
  <c r="BG128"/>
  <c r="BF128"/>
  <c r="T128"/>
  <c r="R128"/>
  <c r="P128"/>
  <c r="BI127"/>
  <c r="BH127"/>
  <c r="BG127"/>
  <c r="BF127"/>
  <c r="T127"/>
  <c r="R127"/>
  <c r="P127"/>
  <c r="BI124"/>
  <c r="BH124"/>
  <c r="BG124"/>
  <c r="BF124"/>
  <c r="T124"/>
  <c r="R124"/>
  <c r="P124"/>
  <c r="BI123"/>
  <c r="BH123"/>
  <c r="BG123"/>
  <c r="BF123"/>
  <c r="T123"/>
  <c r="R123"/>
  <c r="P123"/>
  <c r="BI117"/>
  <c r="BH117"/>
  <c r="BG117"/>
  <c r="BF117"/>
  <c r="T117"/>
  <c r="R117"/>
  <c r="P117"/>
  <c r="BI110"/>
  <c r="BH110"/>
  <c r="BG110"/>
  <c r="BF110"/>
  <c r="T110"/>
  <c r="R110"/>
  <c r="P110"/>
  <c r="BI109"/>
  <c r="BH109"/>
  <c r="BG109"/>
  <c r="BF109"/>
  <c r="T109"/>
  <c r="R109"/>
  <c r="P109"/>
  <c r="BI108"/>
  <c r="BH108"/>
  <c r="BG108"/>
  <c r="BF108"/>
  <c r="T108"/>
  <c r="R108"/>
  <c r="P108"/>
  <c r="BI107"/>
  <c r="BH107"/>
  <c r="BG107"/>
  <c r="BF107"/>
  <c r="T107"/>
  <c r="R107"/>
  <c r="P107"/>
  <c r="BI106"/>
  <c r="BH106"/>
  <c r="BG106"/>
  <c r="BF106"/>
  <c r="T106"/>
  <c r="R106"/>
  <c r="P106"/>
  <c r="BI105"/>
  <c r="BH105"/>
  <c r="BG105"/>
  <c r="BF105"/>
  <c r="T105"/>
  <c r="R105"/>
  <c r="P105"/>
  <c r="BI104"/>
  <c r="BH104"/>
  <c r="BG104"/>
  <c r="BF104"/>
  <c r="T104"/>
  <c r="R104"/>
  <c r="P104"/>
  <c r="BI103"/>
  <c r="BH103"/>
  <c r="BG103"/>
  <c r="BF103"/>
  <c r="T103"/>
  <c r="R103"/>
  <c r="P103"/>
  <c r="BI102"/>
  <c r="BH102"/>
  <c r="BG102"/>
  <c r="BF102"/>
  <c r="T102"/>
  <c r="R102"/>
  <c r="P102"/>
  <c r="BI101"/>
  <c r="BH101"/>
  <c r="BG101"/>
  <c r="BF101"/>
  <c r="T101"/>
  <c r="R101"/>
  <c r="P101"/>
  <c r="BI100"/>
  <c r="BH100"/>
  <c r="BG100"/>
  <c r="BF100"/>
  <c r="T100"/>
  <c r="R100"/>
  <c r="P100"/>
  <c r="BI99"/>
  <c r="BH99"/>
  <c r="BG99"/>
  <c r="BF99"/>
  <c r="T99"/>
  <c r="R99"/>
  <c r="P99"/>
  <c r="BI98"/>
  <c r="BH98"/>
  <c r="BG98"/>
  <c r="BF98"/>
  <c r="T98"/>
  <c r="R98"/>
  <c r="P98"/>
  <c r="BI96"/>
  <c r="BH96"/>
  <c r="BG96"/>
  <c r="BF96"/>
  <c r="T96"/>
  <c r="R96"/>
  <c r="P96"/>
  <c r="BI90"/>
  <c r="BH90"/>
  <c r="BG90"/>
  <c r="BF90"/>
  <c r="T90"/>
  <c r="R90"/>
  <c r="P90"/>
  <c r="J84"/>
  <c r="J83"/>
  <c r="F83"/>
  <c r="F81"/>
  <c r="E79"/>
  <c r="J59"/>
  <c r="J58"/>
  <c r="F58"/>
  <c r="F56"/>
  <c r="E54"/>
  <c r="J20"/>
  <c r="E20"/>
  <c r="F84"/>
  <c r="J19"/>
  <c r="J14"/>
  <c r="J81"/>
  <c r="E7"/>
  <c r="E50"/>
  <c i="5" r="J39"/>
  <c r="J38"/>
  <c i="1" r="AY60"/>
  <c i="5" r="J37"/>
  <c i="1" r="AX60"/>
  <c i="5" r="BI174"/>
  <c r="BH174"/>
  <c r="BG174"/>
  <c r="BF174"/>
  <c r="T174"/>
  <c r="R174"/>
  <c r="P174"/>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8"/>
  <c r="BH158"/>
  <c r="BG158"/>
  <c r="BF158"/>
  <c r="T158"/>
  <c r="R158"/>
  <c r="P158"/>
  <c r="BI157"/>
  <c r="BH157"/>
  <c r="BG157"/>
  <c r="BF157"/>
  <c r="T157"/>
  <c r="R157"/>
  <c r="P157"/>
  <c r="BI155"/>
  <c r="BH155"/>
  <c r="BG155"/>
  <c r="BF155"/>
  <c r="T155"/>
  <c r="R155"/>
  <c r="P155"/>
  <c r="BI153"/>
  <c r="BH153"/>
  <c r="BG153"/>
  <c r="BF153"/>
  <c r="T153"/>
  <c r="R153"/>
  <c r="P153"/>
  <c r="BI150"/>
  <c r="BH150"/>
  <c r="BG150"/>
  <c r="BF150"/>
  <c r="T150"/>
  <c r="R150"/>
  <c r="P150"/>
  <c r="BI146"/>
  <c r="BH146"/>
  <c r="BG146"/>
  <c r="BF146"/>
  <c r="T146"/>
  <c r="R146"/>
  <c r="P146"/>
  <c r="BI142"/>
  <c r="BH142"/>
  <c r="BG142"/>
  <c r="BF142"/>
  <c r="T142"/>
  <c r="R142"/>
  <c r="P142"/>
  <c r="BI139"/>
  <c r="BH139"/>
  <c r="BG139"/>
  <c r="BF139"/>
  <c r="T139"/>
  <c r="R139"/>
  <c r="P139"/>
  <c r="BI136"/>
  <c r="BH136"/>
  <c r="BG136"/>
  <c r="BF136"/>
  <c r="T136"/>
  <c r="R136"/>
  <c r="P136"/>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BI119"/>
  <c r="BH119"/>
  <c r="BG119"/>
  <c r="BF119"/>
  <c r="T119"/>
  <c r="R119"/>
  <c r="P119"/>
  <c r="BI118"/>
  <c r="BH118"/>
  <c r="BG118"/>
  <c r="BF118"/>
  <c r="T118"/>
  <c r="R118"/>
  <c r="P118"/>
  <c r="BI114"/>
  <c r="BH114"/>
  <c r="BG114"/>
  <c r="BF114"/>
  <c r="T114"/>
  <c r="R114"/>
  <c r="P114"/>
  <c r="BI112"/>
  <c r="BH112"/>
  <c r="BG112"/>
  <c r="BF112"/>
  <c r="T112"/>
  <c r="R112"/>
  <c r="P112"/>
  <c r="BI110"/>
  <c r="BH110"/>
  <c r="BG110"/>
  <c r="BF110"/>
  <c r="T110"/>
  <c r="R110"/>
  <c r="P110"/>
  <c r="BI108"/>
  <c r="BH108"/>
  <c r="BG108"/>
  <c r="BF108"/>
  <c r="T108"/>
  <c r="R108"/>
  <c r="P108"/>
  <c r="BI107"/>
  <c r="BH107"/>
  <c r="BG107"/>
  <c r="BF107"/>
  <c r="T107"/>
  <c r="R107"/>
  <c r="P107"/>
  <c r="BI105"/>
  <c r="BH105"/>
  <c r="BG105"/>
  <c r="BF105"/>
  <c r="T105"/>
  <c r="R105"/>
  <c r="P105"/>
  <c r="BI97"/>
  <c r="BH97"/>
  <c r="BG97"/>
  <c r="BF97"/>
  <c r="T97"/>
  <c r="R97"/>
  <c r="P97"/>
  <c r="BI96"/>
  <c r="BH96"/>
  <c r="BG96"/>
  <c r="BF96"/>
  <c r="T96"/>
  <c r="R96"/>
  <c r="P96"/>
  <c r="BI94"/>
  <c r="BH94"/>
  <c r="BG94"/>
  <c r="BF94"/>
  <c r="T94"/>
  <c r="R94"/>
  <c r="P94"/>
  <c r="BI93"/>
  <c r="BH93"/>
  <c r="BG93"/>
  <c r="BF93"/>
  <c r="T93"/>
  <c r="R93"/>
  <c r="P93"/>
  <c r="J87"/>
  <c r="J86"/>
  <c r="F86"/>
  <c r="F84"/>
  <c r="E82"/>
  <c r="J59"/>
  <c r="J58"/>
  <c r="F58"/>
  <c r="F56"/>
  <c r="E54"/>
  <c r="J20"/>
  <c r="E20"/>
  <c r="F87"/>
  <c r="J19"/>
  <c r="J14"/>
  <c r="J84"/>
  <c r="E7"/>
  <c r="E50"/>
  <c i="4" r="J39"/>
  <c r="J38"/>
  <c i="1" r="AY59"/>
  <c i="4" r="J37"/>
  <c i="1" r="AX59"/>
  <c i="4" r="BI125"/>
  <c r="BH125"/>
  <c r="BG125"/>
  <c r="BF125"/>
  <c r="T125"/>
  <c r="R125"/>
  <c r="P125"/>
  <c r="BI124"/>
  <c r="BH124"/>
  <c r="BG124"/>
  <c r="BF124"/>
  <c r="T124"/>
  <c r="R124"/>
  <c r="P124"/>
  <c r="BI120"/>
  <c r="BH120"/>
  <c r="BG120"/>
  <c r="BF120"/>
  <c r="T120"/>
  <c r="R120"/>
  <c r="P120"/>
  <c r="BI118"/>
  <c r="BH118"/>
  <c r="BG118"/>
  <c r="BF118"/>
  <c r="T118"/>
  <c r="R118"/>
  <c r="P118"/>
  <c r="BI115"/>
  <c r="BH115"/>
  <c r="BG115"/>
  <c r="BF115"/>
  <c r="T115"/>
  <c r="R115"/>
  <c r="P115"/>
  <c r="BI113"/>
  <c r="BH113"/>
  <c r="BG113"/>
  <c r="BF113"/>
  <c r="T113"/>
  <c r="R113"/>
  <c r="P113"/>
  <c r="BI111"/>
  <c r="BH111"/>
  <c r="BG111"/>
  <c r="BF111"/>
  <c r="T111"/>
  <c r="R111"/>
  <c r="P111"/>
  <c r="BI109"/>
  <c r="BH109"/>
  <c r="BG109"/>
  <c r="BF109"/>
  <c r="T109"/>
  <c r="R109"/>
  <c r="P109"/>
  <c r="BI105"/>
  <c r="BH105"/>
  <c r="BG105"/>
  <c r="BF105"/>
  <c r="T105"/>
  <c r="R105"/>
  <c r="P105"/>
  <c r="BI102"/>
  <c r="BH102"/>
  <c r="BG102"/>
  <c r="BF102"/>
  <c r="T102"/>
  <c r="R102"/>
  <c r="P102"/>
  <c r="BI99"/>
  <c r="BH99"/>
  <c r="BG99"/>
  <c r="BF99"/>
  <c r="T99"/>
  <c r="R99"/>
  <c r="P99"/>
  <c r="BI96"/>
  <c r="BH96"/>
  <c r="BG96"/>
  <c r="BF96"/>
  <c r="T96"/>
  <c r="R96"/>
  <c r="P96"/>
  <c r="BI93"/>
  <c r="BH93"/>
  <c r="BG93"/>
  <c r="BF93"/>
  <c r="T93"/>
  <c r="R93"/>
  <c r="P93"/>
  <c r="J87"/>
  <c r="J86"/>
  <c r="F86"/>
  <c r="F84"/>
  <c r="E82"/>
  <c r="J59"/>
  <c r="J58"/>
  <c r="F58"/>
  <c r="F56"/>
  <c r="E54"/>
  <c r="J20"/>
  <c r="E20"/>
  <c r="F87"/>
  <c r="J19"/>
  <c r="J14"/>
  <c r="J84"/>
  <c r="E7"/>
  <c r="E50"/>
  <c i="3" r="T279"/>
  <c r="J39"/>
  <c r="J38"/>
  <c i="1" r="AY58"/>
  <c i="3" r="J37"/>
  <c i="1" r="AX58"/>
  <c i="3" r="BI326"/>
  <c r="BH326"/>
  <c r="BG326"/>
  <c r="BF326"/>
  <c r="T326"/>
  <c r="R326"/>
  <c r="P326"/>
  <c r="BI313"/>
  <c r="BH313"/>
  <c r="BG313"/>
  <c r="BF313"/>
  <c r="T313"/>
  <c r="R313"/>
  <c r="P313"/>
  <c r="BI311"/>
  <c r="BH311"/>
  <c r="BG311"/>
  <c r="BF311"/>
  <c r="T311"/>
  <c r="R311"/>
  <c r="P311"/>
  <c r="BI309"/>
  <c r="BH309"/>
  <c r="BG309"/>
  <c r="BF309"/>
  <c r="T309"/>
  <c r="R309"/>
  <c r="P309"/>
  <c r="BI302"/>
  <c r="BH302"/>
  <c r="BG302"/>
  <c r="BF302"/>
  <c r="T302"/>
  <c r="R302"/>
  <c r="P302"/>
  <c r="BI290"/>
  <c r="BH290"/>
  <c r="BG290"/>
  <c r="BF290"/>
  <c r="T290"/>
  <c r="R290"/>
  <c r="P290"/>
  <c r="BI282"/>
  <c r="BH282"/>
  <c r="BG282"/>
  <c r="BF282"/>
  <c r="T282"/>
  <c r="R282"/>
  <c r="P282"/>
  <c r="BI280"/>
  <c r="BH280"/>
  <c r="BG280"/>
  <c r="BF280"/>
  <c r="T280"/>
  <c r="R280"/>
  <c r="P280"/>
  <c r="BI277"/>
  <c r="BH277"/>
  <c r="BG277"/>
  <c r="BF277"/>
  <c r="T277"/>
  <c r="R277"/>
  <c r="P277"/>
  <c r="BI275"/>
  <c r="BH275"/>
  <c r="BG275"/>
  <c r="BF275"/>
  <c r="T275"/>
  <c r="R275"/>
  <c r="P275"/>
  <c r="BI272"/>
  <c r="BH272"/>
  <c r="BG272"/>
  <c r="BF272"/>
  <c r="T272"/>
  <c r="R272"/>
  <c r="P272"/>
  <c r="BI271"/>
  <c r="BH271"/>
  <c r="BG271"/>
  <c r="BF271"/>
  <c r="T271"/>
  <c r="R271"/>
  <c r="P271"/>
  <c r="BI267"/>
  <c r="BH267"/>
  <c r="BG267"/>
  <c r="BF267"/>
  <c r="T267"/>
  <c r="R267"/>
  <c r="P267"/>
  <c r="BI264"/>
  <c r="BH264"/>
  <c r="BG264"/>
  <c r="BF264"/>
  <c r="T264"/>
  <c r="R264"/>
  <c r="P264"/>
  <c r="BI263"/>
  <c r="BH263"/>
  <c r="BG263"/>
  <c r="BF263"/>
  <c r="T263"/>
  <c r="R263"/>
  <c r="P263"/>
  <c r="BI261"/>
  <c r="BH261"/>
  <c r="BG261"/>
  <c r="BF261"/>
  <c r="T261"/>
  <c r="R261"/>
  <c r="P261"/>
  <c r="BI259"/>
  <c r="BH259"/>
  <c r="BG259"/>
  <c r="BF259"/>
  <c r="T259"/>
  <c r="R259"/>
  <c r="P259"/>
  <c r="BI258"/>
  <c r="BH258"/>
  <c r="BG258"/>
  <c r="BF258"/>
  <c r="T258"/>
  <c r="R258"/>
  <c r="P258"/>
  <c r="BI256"/>
  <c r="BH256"/>
  <c r="BG256"/>
  <c r="BF256"/>
  <c r="T256"/>
  <c r="R256"/>
  <c r="P256"/>
  <c r="BI254"/>
  <c r="BH254"/>
  <c r="BG254"/>
  <c r="BF254"/>
  <c r="T254"/>
  <c r="R254"/>
  <c r="P254"/>
  <c r="BI253"/>
  <c r="BH253"/>
  <c r="BG253"/>
  <c r="BF253"/>
  <c r="T253"/>
  <c r="R253"/>
  <c r="P253"/>
  <c r="BI251"/>
  <c r="BH251"/>
  <c r="BG251"/>
  <c r="BF251"/>
  <c r="T251"/>
  <c r="R251"/>
  <c r="P251"/>
  <c r="BI246"/>
  <c r="BH246"/>
  <c r="BG246"/>
  <c r="BF246"/>
  <c r="T246"/>
  <c r="R246"/>
  <c r="P246"/>
  <c r="BI244"/>
  <c r="BH244"/>
  <c r="BG244"/>
  <c r="BF244"/>
  <c r="T244"/>
  <c r="R244"/>
  <c r="P244"/>
  <c r="BI236"/>
  <c r="BH236"/>
  <c r="BG236"/>
  <c r="BF236"/>
  <c r="T236"/>
  <c r="R236"/>
  <c r="P236"/>
  <c r="BI230"/>
  <c r="BH230"/>
  <c r="BG230"/>
  <c r="BF230"/>
  <c r="T230"/>
  <c r="R230"/>
  <c r="P230"/>
  <c r="BI229"/>
  <c r="BH229"/>
  <c r="BG229"/>
  <c r="BF229"/>
  <c r="T229"/>
  <c r="R229"/>
  <c r="P229"/>
  <c r="BI228"/>
  <c r="BH228"/>
  <c r="BG228"/>
  <c r="BF228"/>
  <c r="T228"/>
  <c r="R228"/>
  <c r="P228"/>
  <c r="BI227"/>
  <c r="BH227"/>
  <c r="BG227"/>
  <c r="BF227"/>
  <c r="T227"/>
  <c r="R227"/>
  <c r="P227"/>
  <c r="BI226"/>
  <c r="BH226"/>
  <c r="BG226"/>
  <c r="BF226"/>
  <c r="T226"/>
  <c r="R226"/>
  <c r="P226"/>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4"/>
  <c r="BH214"/>
  <c r="BG214"/>
  <c r="BF214"/>
  <c r="T214"/>
  <c r="R214"/>
  <c r="P214"/>
  <c r="BI211"/>
  <c r="BH211"/>
  <c r="BG211"/>
  <c r="BF211"/>
  <c r="T211"/>
  <c r="R211"/>
  <c r="P211"/>
  <c r="BI210"/>
  <c r="BH210"/>
  <c r="BG210"/>
  <c r="BF210"/>
  <c r="T210"/>
  <c r="R210"/>
  <c r="P210"/>
  <c r="BI208"/>
  <c r="BH208"/>
  <c r="BG208"/>
  <c r="BF208"/>
  <c r="T208"/>
  <c r="R208"/>
  <c r="P208"/>
  <c r="BI206"/>
  <c r="BH206"/>
  <c r="BG206"/>
  <c r="BF206"/>
  <c r="T206"/>
  <c r="R206"/>
  <c r="P206"/>
  <c r="BI204"/>
  <c r="BH204"/>
  <c r="BG204"/>
  <c r="BF204"/>
  <c r="T204"/>
  <c r="R204"/>
  <c r="P204"/>
  <c r="BI203"/>
  <c r="BH203"/>
  <c r="BG203"/>
  <c r="BF203"/>
  <c r="T203"/>
  <c r="R203"/>
  <c r="P203"/>
  <c r="BI200"/>
  <c r="BH200"/>
  <c r="BG200"/>
  <c r="BF200"/>
  <c r="T200"/>
  <c r="R200"/>
  <c r="P200"/>
  <c r="BI196"/>
  <c r="BH196"/>
  <c r="BG196"/>
  <c r="BF196"/>
  <c r="T196"/>
  <c r="R196"/>
  <c r="P196"/>
  <c r="BI193"/>
  <c r="BH193"/>
  <c r="BG193"/>
  <c r="BF193"/>
  <c r="T193"/>
  <c r="R193"/>
  <c r="P193"/>
  <c r="BI191"/>
  <c r="BH191"/>
  <c r="BG191"/>
  <c r="BF191"/>
  <c r="T191"/>
  <c r="R191"/>
  <c r="P191"/>
  <c r="BI188"/>
  <c r="BH188"/>
  <c r="BG188"/>
  <c r="BF188"/>
  <c r="T188"/>
  <c r="R188"/>
  <c r="P188"/>
  <c r="BI184"/>
  <c r="BH184"/>
  <c r="BG184"/>
  <c r="BF184"/>
  <c r="T184"/>
  <c r="R184"/>
  <c r="P184"/>
  <c r="BI180"/>
  <c r="BH180"/>
  <c r="BG180"/>
  <c r="BF180"/>
  <c r="T180"/>
  <c r="R180"/>
  <c r="P180"/>
  <c r="BI176"/>
  <c r="BH176"/>
  <c r="BG176"/>
  <c r="BF176"/>
  <c r="T176"/>
  <c r="R176"/>
  <c r="P176"/>
  <c r="BI174"/>
  <c r="BH174"/>
  <c r="BG174"/>
  <c r="BF174"/>
  <c r="T174"/>
  <c r="R174"/>
  <c r="P174"/>
  <c r="BI171"/>
  <c r="BH171"/>
  <c r="BG171"/>
  <c r="BF171"/>
  <c r="T171"/>
  <c r="R171"/>
  <c r="P171"/>
  <c r="BI168"/>
  <c r="BH168"/>
  <c r="BG168"/>
  <c r="BF168"/>
  <c r="T168"/>
  <c r="R168"/>
  <c r="P168"/>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49"/>
  <c r="BH149"/>
  <c r="BG149"/>
  <c r="BF149"/>
  <c r="T149"/>
  <c r="R149"/>
  <c r="P149"/>
  <c r="BI147"/>
  <c r="BH147"/>
  <c r="BG147"/>
  <c r="BF147"/>
  <c r="T147"/>
  <c r="R147"/>
  <c r="P147"/>
  <c r="BI146"/>
  <c r="BH146"/>
  <c r="BG146"/>
  <c r="BF146"/>
  <c r="T146"/>
  <c r="R146"/>
  <c r="P146"/>
  <c r="BI144"/>
  <c r="BH144"/>
  <c r="BG144"/>
  <c r="BF144"/>
  <c r="T144"/>
  <c r="R144"/>
  <c r="P144"/>
  <c r="BI143"/>
  <c r="BH143"/>
  <c r="BG143"/>
  <c r="BF143"/>
  <c r="T143"/>
  <c r="R143"/>
  <c r="P143"/>
  <c r="BI141"/>
  <c r="BH141"/>
  <c r="BG141"/>
  <c r="BF141"/>
  <c r="T141"/>
  <c r="R141"/>
  <c r="P141"/>
  <c r="BI137"/>
  <c r="BH137"/>
  <c r="BG137"/>
  <c r="BF137"/>
  <c r="T137"/>
  <c r="R137"/>
  <c r="P137"/>
  <c r="BI135"/>
  <c r="BH135"/>
  <c r="BG135"/>
  <c r="BF135"/>
  <c r="T135"/>
  <c r="R135"/>
  <c r="P135"/>
  <c r="BI134"/>
  <c r="BH134"/>
  <c r="BG134"/>
  <c r="BF134"/>
  <c r="T134"/>
  <c r="R134"/>
  <c r="P134"/>
  <c r="BI132"/>
  <c r="BH132"/>
  <c r="BG132"/>
  <c r="BF132"/>
  <c r="T132"/>
  <c r="R132"/>
  <c r="P132"/>
  <c r="BI128"/>
  <c r="BH128"/>
  <c r="BG128"/>
  <c r="BF128"/>
  <c r="T128"/>
  <c r="R128"/>
  <c r="P128"/>
  <c r="BI124"/>
  <c r="BH124"/>
  <c r="BG124"/>
  <c r="BF124"/>
  <c r="T124"/>
  <c r="R124"/>
  <c r="P124"/>
  <c r="BI121"/>
  <c r="BH121"/>
  <c r="BG121"/>
  <c r="BF121"/>
  <c r="T121"/>
  <c r="R121"/>
  <c r="P121"/>
  <c r="BI119"/>
  <c r="BH119"/>
  <c r="BG119"/>
  <c r="BF119"/>
  <c r="T119"/>
  <c r="R119"/>
  <c r="P119"/>
  <c r="BI116"/>
  <c r="BH116"/>
  <c r="BG116"/>
  <c r="BF116"/>
  <c r="T116"/>
  <c r="R116"/>
  <c r="P116"/>
  <c r="BI110"/>
  <c r="BH110"/>
  <c r="BG110"/>
  <c r="BF110"/>
  <c r="T110"/>
  <c r="R110"/>
  <c r="P110"/>
  <c r="BI105"/>
  <c r="BH105"/>
  <c r="BG105"/>
  <c r="BF105"/>
  <c r="T105"/>
  <c r="R105"/>
  <c r="P105"/>
  <c r="BI103"/>
  <c r="BH103"/>
  <c r="BG103"/>
  <c r="BF103"/>
  <c r="T103"/>
  <c r="R103"/>
  <c r="P103"/>
  <c r="BI98"/>
  <c r="BH98"/>
  <c r="BG98"/>
  <c r="BF98"/>
  <c r="T98"/>
  <c r="R98"/>
  <c r="P98"/>
  <c r="J91"/>
  <c r="J90"/>
  <c r="F90"/>
  <c r="F88"/>
  <c r="E86"/>
  <c r="J59"/>
  <c r="J58"/>
  <c r="F58"/>
  <c r="F56"/>
  <c r="E54"/>
  <c r="J20"/>
  <c r="E20"/>
  <c r="F59"/>
  <c r="J19"/>
  <c r="J14"/>
  <c r="J56"/>
  <c r="E7"/>
  <c r="E82"/>
  <c i="2" r="J39"/>
  <c r="J38"/>
  <c i="1" r="AY56"/>
  <c i="2" r="J37"/>
  <c i="1" r="AX56"/>
  <c i="2" r="BI257"/>
  <c r="BH257"/>
  <c r="BG257"/>
  <c r="BF257"/>
  <c r="T257"/>
  <c r="R257"/>
  <c r="P257"/>
  <c r="BI255"/>
  <c r="BH255"/>
  <c r="BG255"/>
  <c r="BF255"/>
  <c r="T255"/>
  <c r="R255"/>
  <c r="P255"/>
  <c r="BI252"/>
  <c r="BH252"/>
  <c r="BG252"/>
  <c r="BF252"/>
  <c r="T252"/>
  <c r="T251"/>
  <c r="R252"/>
  <c r="R251"/>
  <c r="P252"/>
  <c r="P251"/>
  <c r="BI250"/>
  <c r="BH250"/>
  <c r="BG250"/>
  <c r="BF250"/>
  <c r="T250"/>
  <c r="R250"/>
  <c r="P250"/>
  <c r="BI249"/>
  <c r="BH249"/>
  <c r="BG249"/>
  <c r="BF249"/>
  <c r="T249"/>
  <c r="R249"/>
  <c r="P249"/>
  <c r="BI248"/>
  <c r="BH248"/>
  <c r="BG248"/>
  <c r="BF248"/>
  <c r="T248"/>
  <c r="R248"/>
  <c r="P248"/>
  <c r="BI247"/>
  <c r="BH247"/>
  <c r="BG247"/>
  <c r="BF247"/>
  <c r="T247"/>
  <c r="R247"/>
  <c r="P247"/>
  <c r="BI246"/>
  <c r="BH246"/>
  <c r="BG246"/>
  <c r="BF246"/>
  <c r="T246"/>
  <c r="R246"/>
  <c r="P246"/>
  <c r="BI245"/>
  <c r="BH245"/>
  <c r="BG245"/>
  <c r="BF245"/>
  <c r="T245"/>
  <c r="R245"/>
  <c r="P245"/>
  <c r="BI242"/>
  <c r="BH242"/>
  <c r="BG242"/>
  <c r="BF242"/>
  <c r="T242"/>
  <c r="R242"/>
  <c r="P242"/>
  <c r="BI240"/>
  <c r="BH240"/>
  <c r="BG240"/>
  <c r="BF240"/>
  <c r="T240"/>
  <c r="R240"/>
  <c r="P240"/>
  <c r="BI238"/>
  <c r="BH238"/>
  <c r="BG238"/>
  <c r="BF238"/>
  <c r="T238"/>
  <c r="R238"/>
  <c r="P238"/>
  <c r="BI234"/>
  <c r="BH234"/>
  <c r="BG234"/>
  <c r="BF234"/>
  <c r="T234"/>
  <c r="R234"/>
  <c r="P234"/>
  <c r="BI232"/>
  <c r="BH232"/>
  <c r="BG232"/>
  <c r="BF232"/>
  <c r="T232"/>
  <c r="R232"/>
  <c r="P232"/>
  <c r="BI228"/>
  <c r="BH228"/>
  <c r="BG228"/>
  <c r="BF228"/>
  <c r="T228"/>
  <c r="R228"/>
  <c r="P228"/>
  <c r="BI227"/>
  <c r="BH227"/>
  <c r="BG227"/>
  <c r="BF227"/>
  <c r="T227"/>
  <c r="R227"/>
  <c r="P227"/>
  <c r="BI226"/>
  <c r="BH226"/>
  <c r="BG226"/>
  <c r="BF226"/>
  <c r="T226"/>
  <c r="R226"/>
  <c r="P226"/>
  <c r="BI225"/>
  <c r="BH225"/>
  <c r="BG225"/>
  <c r="BF225"/>
  <c r="T225"/>
  <c r="R225"/>
  <c r="P225"/>
  <c r="BI221"/>
  <c r="BH221"/>
  <c r="BG221"/>
  <c r="BF221"/>
  <c r="T221"/>
  <c r="R221"/>
  <c r="P221"/>
  <c r="BI218"/>
  <c r="BH218"/>
  <c r="BG218"/>
  <c r="BF218"/>
  <c r="T218"/>
  <c r="R218"/>
  <c r="P218"/>
  <c r="BI216"/>
  <c r="BH216"/>
  <c r="BG216"/>
  <c r="BF216"/>
  <c r="T216"/>
  <c r="R216"/>
  <c r="P216"/>
  <c r="BI214"/>
  <c r="BH214"/>
  <c r="BG214"/>
  <c r="BF214"/>
  <c r="T214"/>
  <c r="R214"/>
  <c r="P214"/>
  <c r="BI212"/>
  <c r="BH212"/>
  <c r="BG212"/>
  <c r="BF212"/>
  <c r="T212"/>
  <c r="R212"/>
  <c r="P212"/>
  <c r="BI211"/>
  <c r="BH211"/>
  <c r="BG211"/>
  <c r="BF211"/>
  <c r="T211"/>
  <c r="R211"/>
  <c r="P211"/>
  <c r="BI206"/>
  <c r="BH206"/>
  <c r="BG206"/>
  <c r="BF206"/>
  <c r="T206"/>
  <c r="R206"/>
  <c r="P206"/>
  <c r="BI205"/>
  <c r="BH205"/>
  <c r="BG205"/>
  <c r="BF205"/>
  <c r="T205"/>
  <c r="R205"/>
  <c r="P205"/>
  <c r="BI204"/>
  <c r="BH204"/>
  <c r="BG204"/>
  <c r="BF204"/>
  <c r="T204"/>
  <c r="R204"/>
  <c r="P204"/>
  <c r="BI203"/>
  <c r="BH203"/>
  <c r="BG203"/>
  <c r="BF203"/>
  <c r="T203"/>
  <c r="R203"/>
  <c r="P203"/>
  <c r="BI201"/>
  <c r="BH201"/>
  <c r="BG201"/>
  <c r="BF201"/>
  <c r="T201"/>
  <c r="R201"/>
  <c r="P201"/>
  <c r="BI200"/>
  <c r="BH200"/>
  <c r="BG200"/>
  <c r="BF200"/>
  <c r="T200"/>
  <c r="R200"/>
  <c r="P200"/>
  <c r="BI199"/>
  <c r="BH199"/>
  <c r="BG199"/>
  <c r="BF199"/>
  <c r="T199"/>
  <c r="R199"/>
  <c r="P199"/>
  <c r="BI193"/>
  <c r="BH193"/>
  <c r="BG193"/>
  <c r="BF193"/>
  <c r="T193"/>
  <c r="R193"/>
  <c r="P193"/>
  <c r="BI191"/>
  <c r="BH191"/>
  <c r="BG191"/>
  <c r="BF191"/>
  <c r="T191"/>
  <c r="R191"/>
  <c r="P191"/>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4"/>
  <c r="BH174"/>
  <c r="BG174"/>
  <c r="BF174"/>
  <c r="T174"/>
  <c r="R174"/>
  <c r="P174"/>
  <c r="BI173"/>
  <c r="BH173"/>
  <c r="BG173"/>
  <c r="BF173"/>
  <c r="T173"/>
  <c r="R173"/>
  <c r="P173"/>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8"/>
  <c r="BH148"/>
  <c r="BG148"/>
  <c r="BF148"/>
  <c r="T148"/>
  <c r="R148"/>
  <c r="P148"/>
  <c r="BI144"/>
  <c r="BH144"/>
  <c r="BG144"/>
  <c r="BF144"/>
  <c r="T144"/>
  <c r="R144"/>
  <c r="P144"/>
  <c r="BI140"/>
  <c r="BH140"/>
  <c r="BG140"/>
  <c r="BF140"/>
  <c r="T140"/>
  <c r="R140"/>
  <c r="P140"/>
  <c r="BI136"/>
  <c r="BH136"/>
  <c r="BG136"/>
  <c r="BF136"/>
  <c r="T136"/>
  <c r="R136"/>
  <c r="P136"/>
  <c r="BI135"/>
  <c r="BH135"/>
  <c r="BG135"/>
  <c r="BF135"/>
  <c r="T135"/>
  <c r="R135"/>
  <c r="P135"/>
  <c r="BI134"/>
  <c r="BH134"/>
  <c r="BG134"/>
  <c r="BF134"/>
  <c r="T134"/>
  <c r="R134"/>
  <c r="P134"/>
  <c r="BI132"/>
  <c r="BH132"/>
  <c r="BG132"/>
  <c r="BF132"/>
  <c r="T132"/>
  <c r="R132"/>
  <c r="P132"/>
  <c r="BI126"/>
  <c r="BH126"/>
  <c r="BG126"/>
  <c r="BF126"/>
  <c r="T126"/>
  <c r="R126"/>
  <c r="P126"/>
  <c r="BI124"/>
  <c r="BH124"/>
  <c r="BG124"/>
  <c r="BF124"/>
  <c r="T124"/>
  <c r="R124"/>
  <c r="P124"/>
  <c r="BI120"/>
  <c r="BH120"/>
  <c r="BG120"/>
  <c r="BF120"/>
  <c r="T120"/>
  <c r="R120"/>
  <c r="P120"/>
  <c r="BI116"/>
  <c r="BH116"/>
  <c r="BG116"/>
  <c r="BF116"/>
  <c r="T116"/>
  <c r="R116"/>
  <c r="P116"/>
  <c r="BI114"/>
  <c r="BH114"/>
  <c r="BG114"/>
  <c r="BF114"/>
  <c r="T114"/>
  <c r="R114"/>
  <c r="P114"/>
  <c r="BI112"/>
  <c r="BH112"/>
  <c r="BG112"/>
  <c r="BF112"/>
  <c r="T112"/>
  <c r="R112"/>
  <c r="P112"/>
  <c r="BI108"/>
  <c r="BH108"/>
  <c r="BG108"/>
  <c r="BF108"/>
  <c r="T108"/>
  <c r="R108"/>
  <c r="P108"/>
  <c r="BI104"/>
  <c r="BH104"/>
  <c r="BG104"/>
  <c r="BF104"/>
  <c r="T104"/>
  <c r="R104"/>
  <c r="P104"/>
  <c r="BI103"/>
  <c r="BH103"/>
  <c r="BG103"/>
  <c r="BF103"/>
  <c r="T103"/>
  <c r="R103"/>
  <c r="P103"/>
  <c r="BI102"/>
  <c r="BH102"/>
  <c r="BG102"/>
  <c r="BF102"/>
  <c r="T102"/>
  <c r="R102"/>
  <c r="P102"/>
  <c r="BI99"/>
  <c r="BH99"/>
  <c r="BG99"/>
  <c r="BF99"/>
  <c r="T99"/>
  <c r="R99"/>
  <c r="P99"/>
  <c r="BI95"/>
  <c r="BH95"/>
  <c r="BG95"/>
  <c r="BF95"/>
  <c r="T95"/>
  <c r="R95"/>
  <c r="P95"/>
  <c r="J89"/>
  <c r="J88"/>
  <c r="F88"/>
  <c r="F86"/>
  <c r="E84"/>
  <c r="J59"/>
  <c r="J58"/>
  <c r="F58"/>
  <c r="F56"/>
  <c r="E54"/>
  <c r="J20"/>
  <c r="E20"/>
  <c r="F89"/>
  <c r="J19"/>
  <c r="J14"/>
  <c r="J56"/>
  <c r="E7"/>
  <c r="E80"/>
  <c i="1" r="L50"/>
  <c r="AM50"/>
  <c r="AM49"/>
  <c r="L49"/>
  <c r="AM47"/>
  <c r="L47"/>
  <c r="L45"/>
  <c r="L44"/>
  <c i="15" r="BK205"/>
  <c i="16" r="J211"/>
  <c r="J259"/>
  <c i="18" r="BK158"/>
  <c i="19" r="J110"/>
  <c i="20" r="J121"/>
  <c i="22" r="J154"/>
  <c r="J193"/>
  <c i="23" r="J248"/>
  <c r="J95"/>
  <c i="24" r="BK167"/>
  <c i="25" r="J232"/>
  <c i="26" r="J129"/>
  <c i="19" r="J264"/>
  <c i="20" r="J143"/>
  <c i="21" r="J100"/>
  <c i="22" r="J98"/>
  <c i="23" r="BK135"/>
  <c r="BK150"/>
  <c i="24" r="J160"/>
  <c r="BK160"/>
  <c i="25" r="J220"/>
  <c r="BK179"/>
  <c i="26" r="J108"/>
  <c i="19" r="BK172"/>
  <c i="20" r="J199"/>
  <c i="22" r="J253"/>
  <c i="23" r="J227"/>
  <c i="24" r="BK168"/>
  <c i="25" r="BK162"/>
  <c i="2" r="BK221"/>
  <c r="J114"/>
  <c i="3" r="BK254"/>
  <c r="J157"/>
  <c r="BK153"/>
  <c r="BK176"/>
  <c r="J116"/>
  <c i="4" r="J120"/>
  <c r="J96"/>
  <c i="5" r="BK118"/>
  <c r="J97"/>
  <c i="6" r="J108"/>
  <c r="J171"/>
  <c r="BK104"/>
  <c i="7" r="BK117"/>
  <c r="J172"/>
  <c i="8" r="BK197"/>
  <c r="J107"/>
  <c r="BK181"/>
  <c i="9" r="J138"/>
  <c r="BK119"/>
  <c r="J112"/>
  <c i="10" r="J124"/>
  <c i="11" r="J176"/>
  <c r="BK116"/>
  <c r="J158"/>
  <c r="BK112"/>
  <c i="13" r="BK343"/>
  <c r="J231"/>
  <c r="J152"/>
  <c r="J263"/>
  <c r="BK116"/>
  <c i="14" r="J329"/>
  <c r="BK243"/>
  <c r="BK345"/>
  <c r="BK250"/>
  <c r="J142"/>
  <c i="15" r="BK281"/>
  <c r="BK222"/>
  <c r="BK218"/>
  <c r="J116"/>
  <c r="BK276"/>
  <c i="17" r="J304"/>
  <c r="BK267"/>
  <c r="BK239"/>
  <c r="J193"/>
  <c r="J127"/>
  <c r="BK260"/>
  <c r="BK96"/>
  <c i="19" r="BK255"/>
  <c r="J204"/>
  <c i="20" r="BK169"/>
  <c r="BK134"/>
  <c i="22" r="J173"/>
  <c i="23" r="J277"/>
  <c r="J120"/>
  <c i="26" r="J93"/>
  <c i="22" r="BK212"/>
  <c i="23" r="BK144"/>
  <c i="24" r="BK136"/>
  <c i="25" r="BK230"/>
  <c i="2" r="J257"/>
  <c r="J212"/>
  <c r="J174"/>
  <c r="J132"/>
  <c r="BK212"/>
  <c r="J144"/>
  <c i="3" r="BK326"/>
  <c r="J313"/>
  <c r="J103"/>
  <c r="J105"/>
  <c r="BK143"/>
  <c i="4" r="BK111"/>
  <c i="5" r="BK169"/>
  <c r="BK107"/>
  <c r="J136"/>
  <c i="6" r="J159"/>
  <c r="J105"/>
  <c r="J167"/>
  <c r="J101"/>
  <c i="7" r="J96"/>
  <c r="BK123"/>
  <c i="8" r="BK203"/>
  <c r="J116"/>
  <c r="BK157"/>
  <c r="J96"/>
  <c i="9" r="BK149"/>
  <c r="J150"/>
  <c r="BK124"/>
  <c r="J109"/>
  <c i="10" r="BK138"/>
  <c r="BK104"/>
  <c i="11" r="J112"/>
  <c r="BK140"/>
  <c i="15" r="BK340"/>
  <c r="BK296"/>
  <c r="J195"/>
  <c i="16" r="BK96"/>
  <c r="J272"/>
  <c i="18" r="J125"/>
  <c i="20" r="BK178"/>
  <c i="22" r="J218"/>
  <c i="24" r="J158"/>
  <c i="25" r="BK156"/>
  <c i="12" r="J107"/>
  <c i="13" r="J327"/>
  <c r="J249"/>
  <c r="J171"/>
  <c r="BK350"/>
  <c r="BK231"/>
  <c r="J303"/>
  <c i="14" r="J333"/>
  <c r="BK254"/>
  <c r="J156"/>
  <c r="J338"/>
  <c r="J253"/>
  <c r="J148"/>
  <c i="15" r="J310"/>
  <c r="BK201"/>
  <c r="J114"/>
  <c r="BK259"/>
  <c r="J145"/>
  <c r="J216"/>
  <c i="16" r="BK255"/>
  <c r="BK336"/>
  <c r="J223"/>
  <c r="BK115"/>
  <c i="18" r="J183"/>
  <c i="19" r="J114"/>
  <c i="20" r="BK98"/>
  <c i="22" r="BK199"/>
  <c i="23" r="BK277"/>
  <c r="BK99"/>
  <c i="25" r="BK205"/>
  <c i="2" r="J226"/>
  <c r="BK99"/>
  <c r="J225"/>
  <c r="J116"/>
  <c i="6" r="BK170"/>
  <c i="7" r="BK142"/>
  <c i="8" r="BK171"/>
  <c r="BK151"/>
  <c i="9" r="BK170"/>
  <c r="J119"/>
  <c i="11" r="BK162"/>
  <c r="J135"/>
  <c i="12" r="BK108"/>
  <c i="13" r="BK162"/>
  <c r="J120"/>
  <c i="14" r="J292"/>
  <c i="15" r="J165"/>
  <c r="BK133"/>
  <c i="16" r="J161"/>
  <c r="J154"/>
  <c i="17" r="J157"/>
  <c i="19" r="BK184"/>
  <c i="20" r="J160"/>
  <c i="22" r="J104"/>
  <c i="23" r="J176"/>
  <c i="24" r="J156"/>
  <c i="25" r="J163"/>
  <c i="19" r="BK201"/>
  <c i="20" r="BK117"/>
  <c i="22" r="BK253"/>
  <c i="23" r="J254"/>
  <c i="24" r="J171"/>
  <c i="25" r="BK168"/>
  <c i="17" r="BK237"/>
  <c i="18" r="J107"/>
  <c i="19" r="J198"/>
  <c r="BK116"/>
  <c i="20" r="BK220"/>
  <c i="25" r="J175"/>
  <c i="26" r="J137"/>
  <c i="17" r="J220"/>
  <c r="BK147"/>
  <c r="BK120"/>
  <c r="J245"/>
  <c r="J124"/>
  <c i="20" r="J113"/>
  <c i="21" r="J106"/>
  <c i="22" r="J237"/>
  <c r="BK146"/>
  <c i="23" r="J104"/>
  <c i="25" r="BK182"/>
  <c i="26" r="BK127"/>
  <c i="2" r="BK200"/>
  <c r="BK102"/>
  <c r="BK206"/>
  <c i="3" r="J309"/>
  <c r="BK163"/>
  <c r="BK191"/>
  <c i="5" r="J110"/>
  <c i="6" r="BK99"/>
  <c i="7" r="J137"/>
  <c i="8" r="BK213"/>
  <c i="9" r="BK178"/>
  <c r="J149"/>
  <c i="10" r="BK124"/>
  <c r="BK141"/>
  <c i="11" r="BK143"/>
  <c i="12" r="BK104"/>
  <c i="13" r="BK124"/>
  <c r="BK107"/>
  <c i="15" r="J226"/>
  <c r="BK165"/>
  <c i="16" r="J288"/>
  <c r="BK227"/>
  <c i="17" r="BK282"/>
  <c i="18" r="J134"/>
  <c i="20" r="J155"/>
  <c i="22" r="BK131"/>
  <c i="24" r="BK184"/>
  <c i="25" r="J179"/>
  <c i="18" r="J119"/>
  <c i="20" r="J111"/>
  <c i="22" r="J212"/>
  <c i="23" r="J251"/>
  <c i="24" r="BK129"/>
  <c i="25" r="BK190"/>
  <c i="26" r="BK134"/>
  <c i="21" r="J126"/>
  <c i="24" r="J154"/>
  <c i="25" r="BK199"/>
  <c i="19" r="J104"/>
  <c i="22" r="J170"/>
  <c i="23" r="BK164"/>
  <c i="24" r="BK150"/>
  <c i="25" r="BK201"/>
  <c i="26" r="BK108"/>
  <c i="19" r="BK240"/>
  <c i="22" r="BK173"/>
  <c i="23" r="BK222"/>
  <c i="24" r="BK99"/>
  <c i="25" r="BK207"/>
  <c i="2" r="J185"/>
  <c i="3" r="BK311"/>
  <c r="J200"/>
  <c r="J214"/>
  <c r="J221"/>
  <c r="BK146"/>
  <c i="4" r="BK113"/>
  <c i="5" r="J155"/>
  <c r="J96"/>
  <c r="J118"/>
  <c i="6" r="J152"/>
  <c r="BK155"/>
  <c r="J146"/>
  <c i="7" r="BK177"/>
  <c r="J111"/>
  <c r="J150"/>
  <c i="8" r="J143"/>
  <c r="BK206"/>
  <c i="9" r="J160"/>
  <c r="BK101"/>
  <c r="J115"/>
  <c i="10" r="J102"/>
  <c r="J93"/>
  <c i="11" r="BK153"/>
  <c r="BK131"/>
  <c r="J102"/>
  <c i="12" r="J101"/>
  <c i="13" r="J321"/>
  <c r="BK157"/>
  <c r="J284"/>
  <c r="J187"/>
  <c i="14" r="BK356"/>
  <c r="BK232"/>
  <c r="BK96"/>
  <c r="BK236"/>
  <c r="BK156"/>
  <c i="15" r="J318"/>
  <c r="BK191"/>
  <c r="J268"/>
  <c r="J128"/>
  <c r="BK231"/>
  <c i="16" r="BK319"/>
  <c r="BK223"/>
  <c r="BK154"/>
  <c r="J233"/>
  <c r="BK111"/>
  <c r="BK130"/>
  <c i="17" r="BK319"/>
  <c r="BK286"/>
  <c r="BK255"/>
  <c r="BK232"/>
  <c r="BK176"/>
  <c r="BK102"/>
  <c r="J263"/>
  <c r="BK151"/>
  <c i="18" r="J110"/>
  <c i="19" r="J268"/>
  <c i="20" r="J213"/>
  <c r="J169"/>
  <c i="22" r="J144"/>
  <c r="BK104"/>
  <c i="23" r="J222"/>
  <c i="25" r="BK222"/>
  <c i="26" r="J122"/>
  <c i="17" r="J222"/>
  <c i="18" r="J152"/>
  <c i="20" r="J190"/>
  <c r="BK104"/>
  <c i="22" r="J244"/>
  <c i="23" r="J247"/>
  <c r="J99"/>
  <c i="25" r="BK192"/>
  <c i="26" r="J124"/>
  <c i="2" r="J238"/>
  <c r="J204"/>
  <c r="J166"/>
  <c i="3" r="BK271"/>
  <c r="BK228"/>
  <c r="BK218"/>
  <c r="BK135"/>
  <c i="4" r="BK93"/>
  <c i="5" r="J139"/>
  <c r="BK171"/>
  <c i="6" r="BK167"/>
  <c r="J107"/>
  <c r="BK152"/>
  <c i="7" r="BK202"/>
  <c r="BK102"/>
  <c r="J153"/>
  <c i="8" r="BK166"/>
  <c r="BK89"/>
  <c r="J140"/>
  <c i="9" r="J101"/>
  <c i="10" r="BK143"/>
  <c i="11" r="J180"/>
  <c r="J150"/>
  <c r="BK94"/>
  <c r="BK104"/>
  <c i="13" r="J224"/>
  <c r="J142"/>
  <c i="14" r="BK142"/>
  <c r="BK151"/>
  <c i="15" r="J156"/>
  <c r="J220"/>
  <c i="16" r="BK306"/>
  <c r="J268"/>
  <c r="BK285"/>
  <c i="18" r="J132"/>
  <c i="20" r="J149"/>
  <c i="23" r="BK248"/>
  <c i="24" r="J133"/>
  <c i="25" r="J199"/>
  <c i="13" r="BK319"/>
  <c r="BK183"/>
  <c r="J260"/>
  <c i="14" r="J311"/>
  <c r="BK225"/>
  <c r="BK146"/>
  <c r="J286"/>
  <c r="J192"/>
  <c r="J112"/>
  <c i="15" r="BK272"/>
  <c r="J191"/>
  <c r="J104"/>
  <c r="BK216"/>
  <c r="BK130"/>
  <c i="16" r="BK330"/>
  <c r="BK156"/>
  <c r="J255"/>
  <c r="BK160"/>
  <c i="17" r="J228"/>
  <c r="J100"/>
  <c i="19" r="BK217"/>
  <c i="20" r="J206"/>
  <c i="2" r="J255"/>
  <c r="BK168"/>
  <c r="BK246"/>
  <c i="3" r="J272"/>
  <c r="J258"/>
  <c r="J153"/>
  <c i="5" r="J123"/>
  <c r="BK105"/>
  <c i="6" r="J155"/>
  <c i="7" r="J183"/>
  <c i="8" r="J113"/>
  <c r="BK160"/>
  <c i="9" r="J151"/>
  <c i="10" r="BK119"/>
  <c i="11" r="BK169"/>
  <c r="BK95"/>
  <c i="13" r="J346"/>
  <c r="BK266"/>
  <c i="14" r="BK352"/>
  <c r="BK245"/>
  <c i="15" r="J323"/>
  <c r="BK308"/>
  <c r="J96"/>
  <c i="16" r="BK230"/>
  <c r="BK281"/>
  <c i="18" r="J138"/>
  <c i="19" r="BK155"/>
  <c i="20" r="BK135"/>
  <c i="22" r="BK127"/>
  <c i="23" r="J243"/>
  <c i="24" r="BK119"/>
  <c i="23" r="J216"/>
  <c i="18" r="BK174"/>
  <c i="19" r="BK178"/>
  <c r="J184"/>
  <c i="20" r="J153"/>
  <c i="23" r="J162"/>
  <c i="25" r="J204"/>
  <c i="26" r="BK103"/>
  <c i="17" r="BK204"/>
  <c r="J166"/>
  <c r="BK300"/>
  <c r="J215"/>
  <c r="J106"/>
  <c i="18" r="J162"/>
  <c i="19" r="BK194"/>
  <c r="BK213"/>
  <c i="20" r="BK194"/>
  <c r="J188"/>
  <c i="21" r="BK113"/>
  <c i="22" r="BK181"/>
  <c r="J181"/>
  <c i="25" r="BK174"/>
  <c i="26" r="J135"/>
  <c r="BK135"/>
  <c i="2" r="BK228"/>
  <c i="1" r="AS70"/>
  <c i="3" r="BK134"/>
  <c i="5" r="BK161"/>
  <c i="6" r="BK154"/>
  <c i="9" r="J122"/>
  <c i="10" r="BK102"/>
  <c i="11" r="J153"/>
  <c r="J137"/>
  <c i="13" r="BK311"/>
  <c r="BK300"/>
  <c i="14" r="J236"/>
  <c r="J206"/>
  <c r="BK153"/>
  <c r="J343"/>
  <c r="J274"/>
  <c r="J234"/>
  <c r="J169"/>
  <c r="BK123"/>
  <c r="BK100"/>
  <c i="15" r="BK252"/>
  <c r="BK149"/>
  <c r="BK110"/>
  <c r="J247"/>
  <c r="BK112"/>
  <c i="16" r="J324"/>
  <c r="BK150"/>
  <c r="J245"/>
  <c r="J285"/>
  <c i="17" r="BK207"/>
  <c i="18" r="J114"/>
  <c i="19" r="BK162"/>
  <c i="21" r="J97"/>
  <c i="22" r="BK176"/>
  <c i="23" r="BK254"/>
  <c r="BK220"/>
  <c r="BK113"/>
  <c i="24" r="BK123"/>
  <c i="25" r="J234"/>
  <c i="26" r="BK117"/>
  <c i="19" r="J213"/>
  <c i="20" r="BK121"/>
  <c i="22" r="BK206"/>
  <c i="23" r="J218"/>
  <c r="J223"/>
  <c r="BK122"/>
  <c i="24" r="J114"/>
  <c i="25" r="J230"/>
  <c r="BK154"/>
  <c i="26" r="BK122"/>
  <c i="18" r="BK172"/>
  <c i="19" r="BK141"/>
  <c i="20" r="J157"/>
  <c i="21" r="J91"/>
  <c i="22" r="BK110"/>
  <c i="23" r="J258"/>
  <c r="BK267"/>
  <c r="J205"/>
  <c r="BK104"/>
  <c i="24" r="J94"/>
  <c i="25" r="BK204"/>
  <c i="26" r="J138"/>
  <c r="J126"/>
  <c i="2" r="BK257"/>
  <c r="BK193"/>
  <c r="BK174"/>
  <c r="BK154"/>
  <c r="J134"/>
  <c r="J99"/>
  <c i="3" r="BK267"/>
  <c r="BK256"/>
  <c r="J251"/>
  <c r="J216"/>
  <c r="J134"/>
  <c r="BK244"/>
  <c r="J210"/>
  <c r="J275"/>
  <c r="J227"/>
  <c r="J184"/>
  <c r="J135"/>
  <c r="BK155"/>
  <c r="BK141"/>
  <c i="4" r="J118"/>
  <c r="BK96"/>
  <c r="J99"/>
  <c i="5" r="J158"/>
  <c r="BK136"/>
  <c r="J93"/>
  <c r="J153"/>
  <c i="6" r="BK176"/>
  <c r="BK156"/>
  <c r="BK103"/>
  <c r="J133"/>
  <c r="BK169"/>
  <c r="J142"/>
  <c r="BK106"/>
  <c i="7" r="BK183"/>
  <c r="J142"/>
  <c r="BK91"/>
  <c r="J195"/>
  <c r="BK126"/>
  <c i="8" r="BK236"/>
  <c r="J189"/>
  <c r="BK125"/>
  <c r="J241"/>
  <c r="BK211"/>
  <c r="BK189"/>
  <c i="9" r="J111"/>
  <c r="J178"/>
  <c r="J140"/>
  <c r="J126"/>
  <c r="J121"/>
  <c r="BK152"/>
  <c r="J124"/>
  <c i="10" r="BK128"/>
  <c r="J114"/>
  <c r="J141"/>
  <c r="BK111"/>
  <c r="J108"/>
  <c i="11" r="J171"/>
  <c r="BK156"/>
  <c r="J95"/>
  <c r="BK138"/>
  <c r="BK110"/>
  <c r="J124"/>
  <c i="12" r="BK105"/>
  <c r="BK93"/>
  <c r="J94"/>
  <c i="13" r="J296"/>
  <c r="J241"/>
  <c r="J220"/>
  <c r="J107"/>
  <c r="J343"/>
  <c r="BK307"/>
  <c r="J239"/>
  <c r="J162"/>
  <c r="J127"/>
  <c r="J146"/>
  <c i="14" r="BK319"/>
  <c r="BK286"/>
  <c r="J221"/>
  <c r="BK183"/>
  <c r="J138"/>
  <c r="BK329"/>
  <c r="J265"/>
  <c r="J173"/>
  <c r="BK116"/>
  <c i="15" r="BK343"/>
  <c r="BK256"/>
  <c r="J181"/>
  <c r="J285"/>
  <c r="J257"/>
  <c r="J201"/>
  <c r="BK169"/>
  <c r="BK138"/>
  <c r="BK178"/>
  <c i="16" r="BK304"/>
  <c r="BK243"/>
  <c r="J215"/>
  <c r="BK168"/>
  <c r="J134"/>
  <c r="J260"/>
  <c r="BK225"/>
  <c r="BK187"/>
  <c r="BK122"/>
  <c r="BK314"/>
  <c r="J150"/>
  <c r="J100"/>
  <c i="17" r="J316"/>
  <c r="J300"/>
  <c r="J290"/>
  <c r="BK272"/>
  <c r="J260"/>
  <c r="BK245"/>
  <c r="J230"/>
  <c r="BK215"/>
  <c r="BK162"/>
  <c r="BK133"/>
  <c r="BK323"/>
  <c r="BK304"/>
  <c r="BK220"/>
  <c i="18" r="BK186"/>
  <c r="J177"/>
  <c i="19" r="J201"/>
  <c r="J133"/>
  <c r="J178"/>
  <c r="J147"/>
  <c i="20" r="BK139"/>
  <c r="BK107"/>
  <c i="21" r="J122"/>
  <c i="22" r="J183"/>
  <c r="J139"/>
  <c r="J216"/>
  <c i="23" r="BK243"/>
  <c r="J131"/>
  <c i="25" r="J201"/>
  <c r="BK158"/>
  <c i="24" r="J184"/>
  <c i="25" r="J162"/>
  <c i="26" r="BK114"/>
  <c i="2" r="J248"/>
  <c r="J227"/>
  <c r="BK211"/>
  <c r="J200"/>
  <c r="J179"/>
  <c r="BK156"/>
  <c r="J140"/>
  <c r="BK114"/>
  <c i="1" r="AS64"/>
  <c i="2" r="J168"/>
  <c r="BK136"/>
  <c r="J104"/>
  <c i="3" r="BK290"/>
  <c r="BK246"/>
  <c r="J277"/>
  <c r="J236"/>
  <c r="BK171"/>
  <c r="J261"/>
  <c r="J208"/>
  <c r="J226"/>
  <c r="BK193"/>
  <c r="J180"/>
  <c r="BK110"/>
  <c i="4" r="BK118"/>
  <c r="J105"/>
  <c i="5" r="J163"/>
  <c r="BK114"/>
  <c r="BK146"/>
  <c r="J114"/>
  <c i="6" r="BK171"/>
  <c r="J127"/>
  <c r="BK102"/>
  <c r="J124"/>
  <c r="J156"/>
  <c r="BK110"/>
  <c i="7" r="J174"/>
  <c r="J114"/>
  <c r="J123"/>
  <c r="BK129"/>
  <c i="8" r="J213"/>
  <c r="J151"/>
  <c r="BK110"/>
  <c r="J154"/>
  <c r="J110"/>
  <c i="9" r="J180"/>
  <c r="J143"/>
  <c r="BK158"/>
  <c r="J141"/>
  <c r="BK122"/>
  <c r="BK121"/>
  <c r="BK112"/>
  <c r="J102"/>
  <c i="10" r="BK101"/>
  <c r="J104"/>
  <c r="BK94"/>
  <c i="11" r="J165"/>
  <c r="BK155"/>
  <c r="BK120"/>
  <c r="BK109"/>
  <c r="J146"/>
  <c r="J97"/>
  <c r="J138"/>
  <c i="13" r="BK321"/>
  <c r="BK260"/>
  <c r="J233"/>
  <c i="14" r="BK265"/>
  <c r="J106"/>
  <c r="BK241"/>
  <c r="J151"/>
  <c i="15" r="J186"/>
  <c i="24" r="BK148"/>
  <c i="25" r="J172"/>
  <c r="BK146"/>
  <c i="12" r="BK99"/>
  <c r="BK100"/>
  <c i="13" r="J325"/>
  <c r="BK263"/>
  <c r="BK243"/>
  <c r="J243"/>
  <c r="BK193"/>
  <c r="BK138"/>
  <c i="15" r="J174"/>
  <c r="J124"/>
  <c r="J328"/>
  <c r="J222"/>
  <c r="J178"/>
  <c r="BK98"/>
  <c i="16" r="BK300"/>
  <c r="BK228"/>
  <c r="BK142"/>
  <c r="BK324"/>
  <c r="BK231"/>
  <c r="J168"/>
  <c r="BK100"/>
  <c r="J243"/>
  <c i="17" r="J159"/>
  <c i="18" r="BK177"/>
  <c r="BK145"/>
  <c i="19" r="BK204"/>
  <c r="J228"/>
  <c i="20" r="J130"/>
  <c i="21" r="J104"/>
  <c i="22" r="BK229"/>
  <c i="23" r="BK271"/>
  <c r="BK234"/>
  <c i="24" r="BK171"/>
  <c r="BK158"/>
  <c r="J99"/>
  <c i="25" r="J190"/>
  <c i="27" r="J90"/>
  <c i="2" r="BK199"/>
  <c r="J108"/>
  <c r="J232"/>
  <c r="BK216"/>
  <c r="BK135"/>
  <c i="3" r="J326"/>
  <c r="BK214"/>
  <c r="J223"/>
  <c r="J206"/>
  <c r="BK157"/>
  <c i="4" r="J115"/>
  <c i="5" r="BK142"/>
  <c r="BK94"/>
  <c i="6" r="BK175"/>
  <c r="J104"/>
  <c r="BK128"/>
  <c i="7" r="BK105"/>
  <c r="BK174"/>
  <c i="8" r="BK128"/>
  <c r="BK192"/>
  <c r="J89"/>
  <c i="9" r="BK102"/>
  <c r="BK127"/>
  <c r="BK141"/>
  <c i="10" r="BK108"/>
  <c r="BK134"/>
  <c i="11" r="J148"/>
  <c i="12" r="J95"/>
  <c i="13" r="J248"/>
  <c r="J103"/>
  <c r="BK241"/>
  <c r="J255"/>
  <c i="14" r="BK296"/>
  <c r="BK163"/>
  <c r="BK270"/>
  <c r="BK160"/>
  <c i="15" r="BK214"/>
  <c r="BK116"/>
  <c r="J214"/>
  <c r="J263"/>
  <c i="16" r="BK264"/>
  <c r="J330"/>
  <c r="BK192"/>
  <c i="17" r="BK310"/>
  <c r="J113"/>
  <c i="19" r="BK236"/>
  <c r="J194"/>
  <c i="20" r="BK113"/>
  <c i="21" r="BK106"/>
  <c i="22" r="J185"/>
  <c r="J176"/>
  <c i="23" r="BK95"/>
  <c i="24" r="BK186"/>
  <c r="BK188"/>
  <c i="25" r="BK212"/>
  <c r="J171"/>
  <c i="26" r="J103"/>
  <c i="19" r="BK108"/>
  <c i="20" r="BK216"/>
  <c r="BK190"/>
  <c i="21" r="J129"/>
  <c i="22" r="BK98"/>
  <c i="23" r="J142"/>
  <c r="J229"/>
  <c r="BK120"/>
  <c i="24" r="J121"/>
  <c r="J129"/>
  <c i="25" r="BK217"/>
  <c i="26" r="BK99"/>
  <c r="J91"/>
  <c i="17" r="BK127"/>
  <c i="18" r="J128"/>
  <c r="J167"/>
  <c i="19" r="BK124"/>
  <c r="BK225"/>
  <c r="J120"/>
  <c i="20" r="BK111"/>
  <c i="22" r="BK240"/>
  <c i="23" r="J187"/>
  <c i="25" r="BK169"/>
  <c r="J160"/>
  <c i="26" r="J113"/>
  <c r="BK93"/>
  <c i="17" r="J211"/>
  <c r="BK179"/>
  <c r="J131"/>
  <c i="21" r="J120"/>
  <c i="22" r="J203"/>
  <c r="BK193"/>
  <c r="BK112"/>
  <c r="J125"/>
  <c i="23" r="J154"/>
  <c i="25" r="J181"/>
  <c r="J205"/>
  <c r="J154"/>
  <c i="26" r="BK121"/>
  <c i="2" r="BK247"/>
  <c r="J175"/>
  <c r="J240"/>
  <c r="BK226"/>
  <c r="J148"/>
  <c r="J95"/>
  <c i="3" r="BK119"/>
  <c r="J196"/>
  <c r="BK204"/>
  <c i="4" r="J113"/>
  <c r="J109"/>
  <c i="5" r="J165"/>
  <c i="6" r="J160"/>
  <c i="7" r="BK188"/>
  <c r="J197"/>
  <c i="8" r="J206"/>
  <c r="BK104"/>
  <c r="J160"/>
  <c r="BK116"/>
  <c i="9" r="BK148"/>
  <c r="J125"/>
  <c r="BK104"/>
  <c i="10" r="J133"/>
  <c i="11" r="J174"/>
  <c r="J122"/>
  <c r="J115"/>
  <c i="12" r="BK110"/>
  <c i="13" r="BK337"/>
  <c r="BK199"/>
  <c r="BK224"/>
  <c r="BK239"/>
  <c i="15" r="J281"/>
  <c i="16" r="J227"/>
  <c r="BK296"/>
  <c r="J180"/>
  <c r="BK170"/>
  <c i="17" r="BK131"/>
  <c i="18" r="BK94"/>
  <c i="19" r="J108"/>
  <c i="22" r="J257"/>
  <c r="J94"/>
  <c i="23" r="BK148"/>
  <c r="J170"/>
  <c i="24" r="J139"/>
  <c r="BK139"/>
  <c i="25" r="BK160"/>
  <c i="26" r="J134"/>
  <c i="19" r="BK262"/>
  <c r="J145"/>
  <c i="20" r="J233"/>
  <c i="22" r="J106"/>
  <c r="J233"/>
  <c i="19" r="J217"/>
  <c i="20" r="BK199"/>
  <c i="22" r="J221"/>
  <c i="23" r="J157"/>
  <c r="BK131"/>
  <c i="25" r="BK177"/>
  <c i="26" r="BK115"/>
  <c i="2" r="BK177"/>
  <c r="BK104"/>
  <c i="3" r="BK309"/>
  <c i="5" r="BK163"/>
  <c i="6" r="J170"/>
  <c r="J99"/>
  <c r="J153"/>
  <c r="J102"/>
  <c i="7" r="BK108"/>
  <c r="BK161"/>
  <c i="8" r="BK218"/>
  <c r="J234"/>
  <c i="9" r="J154"/>
  <c r="BK154"/>
  <c r="BK109"/>
  <c r="BK93"/>
  <c i="10" r="J134"/>
  <c r="BK105"/>
  <c i="11" r="BK135"/>
  <c r="BK150"/>
  <c r="J128"/>
  <c i="12" r="J99"/>
  <c i="13" r="BK251"/>
  <c r="J169"/>
  <c r="BK332"/>
  <c r="BK233"/>
  <c r="BK280"/>
  <c i="14" r="BK292"/>
  <c r="BK169"/>
  <c r="J282"/>
  <c r="J187"/>
  <c i="15" r="BK334"/>
  <c r="J231"/>
  <c r="BK323"/>
  <c r="BK186"/>
  <c r="BK104"/>
  <c i="16" r="BK339"/>
  <c r="BK277"/>
  <c r="J187"/>
  <c r="BK252"/>
  <c r="BK166"/>
  <c r="J143"/>
  <c r="J122"/>
  <c i="17" r="J282"/>
  <c r="BK252"/>
  <c r="J226"/>
  <c r="BK157"/>
  <c r="BK316"/>
  <c r="J120"/>
  <c i="18" r="BK128"/>
  <c i="19" r="J166"/>
  <c r="BK114"/>
  <c i="20" r="J147"/>
  <c i="22" r="J112"/>
  <c r="BK166"/>
  <c i="23" r="BK205"/>
  <c i="25" r="BK181"/>
  <c i="26" r="BK111"/>
  <c i="17" r="BK100"/>
  <c i="18" r="BK132"/>
  <c i="19" r="J124"/>
  <c i="20" r="BK174"/>
  <c i="22" r="BK119"/>
  <c i="23" r="J275"/>
  <c i="24" r="BK152"/>
  <c i="26" r="BK137"/>
  <c i="2" r="BK250"/>
  <c r="BK225"/>
  <c r="J173"/>
  <c r="BK134"/>
  <c i="1" r="AS57"/>
  <c i="3" r="BK258"/>
  <c r="BK221"/>
  <c r="J282"/>
  <c r="BK225"/>
  <c r="J188"/>
  <c r="J146"/>
  <c i="5" r="BK174"/>
  <c r="J121"/>
  <c r="BK121"/>
  <c i="6" r="BK153"/>
  <c i="7" r="J120"/>
  <c i="8" r="J163"/>
  <c r="BK176"/>
  <c r="J104"/>
  <c i="9" r="J170"/>
  <c r="J176"/>
  <c r="J127"/>
  <c r="BK126"/>
  <c i="10" r="J105"/>
  <c r="BK133"/>
  <c i="11" r="J131"/>
  <c r="BK152"/>
  <c r="J94"/>
  <c i="13" r="J138"/>
  <c r="BK96"/>
  <c i="14" r="BK173"/>
  <c r="BK127"/>
  <c i="15" r="BK135"/>
  <c r="J151"/>
  <c i="16" r="BK221"/>
  <c r="BK248"/>
  <c i="17" r="J179"/>
  <c i="18" r="BK162"/>
  <c i="21" r="BK129"/>
  <c i="23" r="J101"/>
  <c i="24" r="BK185"/>
  <c i="25" r="BK214"/>
  <c i="26" r="J120"/>
  <c i="13" r="BK315"/>
  <c r="BK235"/>
  <c r="J131"/>
  <c r="J271"/>
  <c r="BK152"/>
  <c r="BK99"/>
  <c i="14" r="J275"/>
  <c r="J197"/>
  <c r="BK325"/>
  <c r="J232"/>
  <c r="BK119"/>
  <c i="15" r="BK257"/>
  <c r="J161"/>
  <c r="J330"/>
  <c r="BK209"/>
  <c r="J112"/>
  <c i="16" r="BK245"/>
  <c r="J300"/>
  <c r="J183"/>
  <c r="BK260"/>
  <c i="17" r="BK230"/>
  <c i="19" r="BK271"/>
  <c i="20" r="J236"/>
  <c r="BK167"/>
  <c i="22" r="BK164"/>
  <c i="24" r="BK154"/>
  <c r="BK121"/>
  <c i="26" r="BK131"/>
  <c i="2" r="J160"/>
  <c r="J247"/>
  <c r="J156"/>
  <c i="3" r="J176"/>
  <c r="J191"/>
  <c i="4" r="BK99"/>
  <c i="5" r="J161"/>
  <c i="6" r="J98"/>
  <c i="7" r="BK137"/>
  <c i="8" r="BK200"/>
  <c r="BK107"/>
  <c i="9" r="BK156"/>
  <c r="J107"/>
  <c i="11" r="J152"/>
  <c r="BK102"/>
  <c i="13" r="J292"/>
  <c r="J315"/>
  <c r="BK155"/>
  <c i="14" r="BK187"/>
  <c i="15" r="J289"/>
  <c r="J256"/>
  <c i="16" r="J192"/>
  <c r="J120"/>
  <c i="18" r="J174"/>
  <c i="19" r="BK104"/>
  <c i="25" r="J185"/>
  <c i="24" r="BK163"/>
  <c i="25" r="J217"/>
  <c i="26" r="J116"/>
  <c i="17" r="J102"/>
  <c i="18" r="BK114"/>
  <c i="19" r="J271"/>
  <c i="20" r="J220"/>
  <c r="J184"/>
  <c i="23" r="BK127"/>
  <c i="26" r="J136"/>
  <c i="27" r="J98"/>
  <c i="17" r="BK159"/>
  <c r="J312"/>
  <c r="BK224"/>
  <c i="18" r="J169"/>
  <c i="19" r="BK268"/>
  <c r="J96"/>
  <c r="BK133"/>
  <c i="20" r="BK155"/>
  <c r="BK125"/>
  <c i="22" r="J158"/>
  <c r="BK94"/>
  <c i="23" r="J207"/>
  <c i="25" r="BK142"/>
  <c i="26" r="BK91"/>
  <c i="2" r="BK240"/>
  <c r="J154"/>
  <c i="3" r="J155"/>
  <c i="5" r="BK126"/>
  <c i="7" r="J166"/>
  <c r="J117"/>
  <c i="8" r="J203"/>
  <c i="9" r="J165"/>
  <c r="J104"/>
  <c i="10" r="BK97"/>
  <c i="11" r="J104"/>
  <c r="J120"/>
  <c i="13" r="BK255"/>
  <c r="J197"/>
  <c i="14" r="BK260"/>
  <c r="BK179"/>
  <c r="J127"/>
  <c r="BK300"/>
  <c r="BK251"/>
  <c r="BK197"/>
  <c r="J146"/>
  <c r="J160"/>
  <c i="15" r="BK328"/>
  <c r="J169"/>
  <c r="BK128"/>
  <c r="BK310"/>
  <c r="J224"/>
  <c r="BK100"/>
  <c i="16" r="BK259"/>
  <c r="BK120"/>
  <c r="BK215"/>
  <c r="J142"/>
  <c i="17" r="J239"/>
  <c i="18" r="J171"/>
  <c i="19" r="J236"/>
  <c r="J172"/>
  <c i="22" r="BK257"/>
  <c r="J135"/>
  <c i="23" r="BK170"/>
  <c r="BK142"/>
  <c i="24" r="J107"/>
  <c i="25" r="J207"/>
  <c r="BK172"/>
  <c i="18" r="J141"/>
  <c i="20" r="J171"/>
  <c i="18" r="BK125"/>
  <c i="20" r="BK229"/>
  <c i="22" r="BK142"/>
  <c i="23" r="J122"/>
  <c i="24" r="J125"/>
  <c i="25" r="J156"/>
  <c i="1" r="AS67"/>
  <c i="3" r="J225"/>
  <c r="BK227"/>
  <c r="BK196"/>
  <c r="BK105"/>
  <c i="4" r="BK124"/>
  <c i="5" r="J167"/>
  <c r="J105"/>
  <c r="BK108"/>
  <c i="6" r="J106"/>
  <c r="J162"/>
  <c i="7" r="BK197"/>
  <c r="BK99"/>
  <c r="BK147"/>
  <c i="8" r="J192"/>
  <c r="BK96"/>
  <c i="9" r="BK150"/>
  <c r="BK132"/>
  <c r="J96"/>
  <c i="10" r="J116"/>
  <c r="J94"/>
  <c i="11" r="BK166"/>
  <c r="J110"/>
  <c r="J143"/>
  <c i="12" r="BK107"/>
  <c i="13" r="J350"/>
  <c r="BK244"/>
  <c r="BK120"/>
  <c r="BK249"/>
  <c r="BK146"/>
  <c i="14" r="BK333"/>
  <c r="BK202"/>
  <c r="J303"/>
  <c r="BK211"/>
  <c r="BK106"/>
  <c i="15" r="BK263"/>
  <c r="J304"/>
  <c r="BK237"/>
  <c r="J110"/>
  <c r="BK124"/>
  <c i="16" r="J253"/>
  <c r="J108"/>
  <c r="J230"/>
  <c r="BK143"/>
  <c r="J106"/>
  <c r="J136"/>
  <c i="17" r="BK296"/>
  <c r="J270"/>
  <c r="J237"/>
  <c r="BK222"/>
  <c r="J151"/>
  <c r="J319"/>
  <c r="BK236"/>
  <c r="BK134"/>
  <c i="18" r="J147"/>
  <c i="19" r="BK100"/>
  <c i="20" r="J196"/>
  <c i="25" r="J146"/>
  <c i="26" r="BK129"/>
  <c i="17" r="J272"/>
  <c i="18" r="BK100"/>
  <c i="19" r="J141"/>
  <c i="20" r="BK143"/>
  <c i="22" r="J166"/>
  <c i="23" r="J166"/>
  <c r="BK117"/>
  <c i="24" r="J136"/>
  <c i="27" r="BK98"/>
  <c i="2" r="J221"/>
  <c r="BK162"/>
  <c r="BK103"/>
  <c r="BK175"/>
  <c r="BK120"/>
  <c i="3" r="BK253"/>
  <c r="BK184"/>
  <c r="J218"/>
  <c r="J211"/>
  <c r="BK147"/>
  <c i="4" r="J125"/>
  <c i="5" r="J119"/>
  <c i="6" r="J123"/>
  <c i="7" r="J161"/>
  <c r="J99"/>
  <c r="J108"/>
  <c i="8" r="J101"/>
  <c r="BK163"/>
  <c r="J122"/>
  <c i="9" r="BK176"/>
  <c r="BK184"/>
  <c r="BK138"/>
  <c r="BK111"/>
  <c r="J117"/>
  <c i="10" r="BK131"/>
  <c i="11" r="J172"/>
  <c r="J126"/>
  <c r="BK160"/>
  <c r="J101"/>
  <c i="13" r="BK165"/>
  <c r="BK131"/>
  <c i="14" r="J349"/>
  <c i="15" r="J259"/>
  <c r="J264"/>
  <c i="16" r="J336"/>
  <c r="BK211"/>
  <c i="17" r="J133"/>
  <c i="19" r="BK244"/>
  <c i="20" r="J117"/>
  <c i="22" r="J119"/>
  <c i="23" r="BK107"/>
  <c i="24" r="J163"/>
  <c i="25" r="J193"/>
  <c i="12" r="BK94"/>
  <c i="13" r="BK271"/>
  <c r="BK187"/>
  <c r="J111"/>
  <c r="J251"/>
  <c r="BK175"/>
  <c r="BK158"/>
  <c i="14" r="J267"/>
  <c r="J174"/>
  <c r="J352"/>
  <c r="BK206"/>
  <c r="J119"/>
  <c i="15" r="J232"/>
  <c r="BK118"/>
  <c r="BK234"/>
  <c r="J135"/>
  <c r="J142"/>
  <c i="16" r="J217"/>
  <c r="J102"/>
  <c r="BK147"/>
  <c r="J111"/>
  <c i="22" r="J251"/>
  <c i="23" r="J200"/>
  <c i="24" r="BK94"/>
  <c i="25" r="BK228"/>
  <c i="2" r="J214"/>
  <c r="J135"/>
  <c r="J203"/>
  <c i="3" r="J280"/>
  <c r="BK200"/>
  <c r="BK116"/>
  <c i="4" r="J93"/>
  <c i="5" r="BK139"/>
  <c i="6" r="J109"/>
  <c i="7" r="BK172"/>
  <c i="8" r="J221"/>
  <c r="J200"/>
  <c i="9" r="J171"/>
  <c r="BK134"/>
  <c i="10" r="J138"/>
  <c i="11" r="BK176"/>
  <c i="12" r="J110"/>
  <c i="13" r="J206"/>
  <c r="BK206"/>
  <c i="14" r="J251"/>
  <c r="J225"/>
  <c i="15" r="BK247"/>
  <c r="J276"/>
  <c i="16" r="J296"/>
  <c r="J213"/>
  <c i="17" r="BK226"/>
  <c i="19" r="BK137"/>
  <c i="20" r="BK160"/>
  <c i="22" r="BK247"/>
  <c i="23" r="J234"/>
  <c i="24" r="BK156"/>
  <c r="BK107"/>
  <c i="25" r="BK185"/>
  <c i="19" r="J244"/>
  <c i="20" r="J178"/>
  <c i="21" r="BK104"/>
  <c i="23" r="J113"/>
  <c i="24" r="J185"/>
  <c i="19" r="BK208"/>
  <c i="20" r="J174"/>
  <c i="22" r="J206"/>
  <c i="25" r="J187"/>
  <c i="26" r="J121"/>
  <c i="17" r="BK191"/>
  <c r="J134"/>
  <c r="BK278"/>
  <c r="J152"/>
  <c i="18" r="BK179"/>
  <c i="19" r="J251"/>
  <c r="BK251"/>
  <c r="J162"/>
  <c i="20" r="J135"/>
  <c r="BK213"/>
  <c i="22" r="J127"/>
  <c r="BK170"/>
  <c i="23" r="J195"/>
  <c i="25" r="BK196"/>
  <c i="26" r="BK107"/>
  <c i="27" r="BK90"/>
  <c i="2" r="J164"/>
  <c r="BK234"/>
  <c i="3" r="J264"/>
  <c r="BK211"/>
  <c r="BK174"/>
  <c i="5" r="J171"/>
  <c i="6" r="BK151"/>
  <c i="7" r="BK111"/>
  <c i="8" r="BK154"/>
  <c r="J184"/>
  <c i="9" r="J186"/>
  <c r="BK140"/>
  <c i="10" r="J111"/>
  <c i="11" r="J154"/>
  <c r="J132"/>
  <c i="12" r="J108"/>
  <c i="13" r="J276"/>
  <c r="BK270"/>
  <c i="14" r="J345"/>
  <c i="20" r="J209"/>
  <c r="J203"/>
  <c i="22" r="BK179"/>
  <c i="23" r="BK166"/>
  <c i="24" r="J186"/>
  <c i="25" r="BK175"/>
  <c i="26" r="J118"/>
  <c i="19" r="BK219"/>
  <c i="20" r="J227"/>
  <c i="22" r="J195"/>
  <c i="23" r="BK284"/>
  <c i="24" r="J148"/>
  <c i="25" r="BK234"/>
  <c i="2" r="BK214"/>
  <c r="BK140"/>
  <c i="1" r="AS55"/>
  <c i="3" r="BK282"/>
  <c r="BK161"/>
  <c r="BK230"/>
  <c r="BK210"/>
  <c i="5" r="BK132"/>
  <c i="6" r="BK133"/>
  <c r="BK107"/>
  <c r="J117"/>
  <c i="7" r="J147"/>
  <c r="BK192"/>
  <c r="BK96"/>
  <c i="8" r="BK137"/>
  <c r="BK209"/>
  <c i="9" r="BK182"/>
  <c r="J131"/>
  <c r="BK125"/>
  <c i="10" r="J126"/>
  <c r="J119"/>
  <c i="11" r="BK146"/>
  <c r="BK154"/>
  <c r="J144"/>
  <c i="12" r="BK95"/>
  <c i="13" r="J307"/>
  <c r="J185"/>
  <c r="J311"/>
  <c r="BK216"/>
  <c r="J210"/>
  <c i="14" r="BK274"/>
  <c r="BK148"/>
  <c r="J254"/>
  <c r="BK132"/>
  <c i="15" r="BK304"/>
  <c r="J209"/>
  <c r="J272"/>
  <c r="BK156"/>
  <c r="J292"/>
  <c i="16" r="BK333"/>
  <c r="BK268"/>
  <c r="J175"/>
  <c r="J292"/>
  <c r="J202"/>
  <c r="J248"/>
  <c r="J96"/>
  <c i="17" r="J310"/>
  <c r="J278"/>
  <c r="BK259"/>
  <c r="BK234"/>
  <c r="BK200"/>
  <c r="J145"/>
  <c r="J286"/>
  <c r="BK211"/>
  <c i="19" r="J274"/>
  <c i="22" r="J225"/>
  <c r="BK144"/>
  <c i="23" r="J173"/>
  <c i="25" r="J169"/>
  <c i="26" r="J106"/>
  <c i="17" r="BK186"/>
  <c i="19" r="J232"/>
  <c i="20" r="BK209"/>
  <c i="22" r="BK244"/>
  <c r="BK106"/>
  <c i="23" r="BK209"/>
  <c i="24" r="J146"/>
  <c i="2" r="BK245"/>
  <c r="J206"/>
  <c r="BK158"/>
  <c r="BK112"/>
  <c r="J199"/>
  <c r="BK152"/>
  <c i="3" r="BK263"/>
  <c r="J256"/>
  <c r="J311"/>
  <c r="J259"/>
  <c r="J163"/>
  <c r="J110"/>
  <c i="6" r="J110"/>
  <c r="J175"/>
  <c r="J103"/>
  <c i="7" r="BK150"/>
  <c r="J190"/>
  <c i="8" r="BK231"/>
  <c r="BK140"/>
  <c r="J166"/>
  <c r="BK113"/>
  <c i="9" r="J162"/>
  <c r="BK162"/>
  <c r="J134"/>
  <c r="BK151"/>
  <c i="10" r="J113"/>
  <c r="BK114"/>
  <c i="11" r="BK158"/>
  <c i="14" r="BK315"/>
  <c r="BK311"/>
  <c i="15" r="J218"/>
  <c r="BK181"/>
  <c i="16" r="BK202"/>
  <c r="BK134"/>
  <c i="17" r="BK145"/>
  <c i="20" r="J107"/>
  <c i="22" r="J160"/>
  <c i="24" r="BK146"/>
  <c i="25" r="J228"/>
  <c i="26" r="J131"/>
  <c i="13" r="J237"/>
  <c r="J216"/>
  <c i="14" r="J290"/>
  <c r="BK234"/>
  <c r="BK307"/>
  <c r="J243"/>
  <c r="J153"/>
  <c i="15" r="BK337"/>
  <c r="BK249"/>
  <c r="J138"/>
  <c r="BK279"/>
  <c r="BK161"/>
  <c r="J334"/>
  <c i="16" r="BK272"/>
  <c r="BK183"/>
  <c r="BK253"/>
  <c r="J206"/>
  <c i="17" r="BK196"/>
  <c i="23" r="BK238"/>
  <c r="J164"/>
  <c i="24" r="J182"/>
  <c i="26" r="J117"/>
  <c i="2" r="BK203"/>
  <c r="J249"/>
  <c r="BK181"/>
  <c i="3" r="J246"/>
  <c r="BK223"/>
  <c i="4" r="BK120"/>
  <c i="5" r="BK119"/>
  <c i="6" r="J169"/>
  <c i="7" r="BK190"/>
  <c r="J105"/>
  <c i="8" r="J93"/>
  <c r="J119"/>
  <c i="9" r="BK143"/>
  <c i="10" r="BK113"/>
  <c i="11" r="BK115"/>
  <c r="BK137"/>
  <c i="13" r="J319"/>
  <c r="BK292"/>
  <c i="14" r="J230"/>
  <c r="BK104"/>
  <c i="15" r="J130"/>
  <c r="BK108"/>
  <c i="16" r="J126"/>
  <c r="J326"/>
  <c i="18" r="J145"/>
  <c i="19" r="J127"/>
  <c i="21" r="BK110"/>
  <c i="22" r="BK218"/>
  <c i="23" r="BK138"/>
  <c i="25" r="BK226"/>
  <c i="26" r="BK113"/>
  <c i="19" r="J150"/>
  <c i="20" r="J164"/>
  <c i="23" r="J181"/>
  <c i="24" r="BK179"/>
  <c r="J110"/>
  <c i="25" r="J195"/>
  <c i="17" r="J200"/>
  <c i="18" r="J98"/>
  <c i="19" r="J255"/>
  <c i="20" r="J194"/>
  <c i="22" r="BK221"/>
  <c i="25" r="J226"/>
  <c i="26" r="BK119"/>
  <c i="17" r="J236"/>
  <c r="BK152"/>
  <c r="BK113"/>
  <c r="BK193"/>
  <c i="18" r="J179"/>
  <c r="BK110"/>
  <c i="19" r="BK154"/>
  <c r="BK191"/>
  <c r="J131"/>
  <c i="20" r="J102"/>
  <c r="BK94"/>
  <c i="22" r="BK216"/>
  <c i="23" r="BK275"/>
  <c r="J117"/>
  <c i="2" r="J245"/>
  <c r="J191"/>
  <c i="3" r="BK251"/>
  <c r="BK121"/>
  <c r="J121"/>
  <c i="5" r="J150"/>
  <c i="6" r="BK109"/>
  <c i="7" r="BK153"/>
  <c i="8" r="J131"/>
  <c r="BK143"/>
  <c i="9" r="J93"/>
  <c r="BK94"/>
  <c i="11" r="BK133"/>
  <c r="BK126"/>
  <c i="12" r="J92"/>
  <c i="13" r="J175"/>
  <c r="BK136"/>
  <c i="14" r="BK303"/>
  <c i="15" r="J279"/>
  <c r="J98"/>
  <c r="J252"/>
  <c i="16" r="J319"/>
  <c r="BK108"/>
  <c i="17" r="J118"/>
  <c i="19" r="J208"/>
  <c i="22" r="BK237"/>
  <c i="23" r="J265"/>
  <c i="24" r="J152"/>
  <c i="26" r="J114"/>
  <c i="19" r="BK96"/>
  <c i="21" r="BK95"/>
  <c i="23" r="BK281"/>
  <c r="BK195"/>
  <c i="24" r="J144"/>
  <c i="26" r="J132"/>
  <c i="19" r="J262"/>
  <c i="20" r="BK157"/>
  <c i="22" r="BK183"/>
  <c i="23" r="BK154"/>
  <c i="25" r="BK193"/>
  <c i="26" r="BK123"/>
  <c i="2" r="J205"/>
  <c r="BK160"/>
  <c i="3" r="BK277"/>
  <c r="J230"/>
  <c r="J302"/>
  <c r="J168"/>
  <c r="BK206"/>
  <c r="J149"/>
  <c r="J144"/>
  <c i="5" r="J174"/>
  <c r="J112"/>
  <c r="BK123"/>
  <c i="6" r="BK124"/>
  <c r="BK159"/>
  <c r="BK90"/>
  <c i="7" r="J202"/>
  <c r="BK114"/>
  <c i="8" r="J176"/>
  <c r="J197"/>
  <c i="9" r="BK168"/>
  <c r="J94"/>
  <c i="10" r="J143"/>
  <c r="BK126"/>
  <c i="11" r="BK172"/>
  <c r="J119"/>
  <c r="BK164"/>
  <c i="12" r="BK109"/>
  <c r="BK101"/>
  <c i="13" r="J280"/>
  <c r="BK176"/>
  <c r="BK325"/>
  <c r="J181"/>
  <c r="BK185"/>
  <c i="14" r="J256"/>
  <c r="J104"/>
  <c r="BK230"/>
  <c r="J123"/>
  <c i="15" r="J242"/>
  <c r="J343"/>
  <c r="BK232"/>
  <c r="J149"/>
  <c r="J337"/>
  <c i="16" r="BK326"/>
  <c r="J198"/>
  <c r="BK288"/>
  <c i="17" r="BK170"/>
  <c r="BK109"/>
  <c r="J276"/>
  <c r="J191"/>
  <c i="18" r="J94"/>
  <c i="19" r="BK223"/>
  <c r="J100"/>
  <c i="20" r="BK196"/>
  <c i="21" r="BK100"/>
  <c i="22" r="BK195"/>
  <c i="26" r="BK116"/>
  <c i="17" r="J141"/>
  <c i="19" r="J186"/>
  <c i="20" r="BK149"/>
  <c i="21" r="J116"/>
  <c i="23" r="BK229"/>
  <c r="J148"/>
  <c i="24" r="J168"/>
  <c i="26" r="BK138"/>
  <c i="2" r="BK232"/>
  <c r="J193"/>
  <c r="J152"/>
  <c r="J102"/>
  <c r="BK204"/>
  <c r="BK164"/>
  <c i="1" r="AS86"/>
  <c i="3" r="BK144"/>
  <c r="J193"/>
  <c r="BK159"/>
  <c r="BK149"/>
  <c i="4" r="J102"/>
  <c i="5" r="BK153"/>
  <c r="BK93"/>
  <c r="BK112"/>
  <c i="6" r="BK146"/>
  <c r="BK96"/>
  <c r="BK129"/>
  <c i="7" r="J192"/>
  <c r="BK89"/>
  <c r="J102"/>
  <c i="8" r="BK184"/>
  <c r="J226"/>
  <c r="J137"/>
  <c r="BK93"/>
  <c i="9" r="J158"/>
  <c r="J148"/>
  <c r="BK115"/>
  <c i="10" r="BK125"/>
  <c r="BK116"/>
  <c i="11" r="J166"/>
  <c i="13" r="BK169"/>
  <c i="14" r="BK217"/>
  <c r="J217"/>
  <c i="15" r="BK285"/>
  <c r="BK318"/>
  <c r="J106"/>
  <c i="16" r="J160"/>
  <c r="J231"/>
  <c i="18" r="BK167"/>
  <c i="19" r="BK145"/>
  <c i="22" r="BK225"/>
  <c i="23" r="J135"/>
  <c i="24" r="BK133"/>
  <c i="26" r="J105"/>
  <c i="12" r="J93"/>
  <c i="13" r="J273"/>
  <c r="J155"/>
  <c r="J339"/>
  <c r="BK220"/>
  <c r="BK111"/>
  <c i="14" r="BK321"/>
  <c r="J211"/>
  <c r="J132"/>
  <c r="J278"/>
  <c r="BK167"/>
  <c i="15" r="BK330"/>
  <c r="J237"/>
  <c r="BK145"/>
  <c r="BK96"/>
  <c r="BK242"/>
  <c r="J118"/>
  <c i="16" r="BK310"/>
  <c r="BK198"/>
  <c r="J238"/>
  <c r="J306"/>
  <c i="17" r="BK124"/>
  <c i="18" r="J186"/>
  <c i="19" r="BK127"/>
  <c i="20" r="BK100"/>
  <c i="22" r="J115"/>
  <c i="23" r="BK258"/>
  <c i="24" r="J117"/>
  <c i="25" r="J168"/>
  <c i="2" r="J246"/>
  <c r="BK116"/>
  <c r="BK238"/>
  <c i="1" r="AS82"/>
  <c i="3" r="J253"/>
  <c r="J98"/>
  <c i="5" r="J108"/>
  <c i="6" r="J129"/>
  <c r="J96"/>
  <c i="7" r="J91"/>
  <c i="8" r="J146"/>
  <c r="BK134"/>
  <c i="9" r="BK160"/>
  <c r="BK96"/>
  <c i="10" r="J128"/>
  <c i="11" r="BK97"/>
  <c i="12" r="J100"/>
  <c i="13" r="J337"/>
  <c i="14" r="J321"/>
  <c r="J319"/>
  <c r="J108"/>
  <c i="15" r="J108"/>
  <c r="BK102"/>
  <c i="16" r="J304"/>
  <c i="17" r="J204"/>
  <c i="19" r="BK274"/>
  <c i="20" r="BK203"/>
  <c i="22" r="BK210"/>
  <c i="23" r="BK157"/>
  <c i="24" r="BK141"/>
  <c i="25" r="J140"/>
  <c i="19" r="BK168"/>
  <c i="20" r="BK147"/>
  <c i="21" r="BK91"/>
  <c i="23" r="J284"/>
  <c r="J191"/>
  <c i="25" r="BK197"/>
  <c i="26" r="J123"/>
  <c i="18" r="BK147"/>
  <c i="19" r="BK150"/>
  <c r="J137"/>
  <c i="20" r="J94"/>
  <c i="23" r="J220"/>
  <c i="25" r="BK140"/>
  <c i="26" r="BK110"/>
  <c i="17" r="J196"/>
  <c r="BK141"/>
  <c r="BK294"/>
  <c r="BK181"/>
  <c i="18" r="BK104"/>
  <c r="J158"/>
  <c i="19" r="BK131"/>
  <c r="BK248"/>
  <c i="20" r="BK181"/>
  <c r="BK102"/>
  <c i="22" r="J151"/>
  <c r="J131"/>
  <c i="23" r="BK176"/>
  <c i="25" r="J191"/>
  <c r="J174"/>
  <c i="26" r="J119"/>
  <c i="2" r="J216"/>
  <c r="J136"/>
  <c r="J218"/>
  <c r="BK132"/>
  <c i="3" r="BK229"/>
  <c r="J228"/>
  <c i="4" r="J124"/>
  <c i="5" r="J126"/>
  <c r="BK96"/>
  <c i="7" r="J129"/>
  <c i="8" r="J181"/>
  <c r="BK131"/>
  <c i="9" r="BK165"/>
  <c i="10" r="J131"/>
  <c i="11" r="J164"/>
  <c r="BK144"/>
  <c i="12" r="J106"/>
  <c i="13" r="BK237"/>
  <c r="J165"/>
  <c i="14" r="J325"/>
  <c i="19" r="BK147"/>
  <c i="23" r="BK207"/>
  <c i="24" r="BK117"/>
  <c i="26" r="BK106"/>
  <c i="19" r="BK186"/>
  <c i="21" r="BK122"/>
  <c i="23" r="J240"/>
  <c i="24" r="BK183"/>
  <c r="BK125"/>
  <c i="25" r="BK220"/>
  <c i="19" r="J116"/>
  <c r="BK188"/>
  <c i="20" r="J125"/>
  <c i="22" r="BK135"/>
  <c r="BK139"/>
  <c i="23" r="BK191"/>
  <c r="BK240"/>
  <c r="BK181"/>
  <c i="24" r="J188"/>
  <c i="25" r="J224"/>
  <c r="J177"/>
  <c i="26" r="J110"/>
  <c r="J99"/>
  <c i="2" r="BK201"/>
  <c r="BK166"/>
  <c r="BK124"/>
  <c i="1" r="AS84"/>
  <c i="3" r="J263"/>
  <c r="J244"/>
  <c r="BK272"/>
  <c r="BK180"/>
  <c r="BK98"/>
  <c r="J271"/>
  <c r="J128"/>
  <c r="J254"/>
  <c r="J203"/>
  <c r="BK168"/>
  <c r="J161"/>
  <c r="J124"/>
  <c r="J147"/>
  <c i="4" r="BK125"/>
  <c r="J111"/>
  <c r="BK105"/>
  <c i="5" r="J169"/>
  <c r="BK150"/>
  <c r="BK129"/>
  <c r="BK157"/>
  <c r="J142"/>
  <c i="6" r="BK162"/>
  <c r="J145"/>
  <c r="BK117"/>
  <c r="BK101"/>
  <c r="J176"/>
  <c r="J151"/>
  <c r="BK127"/>
  <c r="J100"/>
  <c i="7" r="BK156"/>
  <c r="BK120"/>
  <c r="J156"/>
  <c r="BK180"/>
  <c r="J89"/>
  <c i="8" r="J211"/>
  <c r="J157"/>
  <c r="BK119"/>
  <c r="BK221"/>
  <c r="BK195"/>
  <c i="9" r="BK145"/>
  <c r="BK171"/>
  <c r="BK147"/>
  <c r="J123"/>
  <c i="10" r="J109"/>
  <c r="J97"/>
  <c r="J101"/>
  <c i="11" r="BK180"/>
  <c r="BK165"/>
  <c r="J160"/>
  <c r="BK128"/>
  <c r="BK101"/>
  <c r="BK119"/>
  <c i="12" r="J105"/>
  <c r="BK92"/>
  <c i="13" r="J332"/>
  <c r="J266"/>
  <c r="BK197"/>
  <c r="J136"/>
  <c r="J99"/>
  <c r="BK273"/>
  <c r="J244"/>
  <c r="J199"/>
  <c r="J157"/>
  <c r="BK103"/>
  <c r="J96"/>
  <c i="14" r="J307"/>
  <c r="BK253"/>
  <c r="BK192"/>
  <c r="J116"/>
  <c r="J315"/>
  <c r="BK275"/>
  <c r="J202"/>
  <c r="J163"/>
  <c i="15" r="J296"/>
  <c r="J234"/>
  <c i="16" r="BK292"/>
  <c r="BK206"/>
  <c r="BK140"/>
  <c r="J275"/>
  <c r="BK233"/>
  <c r="J221"/>
  <c r="J156"/>
  <c r="BK102"/>
  <c r="J166"/>
  <c r="J115"/>
  <c i="17" r="J323"/>
  <c r="BK312"/>
  <c r="J294"/>
  <c r="BK276"/>
  <c r="BK263"/>
  <c r="J250"/>
  <c r="BK228"/>
  <c r="J207"/>
  <c r="J186"/>
  <c r="J138"/>
  <c r="BK118"/>
  <c r="J296"/>
  <c r="J232"/>
  <c r="J170"/>
  <c i="18" r="BK169"/>
  <c i="19" r="J223"/>
  <c r="J181"/>
  <c r="J248"/>
  <c r="J154"/>
  <c r="J188"/>
  <c i="20" r="BK223"/>
  <c r="J98"/>
  <c i="21" r="J95"/>
  <c i="22" r="BK251"/>
  <c r="BK158"/>
  <c r="J240"/>
  <c i="23" r="BK265"/>
  <c r="J150"/>
  <c i="25" r="BK191"/>
  <c i="26" r="BK136"/>
  <c r="BK132"/>
  <c i="27" r="J94"/>
  <c i="17" r="J176"/>
  <c i="18" r="J172"/>
  <c r="BK121"/>
  <c i="19" r="BK181"/>
  <c i="20" r="J100"/>
  <c i="22" r="J146"/>
  <c r="BK185"/>
  <c r="J179"/>
  <c i="23" r="BK200"/>
  <c r="J263"/>
  <c r="BK173"/>
  <c i="24" r="BK175"/>
  <c r="BK110"/>
  <c r="BK114"/>
  <c i="26" r="BK124"/>
  <c i="2" r="BK249"/>
  <c r="BK242"/>
  <c r="BK218"/>
  <c r="J201"/>
  <c r="J177"/>
  <c r="BK144"/>
  <c r="J120"/>
  <c r="BK95"/>
  <c r="J211"/>
  <c r="BK185"/>
  <c r="J158"/>
  <c r="J112"/>
  <c i="3" r="BK261"/>
  <c r="J290"/>
  <c r="BK203"/>
  <c r="BK132"/>
  <c r="J229"/>
  <c r="J159"/>
  <c r="BK208"/>
  <c r="J171"/>
  <c r="J119"/>
  <c r="BK124"/>
  <c i="4" r="BK102"/>
  <c i="5" r="J157"/>
  <c r="J132"/>
  <c r="BK97"/>
  <c r="BK158"/>
  <c r="J129"/>
  <c r="J107"/>
  <c i="6" r="BK123"/>
  <c r="BK100"/>
  <c r="J90"/>
  <c r="BK160"/>
  <c r="BK105"/>
  <c i="7" r="J180"/>
  <c r="BK134"/>
  <c r="BK195"/>
  <c r="BK166"/>
  <c i="8" r="BK241"/>
  <c r="J195"/>
  <c r="J134"/>
  <c r="BK234"/>
  <c r="J171"/>
  <c r="BK146"/>
  <c r="J125"/>
  <c i="9" r="BK186"/>
  <c r="J168"/>
  <c r="J152"/>
  <c r="BK180"/>
  <c r="J145"/>
  <c r="BK131"/>
  <c r="BK123"/>
  <c i="10" r="J115"/>
  <c r="J125"/>
  <c r="BK109"/>
  <c i="11" r="BK171"/>
  <c r="J118"/>
  <c r="J155"/>
  <c r="J133"/>
  <c r="BK122"/>
  <c r="BK148"/>
  <c i="13" r="BK346"/>
  <c r="BK296"/>
  <c r="J202"/>
  <c i="14" r="BK338"/>
  <c r="J245"/>
  <c r="BK290"/>
  <c r="BK174"/>
  <c i="15" r="J235"/>
  <c r="BK120"/>
  <c r="BK235"/>
  <c r="J314"/>
  <c i="16" r="J252"/>
  <c r="BK136"/>
  <c r="BK161"/>
  <c r="BK106"/>
  <c i="18" r="BK171"/>
  <c i="20" r="J216"/>
  <c i="21" r="J113"/>
  <c r="BK97"/>
  <c i="23" r="J238"/>
  <c r="BK187"/>
  <c i="24" r="J105"/>
  <c r="J119"/>
  <c i="25" r="BK187"/>
  <c r="BK171"/>
  <c i="26" r="BK120"/>
  <c i="12" r="BK98"/>
  <c i="13" r="BK339"/>
  <c r="BK284"/>
  <c r="J229"/>
  <c r="BK181"/>
  <c r="BK142"/>
  <c r="BK327"/>
  <c r="BK303"/>
  <c r="BK210"/>
  <c r="J158"/>
  <c r="BK202"/>
  <c i="14" r="BK343"/>
  <c r="J300"/>
  <c r="J241"/>
  <c r="J167"/>
  <c r="J100"/>
  <c r="J296"/>
  <c r="BK256"/>
  <c r="BK221"/>
  <c r="BK134"/>
  <c r="BK112"/>
  <c i="15" r="BK300"/>
  <c r="BK268"/>
  <c r="BK220"/>
  <c r="J155"/>
  <c r="BK106"/>
  <c r="J300"/>
  <c r="J249"/>
  <c r="BK155"/>
  <c r="J102"/>
  <c r="BK289"/>
  <c i="16" r="J339"/>
  <c r="BK213"/>
  <c r="J130"/>
  <c r="J314"/>
  <c r="J228"/>
  <c r="BK126"/>
  <c i="17" r="BK270"/>
  <c i="18" r="BK152"/>
  <c r="BK138"/>
  <c r="J100"/>
  <c i="19" r="BK166"/>
  <c i="20" r="BK164"/>
  <c r="BK130"/>
  <c i="22" r="BK115"/>
  <c r="BK233"/>
  <c i="23" r="BK214"/>
  <c r="J144"/>
  <c i="24" r="J141"/>
  <c r="BK143"/>
  <c i="25" r="J192"/>
  <c i="26" r="BK109"/>
  <c i="2" r="J234"/>
  <c r="J181"/>
  <c r="J252"/>
  <c r="J250"/>
  <c r="BK227"/>
  <c r="BK173"/>
  <c r="J103"/>
  <c i="3" r="J141"/>
  <c r="J132"/>
  <c r="J174"/>
  <c i="10" r="J96"/>
  <c i="11" r="BK132"/>
  <c r="BK124"/>
  <c r="J116"/>
  <c i="12" r="BK106"/>
  <c i="13" r="J270"/>
  <c r="BK127"/>
  <c r="BK229"/>
  <c r="BK171"/>
  <c i="14" r="J270"/>
  <c r="J356"/>
  <c r="J183"/>
  <c r="BK138"/>
  <c i="15" r="BK151"/>
  <c r="J340"/>
  <c r="BK174"/>
  <c i="16" r="J225"/>
  <c r="J264"/>
  <c r="BK175"/>
  <c i="17" r="J267"/>
  <c r="J109"/>
  <c i="18" r="BK190"/>
  <c i="19" r="J240"/>
  <c i="20" r="BK184"/>
  <c i="22" r="J142"/>
  <c r="BK160"/>
  <c i="23" r="BK263"/>
  <c r="BK218"/>
  <c i="24" r="J143"/>
  <c r="J123"/>
  <c i="25" r="J196"/>
  <c r="J212"/>
  <c i="27" r="BK94"/>
  <c i="19" r="BK159"/>
  <c i="20" r="BK236"/>
  <c r="J127"/>
  <c i="22" r="J189"/>
  <c i="23" r="BK251"/>
  <c r="BK216"/>
  <c r="J107"/>
  <c i="24" r="BK144"/>
  <c i="25" r="BK232"/>
  <c r="J182"/>
  <c i="26" r="J130"/>
  <c r="J109"/>
  <c i="17" r="J174"/>
  <c i="18" r="J190"/>
  <c r="BK183"/>
  <c i="19" r="BK264"/>
  <c i="17" r="BK106"/>
  <c r="BK290"/>
  <c r="J234"/>
  <c r="J162"/>
  <c r="J181"/>
  <c i="18" r="J121"/>
  <c r="BK141"/>
  <c i="19" r="J219"/>
  <c r="BK258"/>
  <c r="BK228"/>
  <c r="BK110"/>
  <c i="20" r="BK233"/>
  <c r="J167"/>
  <c r="J229"/>
  <c r="J139"/>
  <c i="21" r="BK126"/>
  <c i="22" r="J247"/>
  <c r="BK154"/>
  <c r="J210"/>
  <c i="23" r="BK223"/>
  <c r="J138"/>
  <c i="25" r="BK163"/>
  <c r="BK224"/>
  <c r="BK164"/>
  <c i="26" r="J115"/>
  <c r="J111"/>
  <c i="2" r="BK252"/>
  <c r="J183"/>
  <c r="J124"/>
  <c r="J228"/>
  <c r="BK179"/>
  <c r="BK108"/>
  <c i="3" r="BK302"/>
  <c r="BK188"/>
  <c r="BK280"/>
  <c r="BK216"/>
  <c r="BK103"/>
  <c i="4" r="BK109"/>
  <c i="5" r="J146"/>
  <c r="BK110"/>
  <c i="6" r="J128"/>
  <c r="BK145"/>
  <c i="7" r="J126"/>
  <c r="J188"/>
  <c i="8" r="BK226"/>
  <c r="J236"/>
  <c r="BK101"/>
  <c i="9" r="J156"/>
  <c r="J132"/>
  <c r="BK107"/>
  <c i="10" r="BK96"/>
  <c r="BK115"/>
  <c i="11" r="J169"/>
  <c r="J162"/>
  <c r="BK98"/>
  <c i="12" r="J98"/>
  <c i="13" r="BK150"/>
  <c r="BK248"/>
  <c r="J150"/>
  <c i="14" r="BK282"/>
  <c i="15" r="J205"/>
  <c r="BK142"/>
  <c i="16" r="BK180"/>
  <c r="J140"/>
  <c i="17" r="BK166"/>
  <c i="19" r="BK198"/>
  <c i="22" r="BK203"/>
  <c i="23" r="J281"/>
  <c i="24" r="J167"/>
  <c i="25" r="BK195"/>
  <c i="19" r="J155"/>
  <c i="20" r="J181"/>
  <c i="22" r="BK151"/>
  <c i="23" r="J271"/>
  <c i="24" r="J179"/>
  <c i="25" r="J197"/>
  <c i="18" r="BK134"/>
  <c i="20" r="J104"/>
  <c i="21" r="J110"/>
  <c i="22" r="BK125"/>
  <c i="23" r="J111"/>
  <c i="26" r="BK118"/>
  <c i="17" r="J259"/>
  <c i="18" r="BK107"/>
  <c i="20" r="J223"/>
  <c i="21" r="BK116"/>
  <c i="23" r="J267"/>
  <c r="BK227"/>
  <c i="2" r="BK191"/>
  <c r="J126"/>
  <c r="BK255"/>
  <c r="BK183"/>
  <c r="BK126"/>
  <c i="3" r="BK275"/>
  <c r="BK226"/>
  <c r="J267"/>
  <c r="J137"/>
  <c r="J204"/>
  <c r="BK128"/>
  <c i="4" r="BK115"/>
  <c i="5" r="BK167"/>
  <c r="BK155"/>
  <c r="J94"/>
  <c i="6" r="BK142"/>
  <c r="J147"/>
  <c r="BK147"/>
  <c r="BK98"/>
  <c i="7" r="J177"/>
  <c i="8" r="J209"/>
  <c r="BK122"/>
  <c r="J218"/>
  <c r="J128"/>
  <c i="9" r="J184"/>
  <c r="J147"/>
  <c i="11" r="BK174"/>
  <c r="J140"/>
  <c r="J98"/>
  <c r="BK118"/>
  <c r="J109"/>
  <c i="13" r="J235"/>
  <c i="14" r="BK278"/>
  <c r="J260"/>
  <c i="15" r="J308"/>
  <c r="J100"/>
  <c r="J120"/>
  <c i="16" r="BK275"/>
  <c r="J310"/>
  <c i="17" r="J252"/>
  <c i="19" r="J191"/>
  <c i="22" r="J260"/>
  <c i="23" r="J214"/>
  <c i="24" r="J183"/>
  <c i="25" r="J214"/>
  <c i="12" r="J104"/>
  <c i="13" r="J300"/>
  <c r="J193"/>
  <c r="J116"/>
  <c r="BK276"/>
  <c r="J124"/>
  <c i="14" r="BK349"/>
  <c r="J250"/>
  <c r="BK108"/>
  <c r="BK267"/>
  <c r="J179"/>
  <c r="J96"/>
  <c i="15" r="BK292"/>
  <c r="BK224"/>
  <c r="J133"/>
  <c r="BK314"/>
  <c r="BK195"/>
  <c r="BK114"/>
  <c i="16" r="J281"/>
  <c r="J170"/>
  <c r="J277"/>
  <c r="BK217"/>
  <c r="J147"/>
  <c i="18" r="BK98"/>
  <c i="19" r="J159"/>
  <c i="20" r="BK188"/>
  <c i="21" r="BK120"/>
  <c i="22" r="J164"/>
  <c i="23" r="J127"/>
  <c i="25" r="J222"/>
  <c i="26" r="J107"/>
  <c i="2" r="BK148"/>
  <c r="J242"/>
  <c i="3" r="BK259"/>
  <c r="BK313"/>
  <c r="BK137"/>
  <c i="5" r="BK165"/>
  <c i="6" r="J154"/>
  <c r="BK108"/>
  <c i="7" r="J134"/>
  <c i="8" r="J231"/>
  <c i="9" r="J182"/>
  <c r="BK117"/>
  <c i="10" r="BK93"/>
  <c i="11" r="J156"/>
  <c i="12" r="J109"/>
  <c i="13" r="J183"/>
  <c r="J176"/>
  <c i="14" r="J134"/>
  <c i="15" r="BK264"/>
  <c r="BK226"/>
  <c i="16" r="J333"/>
  <c r="BK238"/>
  <c i="17" r="BK250"/>
  <c i="18" r="BK119"/>
  <c i="20" r="BK227"/>
  <c i="22" r="J199"/>
  <c r="J110"/>
  <c i="23" r="BK111"/>
  <c i="24" r="J175"/>
  <c i="26" r="BK130"/>
  <c i="19" r="BK120"/>
  <c i="22" r="BK147"/>
  <c i="23" r="BK162"/>
  <c i="24" r="J150"/>
  <c i="25" r="J164"/>
  <c i="17" r="J147"/>
  <c i="19" r="J225"/>
  <c r="BK174"/>
  <c i="20" r="J134"/>
  <c i="22" r="BK189"/>
  <c i="25" r="BK151"/>
  <c i="26" r="J127"/>
  <c i="17" r="J224"/>
  <c r="BK174"/>
  <c r="J96"/>
  <c r="J255"/>
  <c r="BK138"/>
  <c i="18" r="J104"/>
  <c i="19" r="J174"/>
  <c r="J168"/>
  <c i="20" r="BK206"/>
  <c r="BK127"/>
  <c r="BK171"/>
  <c i="22" r="BK260"/>
  <c r="J229"/>
  <c i="23" r="BK247"/>
  <c i="25" r="J158"/>
  <c i="26" r="BK126"/>
  <c r="BK105"/>
  <c i="2" r="BK205"/>
  <c r="BK248"/>
  <c r="J162"/>
  <c i="3" r="BK264"/>
  <c r="BK236"/>
  <c r="J143"/>
  <c i="19" r="J258"/>
  <c i="23" r="J209"/>
  <c i="24" r="BK182"/>
  <c i="25" r="J142"/>
  <c i="19" r="BK232"/>
  <c i="20" r="BK153"/>
  <c i="22" r="J147"/>
  <c i="23" r="BK101"/>
  <c i="24" r="BK105"/>
  <c i="25" r="J151"/>
  <c i="15" l="1" r="T150"/>
  <c r="BK213"/>
  <c r="J213"/>
  <c r="J69"/>
  <c i="2" r="P101"/>
  <c r="P220"/>
  <c r="P244"/>
  <c i="3" r="P97"/>
  <c r="BK154"/>
  <c r="J154"/>
  <c r="J71"/>
  <c r="BK279"/>
  <c r="J279"/>
  <c r="J72"/>
  <c i="4" r="BK108"/>
  <c r="J108"/>
  <c r="J66"/>
  <c r="T123"/>
  <c i="5" r="BK92"/>
  <c r="J92"/>
  <c r="J65"/>
  <c r="T104"/>
  <c r="T103"/>
  <c i="6" r="BK89"/>
  <c r="BK88"/>
  <c r="J88"/>
  <c r="J64"/>
  <c i="7" r="T88"/>
  <c i="8" r="P194"/>
  <c i="9" r="BK100"/>
  <c r="J100"/>
  <c r="J66"/>
  <c r="T100"/>
  <c r="R164"/>
  <c i="10" r="T92"/>
  <c r="T127"/>
  <c i="11" r="T93"/>
  <c r="P108"/>
  <c r="T108"/>
  <c r="R168"/>
  <c i="13" r="BK95"/>
  <c r="T180"/>
  <c r="BK265"/>
  <c r="J265"/>
  <c r="J70"/>
  <c i="14" r="P95"/>
  <c r="BK191"/>
  <c r="J191"/>
  <c r="J67"/>
  <c r="P229"/>
  <c r="T342"/>
  <c i="15" r="T251"/>
  <c i="16" r="P174"/>
  <c r="R247"/>
  <c i="4" r="R108"/>
  <c r="BK123"/>
  <c r="J123"/>
  <c r="J68"/>
  <c i="5" r="BK104"/>
  <c r="J104"/>
  <c r="J67"/>
  <c r="R152"/>
  <c i="6" r="P89"/>
  <c r="P88"/>
  <c r="P87"/>
  <c i="1" r="AU61"/>
  <c i="7" r="BK88"/>
  <c r="J88"/>
  <c r="J64"/>
  <c r="R171"/>
  <c i="8" r="P88"/>
  <c r="P87"/>
  <c i="1" r="AU63"/>
  <c i="8" r="R194"/>
  <c i="9" r="BK92"/>
  <c r="J92"/>
  <c r="J65"/>
  <c r="P92"/>
  <c r="P100"/>
  <c r="P106"/>
  <c r="T164"/>
  <c i="10" r="P92"/>
  <c r="P107"/>
  <c r="P100"/>
  <c r="BK127"/>
  <c r="J127"/>
  <c r="J68"/>
  <c i="11" r="BK100"/>
  <c r="J100"/>
  <c r="J66"/>
  <c r="T100"/>
  <c r="R114"/>
  <c r="P168"/>
  <c i="12" r="BK91"/>
  <c r="J91"/>
  <c r="J65"/>
  <c r="BK103"/>
  <c r="J103"/>
  <c r="J67"/>
  <c i="13" r="P170"/>
  <c r="T192"/>
  <c r="P228"/>
  <c r="R336"/>
  <c i="14" r="BK95"/>
  <c r="R269"/>
  <c i="15" r="BK251"/>
  <c r="J251"/>
  <c r="J70"/>
  <c i="16" r="R95"/>
  <c r="R174"/>
  <c r="T247"/>
  <c i="14" r="P168"/>
  <c r="R178"/>
  <c r="BK229"/>
  <c r="J229"/>
  <c r="J69"/>
  <c r="P342"/>
  <c i="15" r="BK173"/>
  <c r="J173"/>
  <c r="J67"/>
  <c r="P200"/>
  <c r="BK327"/>
  <c r="J327"/>
  <c r="J71"/>
  <c i="16" r="T165"/>
  <c i="14" r="P269"/>
  <c i="15" r="R251"/>
  <c i="16" r="R197"/>
  <c i="2" r="BK101"/>
  <c r="J101"/>
  <c r="J66"/>
  <c r="BK220"/>
  <c r="J220"/>
  <c r="J67"/>
  <c r="BK244"/>
  <c r="J244"/>
  <c r="J68"/>
  <c i="3" r="R97"/>
  <c r="R115"/>
  <c r="P136"/>
  <c r="T154"/>
  <c i="4" r="P108"/>
  <c r="T117"/>
  <c i="5" r="P92"/>
  <c r="P91"/>
  <c r="BK152"/>
  <c r="J152"/>
  <c r="J68"/>
  <c i="7" r="BK171"/>
  <c r="J171"/>
  <c r="J65"/>
  <c i="8" r="R88"/>
  <c r="R87"/>
  <c i="9" r="R106"/>
  <c i="10" r="R107"/>
  <c r="R100"/>
  <c i="11" r="BK93"/>
  <c r="J93"/>
  <c r="J65"/>
  <c r="BK108"/>
  <c r="J108"/>
  <c r="J67"/>
  <c r="R108"/>
  <c r="BK168"/>
  <c r="J168"/>
  <c r="J69"/>
  <c i="12" r="R91"/>
  <c i="13" r="R95"/>
  <c r="R180"/>
  <c r="P215"/>
  <c r="T265"/>
  <c i="14" r="T269"/>
  <c i="15" r="P251"/>
  <c i="16" r="P95"/>
  <c r="P155"/>
  <c r="T155"/>
  <c r="R165"/>
  <c r="BK197"/>
  <c r="J197"/>
  <c r="J68"/>
  <c r="BK210"/>
  <c r="J210"/>
  <c r="J69"/>
  <c r="BK247"/>
  <c r="J247"/>
  <c r="J70"/>
  <c r="R323"/>
  <c i="15" r="T95"/>
  <c r="T160"/>
  <c r="P213"/>
  <c i="16" r="T95"/>
  <c r="BK165"/>
  <c r="J165"/>
  <c r="J66"/>
  <c r="T197"/>
  <c r="T210"/>
  <c r="T323"/>
  <c i="8" r="T88"/>
  <c i="9" r="R92"/>
  <c r="T106"/>
  <c i="10" r="R92"/>
  <c r="T107"/>
  <c r="T100"/>
  <c i="11" r="P93"/>
  <c r="R100"/>
  <c r="T114"/>
  <c i="12" r="P91"/>
  <c r="R103"/>
  <c r="R97"/>
  <c i="13" r="T95"/>
  <c r="R170"/>
  <c r="BK192"/>
  <c r="J192"/>
  <c r="J67"/>
  <c r="R215"/>
  <c r="R228"/>
  <c r="BK336"/>
  <c r="J336"/>
  <c r="J71"/>
  <c i="14" r="R95"/>
  <c r="T168"/>
  <c r="P191"/>
  <c r="BK216"/>
  <c r="J216"/>
  <c r="J68"/>
  <c r="T216"/>
  <c i="15" r="BK95"/>
  <c r="J95"/>
  <c r="J64"/>
  <c r="R150"/>
  <c r="P160"/>
  <c r="T173"/>
  <c r="R213"/>
  <c r="R327"/>
  <c i="16" r="BK155"/>
  <c r="J155"/>
  <c r="J65"/>
  <c r="R155"/>
  <c r="BK174"/>
  <c r="J174"/>
  <c r="J67"/>
  <c r="P197"/>
  <c r="P210"/>
  <c r="P247"/>
  <c r="P323"/>
  <c i="17" r="BK95"/>
  <c r="J95"/>
  <c r="J64"/>
  <c r="T95"/>
  <c r="P146"/>
  <c r="BK156"/>
  <c r="T156"/>
  <c r="P185"/>
  <c r="BK206"/>
  <c r="J206"/>
  <c r="J68"/>
  <c r="R206"/>
  <c r="P219"/>
  <c r="BK254"/>
  <c r="J254"/>
  <c r="J70"/>
  <c r="T254"/>
  <c r="T309"/>
  <c i="18" r="R93"/>
  <c r="P157"/>
  <c r="BK166"/>
  <c r="J166"/>
  <c r="J68"/>
  <c r="R166"/>
  <c r="P176"/>
  <c i="19" r="T95"/>
  <c r="T167"/>
  <c r="R193"/>
  <c r="R203"/>
  <c r="P212"/>
  <c r="R212"/>
  <c r="R231"/>
  <c r="P261"/>
  <c i="20" r="T93"/>
  <c r="T148"/>
  <c r="R173"/>
  <c r="P183"/>
  <c r="T183"/>
  <c r="T198"/>
  <c r="R226"/>
  <c i="21" r="R90"/>
  <c r="BK119"/>
  <c r="J119"/>
  <c r="J66"/>
  <c i="2" r="BK94"/>
  <c r="J94"/>
  <c r="J65"/>
  <c r="R94"/>
  <c r="T101"/>
  <c r="T220"/>
  <c r="T244"/>
  <c r="BK254"/>
  <c r="J254"/>
  <c r="J70"/>
  <c r="R254"/>
  <c i="3" r="BK97"/>
  <c r="J97"/>
  <c r="J66"/>
  <c r="BK115"/>
  <c r="J115"/>
  <c r="J67"/>
  <c r="T115"/>
  <c r="P127"/>
  <c r="BK136"/>
  <c r="J136"/>
  <c r="J69"/>
  <c r="T136"/>
  <c r="P145"/>
  <c r="R145"/>
  <c r="P154"/>
  <c r="P279"/>
  <c i="4" r="BK92"/>
  <c r="J92"/>
  <c r="J65"/>
  <c r="R92"/>
  <c r="R91"/>
  <c r="R90"/>
  <c r="T108"/>
  <c r="R117"/>
  <c r="R123"/>
  <c i="5" r="R92"/>
  <c r="R91"/>
  <c r="R104"/>
  <c r="R103"/>
  <c r="R90"/>
  <c r="T152"/>
  <c i="6" r="R89"/>
  <c r="R88"/>
  <c r="R87"/>
  <c i="7" r="R88"/>
  <c r="R87"/>
  <c r="P171"/>
  <c i="8" r="T194"/>
  <c i="9" r="T92"/>
  <c r="R100"/>
  <c r="P164"/>
  <c i="10" r="BK92"/>
  <c r="J92"/>
  <c r="J65"/>
  <c r="R127"/>
  <c i="11" r="BK114"/>
  <c r="J114"/>
  <c r="J68"/>
  <c i="12" r="P103"/>
  <c r="P97"/>
  <c i="13" r="BK180"/>
  <c r="J180"/>
  <c r="J66"/>
  <c r="BK215"/>
  <c r="J215"/>
  <c r="J68"/>
  <c r="R265"/>
  <c i="14" r="BK269"/>
  <c r="J269"/>
  <c r="J70"/>
  <c i="15" r="R95"/>
  <c r="P173"/>
  <c r="T200"/>
  <c r="P327"/>
  <c i="16" r="P165"/>
  <c i="17" r="P95"/>
  <c r="P156"/>
  <c r="R185"/>
  <c r="T206"/>
  <c r="P254"/>
  <c r="P309"/>
  <c i="18" r="P93"/>
  <c r="R157"/>
  <c r="BK176"/>
  <c r="J176"/>
  <c r="J69"/>
  <c i="19" r="BK95"/>
  <c r="J95"/>
  <c r="J64"/>
  <c r="BK167"/>
  <c r="J167"/>
  <c r="J65"/>
  <c r="P193"/>
  <c r="T203"/>
  <c r="P231"/>
  <c r="R261"/>
  <c i="20" r="R93"/>
  <c r="BK173"/>
  <c r="J173"/>
  <c r="J66"/>
  <c r="BK198"/>
  <c r="J198"/>
  <c r="J68"/>
  <c r="P226"/>
  <c i="21" r="BK90"/>
  <c r="J90"/>
  <c r="J64"/>
  <c r="R119"/>
  <c i="22" r="BK93"/>
  <c r="J93"/>
  <c r="J64"/>
  <c r="P159"/>
  <c r="T188"/>
  <c r="T220"/>
  <c i="23" r="R94"/>
  <c r="BK161"/>
  <c r="J161"/>
  <c r="J66"/>
  <c r="P199"/>
  <c r="R242"/>
  <c i="24" r="P104"/>
  <c r="T170"/>
  <c i="25" r="BK167"/>
  <c r="J167"/>
  <c r="J82"/>
  <c r="T170"/>
  <c r="BK180"/>
  <c r="J180"/>
  <c r="J87"/>
  <c r="R189"/>
  <c i="18" r="BK93"/>
  <c r="J93"/>
  <c r="J64"/>
  <c r="T157"/>
  <c r="R176"/>
  <c i="19" r="P95"/>
  <c r="R167"/>
  <c r="BK203"/>
  <c r="J203"/>
  <c r="J67"/>
  <c r="BK231"/>
  <c r="J231"/>
  <c r="J70"/>
  <c r="BK261"/>
  <c r="J261"/>
  <c r="J71"/>
  <c i="20" r="BK93"/>
  <c r="J93"/>
  <c r="J64"/>
  <c r="P148"/>
  <c r="T173"/>
  <c r="R198"/>
  <c i="21" r="P90"/>
  <c r="P89"/>
  <c i="1" r="AU79"/>
  <c i="21" r="P119"/>
  <c i="22" r="R93"/>
  <c r="BK188"/>
  <c r="J188"/>
  <c r="J66"/>
  <c r="BK220"/>
  <c r="J220"/>
  <c r="J68"/>
  <c r="R250"/>
  <c i="23" r="T94"/>
  <c r="P161"/>
  <c r="P186"/>
  <c r="BK242"/>
  <c r="J242"/>
  <c r="J69"/>
  <c r="P274"/>
  <c i="24" r="R104"/>
  <c r="R181"/>
  <c i="25" r="P161"/>
  <c r="P167"/>
  <c r="P173"/>
  <c r="P180"/>
  <c r="R194"/>
  <c i="26" r="P133"/>
  <c i="2" r="P94"/>
  <c r="T94"/>
  <c r="R101"/>
  <c r="R93"/>
  <c r="R92"/>
  <c r="R220"/>
  <c r="R244"/>
  <c r="P254"/>
  <c r="T254"/>
  <c i="3" r="T97"/>
  <c r="T96"/>
  <c r="T95"/>
  <c r="T94"/>
  <c r="P115"/>
  <c r="BK127"/>
  <c r="J127"/>
  <c r="J68"/>
  <c r="R127"/>
  <c r="T127"/>
  <c r="R136"/>
  <c r="BK145"/>
  <c r="J145"/>
  <c r="J70"/>
  <c r="T145"/>
  <c r="R154"/>
  <c r="R279"/>
  <c i="4" r="P92"/>
  <c r="T92"/>
  <c r="T91"/>
  <c r="T90"/>
  <c r="BK117"/>
  <c r="J117"/>
  <c r="J67"/>
  <c r="P117"/>
  <c r="P123"/>
  <c i="5" r="T92"/>
  <c r="T91"/>
  <c r="T90"/>
  <c r="P104"/>
  <c r="P103"/>
  <c r="P152"/>
  <c i="6" r="T89"/>
  <c r="T88"/>
  <c r="T87"/>
  <c i="7" r="P88"/>
  <c r="P87"/>
  <c i="1" r="AU62"/>
  <c i="7" r="T171"/>
  <c i="8" r="BK88"/>
  <c r="J88"/>
  <c r="J64"/>
  <c r="BK194"/>
  <c r="J194"/>
  <c r="J65"/>
  <c i="9" r="BK106"/>
  <c r="J106"/>
  <c r="J67"/>
  <c r="BK164"/>
  <c r="J164"/>
  <c r="J68"/>
  <c i="10" r="BK107"/>
  <c r="J107"/>
  <c r="J67"/>
  <c r="P127"/>
  <c i="11" r="R93"/>
  <c r="R92"/>
  <c r="R91"/>
  <c r="P100"/>
  <c r="P114"/>
  <c r="T168"/>
  <c i="12" r="T91"/>
  <c r="T103"/>
  <c r="T97"/>
  <c i="13" r="P95"/>
  <c r="T170"/>
  <c r="P192"/>
  <c r="T215"/>
  <c r="T228"/>
  <c r="P336"/>
  <c i="14" r="T95"/>
  <c r="BK178"/>
  <c r="J178"/>
  <c r="J66"/>
  <c r="R191"/>
  <c r="P216"/>
  <c r="R229"/>
  <c r="BK342"/>
  <c r="J342"/>
  <c r="J71"/>
  <c i="15" r="BK150"/>
  <c r="J150"/>
  <c r="J65"/>
  <c r="R160"/>
  <c r="R200"/>
  <c i="16" r="BK95"/>
  <c r="J95"/>
  <c r="J64"/>
  <c r="T174"/>
  <c r="R210"/>
  <c r="BK323"/>
  <c r="J323"/>
  <c r="J71"/>
  <c i="17" r="R95"/>
  <c r="BK146"/>
  <c r="J146"/>
  <c r="J65"/>
  <c r="R146"/>
  <c r="T146"/>
  <c r="R156"/>
  <c r="BK185"/>
  <c r="J185"/>
  <c r="J67"/>
  <c r="T185"/>
  <c r="P206"/>
  <c r="BK219"/>
  <c r="J219"/>
  <c r="J69"/>
  <c r="R219"/>
  <c r="T219"/>
  <c r="R254"/>
  <c r="BK309"/>
  <c r="J309"/>
  <c r="J71"/>
  <c r="R309"/>
  <c i="18" r="T93"/>
  <c r="T92"/>
  <c r="BK157"/>
  <c r="J157"/>
  <c r="J67"/>
  <c r="P166"/>
  <c r="T166"/>
  <c r="T176"/>
  <c i="19" r="R95"/>
  <c r="R94"/>
  <c r="P167"/>
  <c r="BK193"/>
  <c r="J193"/>
  <c r="J66"/>
  <c r="T193"/>
  <c r="P203"/>
  <c r="BK212"/>
  <c r="J212"/>
  <c r="J68"/>
  <c r="T212"/>
  <c r="T231"/>
  <c r="T261"/>
  <c i="20" r="P93"/>
  <c r="BK148"/>
  <c r="J148"/>
  <c r="J65"/>
  <c r="R148"/>
  <c r="P173"/>
  <c r="BK183"/>
  <c r="J183"/>
  <c r="J67"/>
  <c r="R183"/>
  <c r="P198"/>
  <c r="BK226"/>
  <c r="J226"/>
  <c r="J69"/>
  <c r="T226"/>
  <c i="21" r="T90"/>
  <c r="T89"/>
  <c r="T119"/>
  <c i="22" r="P93"/>
  <c r="BK159"/>
  <c r="J159"/>
  <c r="J65"/>
  <c r="T159"/>
  <c r="P188"/>
  <c r="BK205"/>
  <c r="J205"/>
  <c r="J67"/>
  <c r="T205"/>
  <c r="R220"/>
  <c r="P250"/>
  <c i="23" r="P94"/>
  <c r="P143"/>
  <c r="T143"/>
  <c r="T161"/>
  <c r="BK186"/>
  <c r="J186"/>
  <c r="J67"/>
  <c r="R186"/>
  <c r="T186"/>
  <c r="R199"/>
  <c r="P242"/>
  <c r="BK274"/>
  <c r="J274"/>
  <c r="J70"/>
  <c r="T274"/>
  <c i="24" r="BK93"/>
  <c r="J93"/>
  <c r="J65"/>
  <c r="R93"/>
  <c r="R92"/>
  <c r="BK104"/>
  <c r="J104"/>
  <c r="J66"/>
  <c r="BK170"/>
  <c r="J170"/>
  <c r="J67"/>
  <c r="R170"/>
  <c r="P181"/>
  <c i="25" r="R161"/>
  <c r="T167"/>
  <c r="P170"/>
  <c r="BK173"/>
  <c r="J173"/>
  <c r="J84"/>
  <c r="T173"/>
  <c r="R180"/>
  <c r="T180"/>
  <c r="P189"/>
  <c r="BK194"/>
  <c r="J194"/>
  <c r="J93"/>
  <c r="T194"/>
  <c r="P203"/>
  <c r="R203"/>
  <c i="26" r="P125"/>
  <c r="P90"/>
  <c r="P89"/>
  <c i="1" r="AU87"/>
  <c i="26" r="T125"/>
  <c r="T90"/>
  <c r="T89"/>
  <c r="P128"/>
  <c r="T128"/>
  <c r="T133"/>
  <c i="27" r="BK89"/>
  <c r="BK88"/>
  <c r="J88"/>
  <c r="J64"/>
  <c r="R89"/>
  <c r="R88"/>
  <c r="R87"/>
  <c i="13" r="BK170"/>
  <c r="J170"/>
  <c r="J65"/>
  <c r="P180"/>
  <c r="R192"/>
  <c r="BK228"/>
  <c r="J228"/>
  <c r="J69"/>
  <c r="P265"/>
  <c r="T336"/>
  <c i="14" r="BK168"/>
  <c r="J168"/>
  <c r="J65"/>
  <c r="R168"/>
  <c r="P178"/>
  <c r="T178"/>
  <c r="T191"/>
  <c r="R216"/>
  <c r="T229"/>
  <c r="R342"/>
  <c i="15" r="P95"/>
  <c r="P94"/>
  <c i="1" r="AU73"/>
  <c i="15" r="P150"/>
  <c r="BK160"/>
  <c r="J160"/>
  <c r="J66"/>
  <c r="R173"/>
  <c r="BK200"/>
  <c r="J200"/>
  <c r="J68"/>
  <c r="T213"/>
  <c r="T327"/>
  <c i="22" r="T93"/>
  <c r="T92"/>
  <c r="R159"/>
  <c r="R188"/>
  <c r="P205"/>
  <c r="R205"/>
  <c r="P220"/>
  <c r="BK250"/>
  <c r="J250"/>
  <c r="J69"/>
  <c r="T250"/>
  <c i="23" r="BK94"/>
  <c r="J94"/>
  <c r="J64"/>
  <c r="BK143"/>
  <c r="J143"/>
  <c r="J65"/>
  <c r="R143"/>
  <c r="R161"/>
  <c r="BK199"/>
  <c r="J199"/>
  <c r="J68"/>
  <c r="T199"/>
  <c r="T242"/>
  <c r="R274"/>
  <c i="24" r="P93"/>
  <c r="P92"/>
  <c r="T93"/>
  <c r="T92"/>
  <c r="T104"/>
  <c r="P170"/>
  <c r="BK181"/>
  <c r="J181"/>
  <c r="J68"/>
  <c r="T181"/>
  <c i="25" r="BK161"/>
  <c r="J161"/>
  <c r="J79"/>
  <c r="T161"/>
  <c r="T148"/>
  <c r="T137"/>
  <c r="R167"/>
  <c r="BK170"/>
  <c r="J170"/>
  <c r="J83"/>
  <c r="R170"/>
  <c r="R173"/>
  <c r="BK189"/>
  <c r="J189"/>
  <c r="J92"/>
  <c r="T189"/>
  <c r="P194"/>
  <c r="BK203"/>
  <c r="J203"/>
  <c r="J97"/>
  <c r="T203"/>
  <c i="26" r="BK125"/>
  <c r="J125"/>
  <c r="J65"/>
  <c r="R125"/>
  <c r="R90"/>
  <c r="R89"/>
  <c r="BK128"/>
  <c r="J128"/>
  <c r="J66"/>
  <c r="R128"/>
  <c r="BK133"/>
  <c r="J133"/>
  <c r="J67"/>
  <c r="R133"/>
  <c i="27" r="P89"/>
  <c r="P88"/>
  <c r="P87"/>
  <c i="1" r="AU88"/>
  <c i="27" r="T89"/>
  <c r="T88"/>
  <c r="T87"/>
  <c i="12" r="BK97"/>
  <c r="J97"/>
  <c r="J66"/>
  <c i="16" r="BK338"/>
  <c r="J338"/>
  <c r="J72"/>
  <c i="15" r="BK342"/>
  <c r="J342"/>
  <c r="J72"/>
  <c i="13" r="BK349"/>
  <c r="J349"/>
  <c r="J72"/>
  <c i="18" r="BK146"/>
  <c r="J146"/>
  <c r="J65"/>
  <c r="BK189"/>
  <c r="J189"/>
  <c r="J70"/>
  <c i="19" r="BK227"/>
  <c r="J227"/>
  <c r="J69"/>
  <c r="BK273"/>
  <c r="J273"/>
  <c r="J72"/>
  <c i="20" r="BK235"/>
  <c r="J235"/>
  <c r="J70"/>
  <c i="21" r="BK115"/>
  <c r="J115"/>
  <c r="J65"/>
  <c r="BK128"/>
  <c r="J128"/>
  <c r="J67"/>
  <c i="10" r="BK100"/>
  <c r="J100"/>
  <c r="J66"/>
  <c i="17" r="BK322"/>
  <c r="J322"/>
  <c r="J72"/>
  <c i="25" r="BK206"/>
  <c r="J206"/>
  <c r="J98"/>
  <c i="18" r="BK151"/>
  <c r="J151"/>
  <c r="J66"/>
  <c i="25" r="BK184"/>
  <c r="J184"/>
  <c r="J89"/>
  <c r="BK186"/>
  <c r="J186"/>
  <c r="J90"/>
  <c r="BK211"/>
  <c r="J211"/>
  <c r="J102"/>
  <c r="BK219"/>
  <c r="J219"/>
  <c r="J107"/>
  <c i="2" r="BK251"/>
  <c r="J251"/>
  <c r="J69"/>
  <c i="14" r="BK355"/>
  <c r="J355"/>
  <c r="J72"/>
  <c i="22" r="BK259"/>
  <c r="J259"/>
  <c r="J70"/>
  <c i="24" r="BK187"/>
  <c r="J187"/>
  <c r="J69"/>
  <c i="25" r="BK139"/>
  <c r="J139"/>
  <c r="J65"/>
  <c r="BK141"/>
  <c r="J141"/>
  <c r="J66"/>
  <c r="BK150"/>
  <c r="J150"/>
  <c r="J73"/>
  <c r="BK159"/>
  <c r="J159"/>
  <c r="J78"/>
  <c r="BK213"/>
  <c r="J213"/>
  <c r="J103"/>
  <c r="BK227"/>
  <c r="J227"/>
  <c r="J111"/>
  <c r="BK229"/>
  <c r="J229"/>
  <c r="J112"/>
  <c i="23" r="BK283"/>
  <c r="J283"/>
  <c r="J71"/>
  <c i="25" r="BK145"/>
  <c r="J145"/>
  <c r="J69"/>
  <c r="BK153"/>
  <c r="J153"/>
  <c r="J75"/>
  <c r="BK155"/>
  <c r="J155"/>
  <c r="J76"/>
  <c r="BK157"/>
  <c r="J157"/>
  <c r="J77"/>
  <c r="BK176"/>
  <c r="J176"/>
  <c r="J85"/>
  <c r="BK178"/>
  <c r="J178"/>
  <c r="J86"/>
  <c r="BK198"/>
  <c r="J198"/>
  <c r="J94"/>
  <c r="BK200"/>
  <c r="J200"/>
  <c r="J95"/>
  <c r="BK216"/>
  <c r="J216"/>
  <c r="J105"/>
  <c r="BK221"/>
  <c r="J221"/>
  <c r="J108"/>
  <c r="BK223"/>
  <c r="J223"/>
  <c r="J109"/>
  <c r="BK225"/>
  <c r="J225"/>
  <c r="J110"/>
  <c r="BK231"/>
  <c r="J231"/>
  <c r="J113"/>
  <c r="BK233"/>
  <c r="J233"/>
  <c r="J114"/>
  <c i="26" r="BK90"/>
  <c r="BK89"/>
  <c r="J89"/>
  <c i="27" r="E50"/>
  <c r="J56"/>
  <c r="F84"/>
  <c r="BE94"/>
  <c r="BE98"/>
  <c r="BE90"/>
  <c i="26" r="J56"/>
  <c r="BE91"/>
  <c r="BE103"/>
  <c r="BE107"/>
  <c r="BE109"/>
  <c r="BE111"/>
  <c r="BE114"/>
  <c r="BE117"/>
  <c r="BE119"/>
  <c r="BE120"/>
  <c r="BE121"/>
  <c r="BE126"/>
  <c r="BE129"/>
  <c r="BE130"/>
  <c r="BE132"/>
  <c r="BE134"/>
  <c r="BE138"/>
  <c r="E50"/>
  <c r="F59"/>
  <c r="BE93"/>
  <c r="BE99"/>
  <c r="BE105"/>
  <c r="BE106"/>
  <c r="BE108"/>
  <c r="BE110"/>
  <c r="BE113"/>
  <c r="BE115"/>
  <c r="BE116"/>
  <c r="BE118"/>
  <c r="BE122"/>
  <c r="BE123"/>
  <c r="BE124"/>
  <c r="BE127"/>
  <c r="BE131"/>
  <c r="BE135"/>
  <c r="BE136"/>
  <c r="BE137"/>
  <c i="25" r="E50"/>
  <c r="J56"/>
  <c r="F59"/>
  <c r="BE142"/>
  <c r="BE146"/>
  <c r="BE151"/>
  <c r="BE154"/>
  <c r="BE158"/>
  <c r="BE160"/>
  <c r="BE164"/>
  <c r="BE169"/>
  <c r="BE171"/>
  <c r="BE172"/>
  <c r="BE175"/>
  <c r="BE177"/>
  <c r="BE181"/>
  <c r="BE190"/>
  <c r="BE191"/>
  <c r="BE193"/>
  <c r="BE195"/>
  <c r="BE199"/>
  <c r="BE201"/>
  <c r="BE207"/>
  <c r="BE214"/>
  <c r="BE217"/>
  <c r="BE224"/>
  <c r="BE226"/>
  <c r="BE232"/>
  <c r="BE140"/>
  <c r="BE156"/>
  <c r="BE162"/>
  <c r="BE163"/>
  <c r="BE168"/>
  <c r="BE174"/>
  <c r="BE179"/>
  <c r="BE182"/>
  <c r="BE185"/>
  <c r="BE187"/>
  <c r="BE192"/>
  <c r="BE196"/>
  <c r="BE197"/>
  <c r="BE204"/>
  <c r="BE205"/>
  <c r="BE212"/>
  <c r="BE220"/>
  <c r="BE222"/>
  <c r="BE228"/>
  <c r="BE230"/>
  <c r="BE234"/>
  <c i="24" r="E50"/>
  <c r="F59"/>
  <c r="BE105"/>
  <c r="BE114"/>
  <c r="BE123"/>
  <c r="BE136"/>
  <c r="BE139"/>
  <c r="BE141"/>
  <c r="BE146"/>
  <c r="BE150"/>
  <c r="BE152"/>
  <c r="BE156"/>
  <c r="BE158"/>
  <c r="BE163"/>
  <c r="BE167"/>
  <c r="BE168"/>
  <c r="BE179"/>
  <c r="BE182"/>
  <c r="BE184"/>
  <c r="BE188"/>
  <c i="23" r="BK93"/>
  <c r="J93"/>
  <c r="J63"/>
  <c i="24" r="J56"/>
  <c r="BE94"/>
  <c r="BE99"/>
  <c r="BE107"/>
  <c r="BE110"/>
  <c r="BE117"/>
  <c r="BE119"/>
  <c r="BE121"/>
  <c r="BE125"/>
  <c r="BE129"/>
  <c r="BE133"/>
  <c r="BE143"/>
  <c r="BE144"/>
  <c r="BE148"/>
  <c r="BE154"/>
  <c r="BE160"/>
  <c r="BE171"/>
  <c r="BE175"/>
  <c r="BE183"/>
  <c r="BE185"/>
  <c r="BE186"/>
  <c i="23" r="F59"/>
  <c r="J87"/>
  <c r="BE113"/>
  <c i="22" r="BK92"/>
  <c r="J92"/>
  <c r="J63"/>
  <c i="23" r="E50"/>
  <c r="BE95"/>
  <c r="BE101"/>
  <c r="BE111"/>
  <c r="BE122"/>
  <c r="BE127"/>
  <c r="BE131"/>
  <c r="BE135"/>
  <c r="BE138"/>
  <c r="BE142"/>
  <c r="BE150"/>
  <c r="BE154"/>
  <c r="BE162"/>
  <c r="BE164"/>
  <c r="BE170"/>
  <c r="BE181"/>
  <c r="BE191"/>
  <c r="BE207"/>
  <c r="BE209"/>
  <c r="BE229"/>
  <c r="BE248"/>
  <c r="BE254"/>
  <c r="BE265"/>
  <c r="BE271"/>
  <c r="BE275"/>
  <c r="BE284"/>
  <c r="BE99"/>
  <c r="BE104"/>
  <c r="BE107"/>
  <c r="BE117"/>
  <c r="BE120"/>
  <c r="BE144"/>
  <c r="BE148"/>
  <c r="BE157"/>
  <c r="BE166"/>
  <c r="BE173"/>
  <c r="BE176"/>
  <c r="BE187"/>
  <c r="BE195"/>
  <c r="BE200"/>
  <c r="BE205"/>
  <c r="BE214"/>
  <c r="BE216"/>
  <c r="BE218"/>
  <c r="BE220"/>
  <c r="BE222"/>
  <c r="BE223"/>
  <c r="BE227"/>
  <c r="BE234"/>
  <c r="BE238"/>
  <c r="BE240"/>
  <c r="BE243"/>
  <c r="BE247"/>
  <c r="BE251"/>
  <c r="BE258"/>
  <c r="BE263"/>
  <c r="BE267"/>
  <c r="BE277"/>
  <c r="BE281"/>
  <c i="22" r="BE115"/>
  <c r="BE142"/>
  <c r="BE144"/>
  <c r="BE147"/>
  <c r="BE160"/>
  <c r="BE173"/>
  <c r="BE203"/>
  <c r="BE206"/>
  <c r="BE218"/>
  <c r="BE225"/>
  <c r="BE237"/>
  <c i="21" r="BK89"/>
  <c r="J89"/>
  <c r="J63"/>
  <c i="22" r="E50"/>
  <c r="J56"/>
  <c r="F59"/>
  <c r="BE94"/>
  <c r="BE98"/>
  <c r="BE104"/>
  <c r="BE106"/>
  <c r="BE112"/>
  <c r="BE125"/>
  <c r="BE127"/>
  <c r="BE131"/>
  <c r="BE135"/>
  <c r="BE139"/>
  <c r="BE151"/>
  <c r="BE154"/>
  <c r="BE158"/>
  <c r="BE166"/>
  <c r="BE170"/>
  <c r="BE181"/>
  <c r="BE183"/>
  <c r="BE185"/>
  <c r="BE189"/>
  <c r="BE193"/>
  <c r="BE195"/>
  <c r="BE199"/>
  <c r="BE210"/>
  <c r="BE212"/>
  <c r="BE216"/>
  <c r="BE221"/>
  <c r="BE229"/>
  <c r="BE233"/>
  <c r="BE240"/>
  <c r="BE244"/>
  <c r="BE247"/>
  <c r="BE251"/>
  <c r="BE253"/>
  <c r="BE257"/>
  <c r="BE260"/>
  <c r="BE110"/>
  <c r="BE119"/>
  <c r="BE146"/>
  <c r="BE164"/>
  <c r="BE176"/>
  <c r="BE179"/>
  <c i="21" r="E50"/>
  <c r="J83"/>
  <c r="BE95"/>
  <c r="BE97"/>
  <c r="BE100"/>
  <c r="BE104"/>
  <c r="BE106"/>
  <c r="BE110"/>
  <c r="BE120"/>
  <c r="BE122"/>
  <c r="F59"/>
  <c r="BE91"/>
  <c r="BE113"/>
  <c r="BE116"/>
  <c r="BE126"/>
  <c r="BE129"/>
  <c i="20" r="J56"/>
  <c r="F59"/>
  <c r="E80"/>
  <c r="BE98"/>
  <c r="BE100"/>
  <c r="BE102"/>
  <c r="BE111"/>
  <c r="BE121"/>
  <c r="BE127"/>
  <c r="BE134"/>
  <c r="BE149"/>
  <c r="BE155"/>
  <c r="BE157"/>
  <c r="BE164"/>
  <c r="BE171"/>
  <c r="BE174"/>
  <c r="BE181"/>
  <c r="BE188"/>
  <c r="BE190"/>
  <c r="BE194"/>
  <c r="BE199"/>
  <c r="BE216"/>
  <c r="BE223"/>
  <c r="BE229"/>
  <c i="19" r="BK94"/>
  <c r="J94"/>
  <c r="J63"/>
  <c i="20" r="BE94"/>
  <c r="BE104"/>
  <c r="BE107"/>
  <c r="BE113"/>
  <c r="BE117"/>
  <c r="BE125"/>
  <c r="BE130"/>
  <c r="BE135"/>
  <c r="BE139"/>
  <c r="BE143"/>
  <c r="BE147"/>
  <c r="BE153"/>
  <c r="BE160"/>
  <c r="BE167"/>
  <c r="BE169"/>
  <c r="BE178"/>
  <c r="BE184"/>
  <c r="BE196"/>
  <c r="BE203"/>
  <c r="BE206"/>
  <c r="BE209"/>
  <c r="BE213"/>
  <c r="BE220"/>
  <c r="BE227"/>
  <c r="BE233"/>
  <c r="BE236"/>
  <c i="19" r="BE186"/>
  <c i="18" r="BK92"/>
  <c r="J92"/>
  <c r="J63"/>
  <c i="19" r="E50"/>
  <c r="J88"/>
  <c r="BE96"/>
  <c r="BE127"/>
  <c r="BE133"/>
  <c r="BE137"/>
  <c r="BE141"/>
  <c r="BE147"/>
  <c r="BE150"/>
  <c r="BE154"/>
  <c r="BE159"/>
  <c r="BE166"/>
  <c r="BE172"/>
  <c r="BE174"/>
  <c r="BE178"/>
  <c r="BE184"/>
  <c r="BE191"/>
  <c r="BE198"/>
  <c r="BE201"/>
  <c r="BE225"/>
  <c r="BE228"/>
  <c r="BE232"/>
  <c r="BE240"/>
  <c r="BE244"/>
  <c r="BE251"/>
  <c r="BE264"/>
  <c r="BE274"/>
  <c r="F59"/>
  <c r="BE100"/>
  <c r="BE104"/>
  <c r="BE108"/>
  <c r="BE110"/>
  <c r="BE114"/>
  <c r="BE116"/>
  <c r="BE120"/>
  <c r="BE124"/>
  <c r="BE131"/>
  <c r="BE145"/>
  <c r="BE155"/>
  <c r="BE162"/>
  <c r="BE168"/>
  <c r="BE181"/>
  <c r="BE188"/>
  <c r="BE194"/>
  <c r="BE204"/>
  <c r="BE208"/>
  <c r="BE213"/>
  <c r="BE217"/>
  <c r="BE219"/>
  <c r="BE223"/>
  <c r="BE236"/>
  <c r="BE248"/>
  <c r="BE255"/>
  <c r="BE258"/>
  <c r="BE262"/>
  <c r="BE268"/>
  <c r="BE271"/>
  <c i="18" r="E50"/>
  <c r="BE114"/>
  <c r="BE119"/>
  <c r="BE152"/>
  <c r="BE171"/>
  <c r="BE172"/>
  <c i="17" r="J156"/>
  <c r="J66"/>
  <c i="18" r="J56"/>
  <c r="F89"/>
  <c r="BE94"/>
  <c r="BE98"/>
  <c r="BE104"/>
  <c r="BE110"/>
  <c r="BE134"/>
  <c r="BE145"/>
  <c r="BE169"/>
  <c r="BE174"/>
  <c r="BE177"/>
  <c r="BE179"/>
  <c r="BE100"/>
  <c r="BE107"/>
  <c r="BE121"/>
  <c r="BE125"/>
  <c r="BE128"/>
  <c r="BE132"/>
  <c r="BE138"/>
  <c r="BE141"/>
  <c r="BE147"/>
  <c r="BE158"/>
  <c r="BE162"/>
  <c r="BE167"/>
  <c r="BE183"/>
  <c r="BE186"/>
  <c r="BE190"/>
  <c i="17" r="E50"/>
  <c r="BE138"/>
  <c r="BE141"/>
  <c r="BE179"/>
  <c r="J56"/>
  <c r="F59"/>
  <c r="BE96"/>
  <c r="BE106"/>
  <c r="BE109"/>
  <c r="BE113"/>
  <c r="BE118"/>
  <c r="BE127"/>
  <c r="BE145"/>
  <c r="BE151"/>
  <c r="BE159"/>
  <c r="BE162"/>
  <c r="BE166"/>
  <c r="BE170"/>
  <c r="BE174"/>
  <c r="BE181"/>
  <c r="BE186"/>
  <c r="BE191"/>
  <c r="BE204"/>
  <c r="BE224"/>
  <c r="BE228"/>
  <c r="BE234"/>
  <c r="BE236"/>
  <c r="BE245"/>
  <c r="BE259"/>
  <c r="BE267"/>
  <c r="BE276"/>
  <c r="BE278"/>
  <c r="BE286"/>
  <c r="BE290"/>
  <c r="BE296"/>
  <c r="BE300"/>
  <c r="BE310"/>
  <c r="BE312"/>
  <c r="BE319"/>
  <c i="16" r="BK94"/>
  <c r="J94"/>
  <c r="J63"/>
  <c i="17" r="BE100"/>
  <c r="BE102"/>
  <c r="BE120"/>
  <c r="BE124"/>
  <c r="BE131"/>
  <c r="BE133"/>
  <c r="BE134"/>
  <c r="BE147"/>
  <c r="BE152"/>
  <c r="BE157"/>
  <c r="BE176"/>
  <c r="BE193"/>
  <c r="BE196"/>
  <c r="BE200"/>
  <c r="BE207"/>
  <c r="BE211"/>
  <c r="BE215"/>
  <c r="BE220"/>
  <c r="BE222"/>
  <c r="BE226"/>
  <c r="BE230"/>
  <c r="BE232"/>
  <c r="BE237"/>
  <c r="BE239"/>
  <c r="BE250"/>
  <c r="BE252"/>
  <c r="BE255"/>
  <c r="BE260"/>
  <c r="BE263"/>
  <c r="BE270"/>
  <c r="BE272"/>
  <c r="BE282"/>
  <c r="BE294"/>
  <c r="BE304"/>
  <c r="BE316"/>
  <c r="BE323"/>
  <c i="15" r="BK94"/>
  <c r="J94"/>
  <c r="J63"/>
  <c i="16" r="E82"/>
  <c r="BE96"/>
  <c r="BE102"/>
  <c r="J88"/>
  <c r="BE106"/>
  <c r="BE108"/>
  <c r="BE147"/>
  <c r="BE160"/>
  <c r="BE259"/>
  <c r="BE300"/>
  <c r="BE306"/>
  <c r="BE324"/>
  <c r="BE120"/>
  <c r="BE161"/>
  <c r="BE166"/>
  <c r="BE192"/>
  <c r="BE319"/>
  <c r="BE100"/>
  <c r="BE111"/>
  <c r="BE115"/>
  <c r="BE126"/>
  <c r="BE130"/>
  <c r="BE134"/>
  <c r="BE154"/>
  <c r="BE175"/>
  <c r="BE183"/>
  <c r="BE187"/>
  <c r="BE202"/>
  <c r="BE215"/>
  <c r="BE223"/>
  <c r="BE225"/>
  <c r="BE228"/>
  <c r="BE230"/>
  <c r="BE231"/>
  <c r="BE233"/>
  <c r="BE238"/>
  <c r="BE248"/>
  <c r="BE252"/>
  <c r="BE255"/>
  <c r="BE272"/>
  <c r="BE288"/>
  <c r="BE292"/>
  <c r="BE304"/>
  <c r="BE310"/>
  <c r="BE333"/>
  <c r="F59"/>
  <c r="BE122"/>
  <c r="BE136"/>
  <c r="BE140"/>
  <c r="BE142"/>
  <c r="BE143"/>
  <c r="BE150"/>
  <c r="BE156"/>
  <c r="BE168"/>
  <c r="BE170"/>
  <c r="BE180"/>
  <c r="BE198"/>
  <c r="BE206"/>
  <c r="BE211"/>
  <c r="BE213"/>
  <c r="BE217"/>
  <c r="BE221"/>
  <c r="BE227"/>
  <c r="BE243"/>
  <c r="BE245"/>
  <c r="BE253"/>
  <c r="BE260"/>
  <c r="BE264"/>
  <c r="BE268"/>
  <c r="BE275"/>
  <c r="BE277"/>
  <c r="BE281"/>
  <c r="BE285"/>
  <c r="BE296"/>
  <c r="BE314"/>
  <c r="BE326"/>
  <c r="BE330"/>
  <c r="BE336"/>
  <c r="BE339"/>
  <c i="14" r="J95"/>
  <c r="J64"/>
  <c i="15" r="J88"/>
  <c r="BE100"/>
  <c r="BE135"/>
  <c r="BE138"/>
  <c r="BE174"/>
  <c r="BE226"/>
  <c r="BE281"/>
  <c r="BE285"/>
  <c r="BE328"/>
  <c r="E50"/>
  <c r="BE104"/>
  <c r="BE106"/>
  <c r="BE110"/>
  <c r="BE114"/>
  <c r="BE116"/>
  <c r="BE120"/>
  <c r="BE133"/>
  <c r="BE142"/>
  <c r="BE149"/>
  <c r="BE151"/>
  <c r="BE161"/>
  <c r="BE169"/>
  <c r="BE186"/>
  <c r="BE201"/>
  <c r="BE222"/>
  <c r="BE231"/>
  <c r="BE234"/>
  <c r="BE235"/>
  <c r="BE242"/>
  <c r="BE249"/>
  <c r="BE252"/>
  <c r="BE256"/>
  <c r="BE259"/>
  <c r="BE264"/>
  <c r="BE268"/>
  <c r="BE289"/>
  <c r="BE296"/>
  <c r="BE308"/>
  <c r="BE323"/>
  <c r="BE330"/>
  <c r="BE334"/>
  <c r="BE343"/>
  <c r="F59"/>
  <c r="BE96"/>
  <c r="BE98"/>
  <c r="BE102"/>
  <c r="BE108"/>
  <c r="BE112"/>
  <c r="BE118"/>
  <c r="BE124"/>
  <c r="BE128"/>
  <c r="BE130"/>
  <c r="BE145"/>
  <c r="BE155"/>
  <c r="BE156"/>
  <c r="BE165"/>
  <c r="BE178"/>
  <c r="BE181"/>
  <c r="BE191"/>
  <c r="BE195"/>
  <c r="BE205"/>
  <c r="BE209"/>
  <c r="BE214"/>
  <c r="BE216"/>
  <c r="BE218"/>
  <c r="BE220"/>
  <c r="BE224"/>
  <c r="BE232"/>
  <c r="BE237"/>
  <c r="BE247"/>
  <c r="BE257"/>
  <c r="BE263"/>
  <c r="BE272"/>
  <c r="BE276"/>
  <c r="BE279"/>
  <c r="BE292"/>
  <c r="BE300"/>
  <c r="BE304"/>
  <c r="BE310"/>
  <c r="BE314"/>
  <c r="BE318"/>
  <c r="BE337"/>
  <c r="BE340"/>
  <c i="14" r="E50"/>
  <c i="13" r="J95"/>
  <c r="J64"/>
  <c i="14" r="BE142"/>
  <c r="BE197"/>
  <c r="BE202"/>
  <c r="BE206"/>
  <c r="BE217"/>
  <c r="J56"/>
  <c r="F59"/>
  <c r="BE100"/>
  <c r="BE104"/>
  <c r="BE108"/>
  <c r="BE112"/>
  <c r="BE119"/>
  <c r="BE123"/>
  <c r="BE127"/>
  <c r="BE134"/>
  <c r="BE148"/>
  <c r="BE151"/>
  <c r="BE156"/>
  <c r="BE160"/>
  <c r="BE169"/>
  <c r="BE174"/>
  <c r="BE179"/>
  <c r="BE183"/>
  <c r="BE187"/>
  <c r="BE211"/>
  <c r="BE221"/>
  <c r="BE225"/>
  <c r="BE234"/>
  <c r="BE243"/>
  <c r="BE245"/>
  <c r="BE253"/>
  <c r="BE256"/>
  <c r="BE260"/>
  <c r="BE265"/>
  <c r="BE270"/>
  <c r="BE282"/>
  <c r="BE286"/>
  <c r="BE292"/>
  <c r="BE296"/>
  <c r="BE307"/>
  <c r="BE321"/>
  <c r="BE329"/>
  <c r="BE333"/>
  <c r="BE338"/>
  <c r="BE349"/>
  <c r="BE352"/>
  <c r="BE356"/>
  <c r="BE96"/>
  <c r="BE106"/>
  <c r="BE116"/>
  <c r="BE132"/>
  <c r="BE138"/>
  <c r="BE146"/>
  <c r="BE153"/>
  <c r="BE163"/>
  <c r="BE167"/>
  <c r="BE173"/>
  <c r="BE192"/>
  <c r="BE230"/>
  <c r="BE232"/>
  <c r="BE236"/>
  <c r="BE241"/>
  <c r="BE250"/>
  <c r="BE251"/>
  <c r="BE254"/>
  <c r="BE267"/>
  <c r="BE274"/>
  <c r="BE275"/>
  <c r="BE278"/>
  <c r="BE290"/>
  <c r="BE300"/>
  <c r="BE303"/>
  <c r="BE311"/>
  <c r="BE315"/>
  <c r="BE319"/>
  <c r="BE325"/>
  <c r="BE343"/>
  <c r="BE345"/>
  <c i="13" r="BE127"/>
  <c r="BE181"/>
  <c r="BE183"/>
  <c r="BE273"/>
  <c r="BE276"/>
  <c r="BE311"/>
  <c r="BE315"/>
  <c r="BE321"/>
  <c r="J56"/>
  <c r="BE96"/>
  <c r="BE116"/>
  <c r="BE124"/>
  <c r="BE138"/>
  <c r="BE146"/>
  <c r="BE150"/>
  <c r="BE155"/>
  <c r="BE157"/>
  <c r="BE162"/>
  <c r="BE175"/>
  <c r="BE185"/>
  <c r="BE187"/>
  <c r="BE202"/>
  <c r="BE216"/>
  <c r="BE229"/>
  <c r="BE233"/>
  <c r="BE235"/>
  <c r="BE239"/>
  <c r="BE249"/>
  <c r="BE251"/>
  <c r="BE260"/>
  <c r="BE266"/>
  <c r="BE280"/>
  <c r="BE300"/>
  <c r="BE307"/>
  <c r="BE319"/>
  <c r="BE325"/>
  <c r="BE327"/>
  <c r="BE350"/>
  <c r="E50"/>
  <c r="F59"/>
  <c r="BE99"/>
  <c r="BE103"/>
  <c r="BE107"/>
  <c r="BE111"/>
  <c r="BE120"/>
  <c r="BE131"/>
  <c r="BE136"/>
  <c r="BE142"/>
  <c r="BE152"/>
  <c r="BE158"/>
  <c r="BE165"/>
  <c r="BE169"/>
  <c r="BE171"/>
  <c r="BE176"/>
  <c r="BE193"/>
  <c r="BE197"/>
  <c r="BE199"/>
  <c r="BE206"/>
  <c r="BE210"/>
  <c r="BE220"/>
  <c r="BE224"/>
  <c r="BE231"/>
  <c r="BE237"/>
  <c r="BE241"/>
  <c r="BE243"/>
  <c r="BE244"/>
  <c r="BE248"/>
  <c r="BE255"/>
  <c r="BE263"/>
  <c r="BE270"/>
  <c r="BE271"/>
  <c r="BE284"/>
  <c r="BE292"/>
  <c r="BE296"/>
  <c r="BE303"/>
  <c r="BE332"/>
  <c r="BE337"/>
  <c r="BE339"/>
  <c r="BE343"/>
  <c r="BE346"/>
  <c i="12" r="E50"/>
  <c r="BE95"/>
  <c r="BE105"/>
  <c r="J56"/>
  <c r="F59"/>
  <c r="BE92"/>
  <c r="BE93"/>
  <c r="BE94"/>
  <c r="BE98"/>
  <c r="BE99"/>
  <c r="BE100"/>
  <c r="BE101"/>
  <c r="BE104"/>
  <c r="BE106"/>
  <c r="BE107"/>
  <c r="BE108"/>
  <c r="BE109"/>
  <c r="BE110"/>
  <c i="10" r="P91"/>
  <c r="P90"/>
  <c i="1" r="AU66"/>
  <c i="11" r="E50"/>
  <c r="BE110"/>
  <c r="BE132"/>
  <c r="BE102"/>
  <c r="BE118"/>
  <c r="BE119"/>
  <c r="BE124"/>
  <c r="BE135"/>
  <c r="F88"/>
  <c r="BE94"/>
  <c r="BE95"/>
  <c r="BE97"/>
  <c r="BE98"/>
  <c r="BE109"/>
  <c r="BE120"/>
  <c r="BE126"/>
  <c r="BE128"/>
  <c r="BE131"/>
  <c r="BE133"/>
  <c r="BE137"/>
  <c r="BE140"/>
  <c r="BE143"/>
  <c r="BE144"/>
  <c r="BE148"/>
  <c r="BE152"/>
  <c r="BE156"/>
  <c r="BE162"/>
  <c r="BE164"/>
  <c r="BE165"/>
  <c r="J56"/>
  <c r="BE101"/>
  <c r="BE104"/>
  <c r="BE112"/>
  <c r="BE115"/>
  <c r="BE116"/>
  <c r="BE122"/>
  <c r="BE138"/>
  <c r="BE146"/>
  <c r="BE150"/>
  <c r="BE153"/>
  <c r="BE154"/>
  <c r="BE155"/>
  <c r="BE158"/>
  <c r="BE160"/>
  <c r="BE166"/>
  <c r="BE169"/>
  <c r="BE171"/>
  <c r="BE172"/>
  <c r="BE174"/>
  <c r="BE176"/>
  <c r="BE180"/>
  <c i="10" r="BE111"/>
  <c r="BE133"/>
  <c r="F59"/>
  <c r="BE101"/>
  <c r="BE116"/>
  <c r="BE126"/>
  <c r="E50"/>
  <c r="J84"/>
  <c r="BE97"/>
  <c r="BE96"/>
  <c r="BE113"/>
  <c r="BE114"/>
  <c r="BE124"/>
  <c r="BE93"/>
  <c r="BE94"/>
  <c r="BE102"/>
  <c r="BE104"/>
  <c r="BE109"/>
  <c r="BE125"/>
  <c r="BE134"/>
  <c r="BE138"/>
  <c r="BE143"/>
  <c r="BE105"/>
  <c r="BE108"/>
  <c r="BE115"/>
  <c r="BE119"/>
  <c r="BE128"/>
  <c r="BE131"/>
  <c r="BE141"/>
  <c i="9" r="E50"/>
  <c r="F59"/>
  <c r="J84"/>
  <c r="BE93"/>
  <c r="BE96"/>
  <c r="BE102"/>
  <c r="BE104"/>
  <c r="BE111"/>
  <c r="BE115"/>
  <c r="BE117"/>
  <c r="BE123"/>
  <c r="BE124"/>
  <c i="8" r="BK87"/>
  <c r="J87"/>
  <c i="9" r="BE121"/>
  <c r="BE152"/>
  <c r="BE101"/>
  <c r="BE109"/>
  <c r="BE112"/>
  <c r="BE119"/>
  <c r="BE122"/>
  <c r="BE125"/>
  <c r="BE126"/>
  <c r="BE127"/>
  <c r="BE131"/>
  <c r="BE132"/>
  <c r="BE134"/>
  <c r="BE138"/>
  <c r="BE140"/>
  <c r="BE149"/>
  <c r="BE151"/>
  <c r="BE156"/>
  <c r="BE162"/>
  <c r="BE165"/>
  <c r="BE178"/>
  <c r="BE94"/>
  <c r="BE107"/>
  <c r="BE141"/>
  <c r="BE143"/>
  <c r="BE145"/>
  <c r="BE147"/>
  <c r="BE148"/>
  <c r="BE150"/>
  <c r="BE154"/>
  <c r="BE158"/>
  <c r="BE160"/>
  <c r="BE168"/>
  <c r="BE170"/>
  <c r="BE171"/>
  <c r="BE176"/>
  <c r="BE180"/>
  <c r="BE182"/>
  <c r="BE184"/>
  <c r="BE186"/>
  <c i="7" r="BK87"/>
  <c r="J87"/>
  <c r="J63"/>
  <c i="8" r="E50"/>
  <c r="J56"/>
  <c r="F59"/>
  <c r="BE89"/>
  <c r="BE96"/>
  <c r="BE104"/>
  <c r="BE107"/>
  <c r="BE113"/>
  <c r="BE116"/>
  <c r="BE128"/>
  <c r="BE131"/>
  <c r="BE137"/>
  <c r="BE140"/>
  <c r="BE146"/>
  <c r="BE154"/>
  <c r="BE160"/>
  <c r="BE171"/>
  <c r="BE176"/>
  <c r="BE184"/>
  <c r="BE189"/>
  <c r="BE197"/>
  <c r="BE203"/>
  <c r="BE206"/>
  <c r="BE209"/>
  <c r="BE211"/>
  <c r="BE218"/>
  <c r="BE221"/>
  <c r="BE226"/>
  <c r="BE231"/>
  <c r="BE234"/>
  <c r="BE93"/>
  <c r="BE101"/>
  <c r="BE110"/>
  <c r="BE119"/>
  <c r="BE122"/>
  <c r="BE125"/>
  <c r="BE134"/>
  <c r="BE143"/>
  <c r="BE151"/>
  <c r="BE157"/>
  <c r="BE163"/>
  <c r="BE166"/>
  <c r="BE181"/>
  <c r="BE192"/>
  <c r="BE195"/>
  <c r="BE200"/>
  <c r="BE213"/>
  <c r="BE236"/>
  <c r="BE241"/>
  <c i="6" r="J89"/>
  <c r="J65"/>
  <c i="7" r="E75"/>
  <c r="BE91"/>
  <c r="BE114"/>
  <c i="6" r="BK87"/>
  <c r="J87"/>
  <c r="J63"/>
  <c i="7" r="F84"/>
  <c r="BE99"/>
  <c r="BE105"/>
  <c r="BE117"/>
  <c r="BE123"/>
  <c r="BE126"/>
  <c r="BE129"/>
  <c r="BE134"/>
  <c r="BE142"/>
  <c r="BE150"/>
  <c r="BE156"/>
  <c r="BE166"/>
  <c r="BE180"/>
  <c r="BE183"/>
  <c r="BE89"/>
  <c r="BE172"/>
  <c r="J56"/>
  <c r="BE96"/>
  <c r="BE102"/>
  <c r="BE108"/>
  <c r="BE111"/>
  <c r="BE120"/>
  <c r="BE137"/>
  <c r="BE147"/>
  <c r="BE153"/>
  <c r="BE161"/>
  <c r="BE174"/>
  <c r="BE177"/>
  <c r="BE188"/>
  <c r="BE190"/>
  <c r="BE192"/>
  <c r="BE195"/>
  <c r="BE197"/>
  <c r="BE202"/>
  <c i="6" r="F59"/>
  <c r="BE90"/>
  <c r="BE99"/>
  <c r="BE100"/>
  <c r="BE101"/>
  <c r="BE107"/>
  <c r="BE108"/>
  <c r="BE110"/>
  <c r="BE117"/>
  <c r="BE123"/>
  <c r="BE129"/>
  <c r="BE133"/>
  <c r="BE151"/>
  <c r="BE152"/>
  <c r="BE154"/>
  <c r="BE155"/>
  <c r="BE159"/>
  <c r="BE160"/>
  <c r="BE169"/>
  <c r="BE170"/>
  <c r="BE171"/>
  <c r="BE175"/>
  <c r="BE176"/>
  <c r="E75"/>
  <c r="BE106"/>
  <c r="BE145"/>
  <c r="BE146"/>
  <c i="5" r="BK103"/>
  <c r="J103"/>
  <c r="J66"/>
  <c i="6" r="J56"/>
  <c r="BE96"/>
  <c r="BE98"/>
  <c r="BE102"/>
  <c r="BE103"/>
  <c r="BE104"/>
  <c r="BE105"/>
  <c r="BE109"/>
  <c r="BE124"/>
  <c r="BE127"/>
  <c r="BE128"/>
  <c r="BE142"/>
  <c r="BE147"/>
  <c r="BE153"/>
  <c r="BE156"/>
  <c r="BE162"/>
  <c r="BE167"/>
  <c i="5" r="J56"/>
  <c r="F59"/>
  <c r="E78"/>
  <c r="BE94"/>
  <c r="BE96"/>
  <c r="BE97"/>
  <c r="BE108"/>
  <c r="BE110"/>
  <c r="BE119"/>
  <c r="BE121"/>
  <c r="BE123"/>
  <c r="BE129"/>
  <c r="BE136"/>
  <c r="BE142"/>
  <c r="BE150"/>
  <c r="BE153"/>
  <c r="BE155"/>
  <c r="BE161"/>
  <c r="BE165"/>
  <c r="BE171"/>
  <c r="BE174"/>
  <c r="BE93"/>
  <c r="BE105"/>
  <c r="BE107"/>
  <c r="BE112"/>
  <c r="BE114"/>
  <c r="BE118"/>
  <c r="BE126"/>
  <c r="BE132"/>
  <c r="BE139"/>
  <c r="BE146"/>
  <c r="BE157"/>
  <c r="BE158"/>
  <c r="BE163"/>
  <c r="BE167"/>
  <c r="BE169"/>
  <c i="4" r="J56"/>
  <c r="F59"/>
  <c r="BE93"/>
  <c r="BE99"/>
  <c r="E78"/>
  <c r="BE96"/>
  <c r="BE109"/>
  <c r="BE113"/>
  <c r="BE120"/>
  <c i="3" r="BK96"/>
  <c r="BK95"/>
  <c r="BK94"/>
  <c r="J94"/>
  <c r="J63"/>
  <c i="4" r="BE102"/>
  <c r="BE105"/>
  <c r="BE111"/>
  <c r="BE115"/>
  <c r="BE118"/>
  <c r="BE124"/>
  <c r="BE125"/>
  <c i="3" r="F91"/>
  <c r="BE146"/>
  <c r="BE218"/>
  <c i="2" r="BK93"/>
  <c r="BK92"/>
  <c r="J92"/>
  <c r="J63"/>
  <c i="3" r="J88"/>
  <c r="BE105"/>
  <c r="BE124"/>
  <c r="BE132"/>
  <c r="BE134"/>
  <c r="BE110"/>
  <c r="BE121"/>
  <c r="BE128"/>
  <c r="BE135"/>
  <c r="BE137"/>
  <c r="BE141"/>
  <c r="BE153"/>
  <c r="BE161"/>
  <c r="BE163"/>
  <c r="BE168"/>
  <c r="BE171"/>
  <c r="BE174"/>
  <c r="BE176"/>
  <c r="BE180"/>
  <c r="BE188"/>
  <c r="BE191"/>
  <c r="BE196"/>
  <c r="BE200"/>
  <c r="BE203"/>
  <c r="BE208"/>
  <c r="BE210"/>
  <c r="BE214"/>
  <c r="BE221"/>
  <c r="BE223"/>
  <c r="BE226"/>
  <c r="BE98"/>
  <c r="BE103"/>
  <c r="BE116"/>
  <c r="BE119"/>
  <c r="BE144"/>
  <c r="BE147"/>
  <c r="BE149"/>
  <c r="BE157"/>
  <c r="BE184"/>
  <c r="BE204"/>
  <c r="BE216"/>
  <c r="BE225"/>
  <c r="BE229"/>
  <c r="BE230"/>
  <c r="BE246"/>
  <c r="BE251"/>
  <c r="BE277"/>
  <c r="BE309"/>
  <c r="E50"/>
  <c r="BE143"/>
  <c r="BE155"/>
  <c r="BE159"/>
  <c r="BE193"/>
  <c r="BE206"/>
  <c r="BE211"/>
  <c r="BE227"/>
  <c r="BE228"/>
  <c r="BE236"/>
  <c r="BE244"/>
  <c r="BE256"/>
  <c r="BE261"/>
  <c r="BE263"/>
  <c r="BE264"/>
  <c r="BE267"/>
  <c r="BE271"/>
  <c r="BE275"/>
  <c r="BE302"/>
  <c r="BE311"/>
  <c r="BE313"/>
  <c r="BE326"/>
  <c r="BE253"/>
  <c r="BE254"/>
  <c r="BE258"/>
  <c r="BE259"/>
  <c r="BE272"/>
  <c r="BE280"/>
  <c r="BE282"/>
  <c r="BE290"/>
  <c i="2" r="E50"/>
  <c r="F59"/>
  <c r="J86"/>
  <c r="BE95"/>
  <c r="BE102"/>
  <c r="BE120"/>
  <c r="BE126"/>
  <c r="BE136"/>
  <c r="BE144"/>
  <c r="BE148"/>
  <c r="BE154"/>
  <c r="BE156"/>
  <c r="BE162"/>
  <c r="BE164"/>
  <c r="BE168"/>
  <c r="BE173"/>
  <c r="BE177"/>
  <c r="BE179"/>
  <c r="BE185"/>
  <c r="BE191"/>
  <c r="BE199"/>
  <c r="BE200"/>
  <c r="BE203"/>
  <c r="BE211"/>
  <c r="BE212"/>
  <c r="BE214"/>
  <c r="BE225"/>
  <c r="BE226"/>
  <c r="BE227"/>
  <c r="BE232"/>
  <c r="BE240"/>
  <c r="BE247"/>
  <c r="BE250"/>
  <c r="BE252"/>
  <c r="BE257"/>
  <c r="BE99"/>
  <c r="BE103"/>
  <c r="BE104"/>
  <c r="BE108"/>
  <c r="BE112"/>
  <c r="BE114"/>
  <c r="BE116"/>
  <c r="BE124"/>
  <c r="BE132"/>
  <c r="BE134"/>
  <c r="BE135"/>
  <c r="BE140"/>
  <c r="BE152"/>
  <c r="BE158"/>
  <c r="BE160"/>
  <c r="BE166"/>
  <c r="BE174"/>
  <c r="BE175"/>
  <c r="BE181"/>
  <c r="BE183"/>
  <c r="BE193"/>
  <c r="BE201"/>
  <c r="BE204"/>
  <c r="BE205"/>
  <c r="BE206"/>
  <c r="BE216"/>
  <c r="BE218"/>
  <c r="BE221"/>
  <c r="BE228"/>
  <c r="BE234"/>
  <c r="BE238"/>
  <c r="BE242"/>
  <c r="BE245"/>
  <c r="BE246"/>
  <c r="BE248"/>
  <c r="BE249"/>
  <c r="BE255"/>
  <c r="F39"/>
  <c i="1" r="BD56"/>
  <c r="BD55"/>
  <c i="8" r="J36"/>
  <c i="1" r="AW63"/>
  <c i="26" r="J32"/>
  <c i="7" r="F36"/>
  <c i="1" r="BA62"/>
  <c i="18" r="F36"/>
  <c i="1" r="BA76"/>
  <c i="9" r="F38"/>
  <c i="1" r="BC65"/>
  <c i="3" r="F39"/>
  <c i="1" r="BD58"/>
  <c i="4" r="F37"/>
  <c i="1" r="BB59"/>
  <c i="13" r="F39"/>
  <c i="1" r="BD71"/>
  <c i="4" r="F38"/>
  <c i="1" r="BC59"/>
  <c i="6" r="J36"/>
  <c i="1" r="AW61"/>
  <c i="22" r="F36"/>
  <c i="1" r="BA80"/>
  <c i="5" r="F37"/>
  <c i="1" r="BB60"/>
  <c i="23" r="F38"/>
  <c i="1" r="BC81"/>
  <c i="24" r="J36"/>
  <c i="1" r="AW83"/>
  <c i="8" r="J32"/>
  <c i="12" r="J36"/>
  <c i="1" r="AW69"/>
  <c i="22" r="F39"/>
  <c i="1" r="BD80"/>
  <c i="3" r="J36"/>
  <c i="1" r="AW58"/>
  <c i="27" r="F37"/>
  <c i="1" r="BB88"/>
  <c i="3" r="F37"/>
  <c i="1" r="BB58"/>
  <c i="27" r="J36"/>
  <c i="1" r="AW88"/>
  <c i="4" r="F39"/>
  <c i="1" r="BD59"/>
  <c i="13" r="F37"/>
  <c i="1" r="BB71"/>
  <c i="17" r="F36"/>
  <c i="1" r="BA75"/>
  <c i="19" r="F37"/>
  <c i="1" r="BB77"/>
  <c i="6" r="F38"/>
  <c i="1" r="BC61"/>
  <c i="5" r="F39"/>
  <c i="1" r="BD60"/>
  <c i="9" r="J36"/>
  <c i="1" r="AW65"/>
  <c i="26" r="F37"/>
  <c i="1" r="BB87"/>
  <c i="15" r="J36"/>
  <c i="1" r="AW73"/>
  <c i="25" r="F36"/>
  <c i="1" r="BA85"/>
  <c r="BA84"/>
  <c r="AW84"/>
  <c i="12" r="F39"/>
  <c i="1" r="BD69"/>
  <c i="26" r="F36"/>
  <c i="1" r="BA87"/>
  <c i="9" r="F36"/>
  <c i="1" r="BA65"/>
  <c i="19" r="F39"/>
  <c i="1" r="BD77"/>
  <c i="26" r="F39"/>
  <c i="1" r="BD87"/>
  <c i="2" r="F37"/>
  <c i="1" r="BB56"/>
  <c r="BB55"/>
  <c r="AX55"/>
  <c i="21" r="J36"/>
  <c i="1" r="AW79"/>
  <c i="11" r="F39"/>
  <c i="1" r="BD68"/>
  <c i="10" r="F39"/>
  <c i="1" r="BD66"/>
  <c i="25" r="F38"/>
  <c i="1" r="BC85"/>
  <c r="BC84"/>
  <c r="AY84"/>
  <c i="21" r="F39"/>
  <c i="1" r="BD79"/>
  <c i="12" r="F38"/>
  <c i="1" r="BC69"/>
  <c i="23" r="F39"/>
  <c i="1" r="BD81"/>
  <c i="22" r="F37"/>
  <c i="1" r="BB80"/>
  <c i="2" r="J36"/>
  <c i="1" r="AW56"/>
  <c i="16" r="F36"/>
  <c i="1" r="BA74"/>
  <c r="AS54"/>
  <c i="4" r="J36"/>
  <c i="1" r="AW59"/>
  <c i="12" r="F37"/>
  <c i="1" r="BB69"/>
  <c i="19" r="J36"/>
  <c i="1" r="AW77"/>
  <c i="8" r="F36"/>
  <c i="1" r="BA63"/>
  <c i="18" r="F37"/>
  <c i="1" r="BB76"/>
  <c i="20" r="F37"/>
  <c i="1" r="BB78"/>
  <c i="27" r="F38"/>
  <c i="1" r="BC88"/>
  <c i="14" r="F37"/>
  <c i="1" r="BB72"/>
  <c i="14" r="J36"/>
  <c i="1" r="AW72"/>
  <c i="17" r="F37"/>
  <c i="1" r="BB75"/>
  <c i="7" r="F37"/>
  <c i="1" r="BB62"/>
  <c i="6" r="F36"/>
  <c i="1" r="BA61"/>
  <c i="24" r="F39"/>
  <c i="1" r="BD83"/>
  <c r="BD82"/>
  <c i="14" r="F36"/>
  <c i="1" r="BA72"/>
  <c i="17" r="F38"/>
  <c i="1" r="BC75"/>
  <c i="10" r="F36"/>
  <c i="1" r="BA66"/>
  <c i="24" r="F38"/>
  <c i="1" r="BC83"/>
  <c r="BC82"/>
  <c r="AY82"/>
  <c i="16" r="F39"/>
  <c i="1" r="BD74"/>
  <c i="19" r="F36"/>
  <c i="1" r="BA77"/>
  <c i="7" r="J36"/>
  <c i="1" r="AW62"/>
  <c i="11" r="F37"/>
  <c i="1" r="BB68"/>
  <c i="21" r="F36"/>
  <c i="1" r="BA79"/>
  <c i="4" r="F36"/>
  <c i="1" r="BA59"/>
  <c i="16" r="F38"/>
  <c i="1" r="BC74"/>
  <c i="10" r="F38"/>
  <c i="1" r="BC66"/>
  <c i="3" r="F36"/>
  <c i="1" r="BA58"/>
  <c i="17" r="J36"/>
  <c i="1" r="AW75"/>
  <c i="15" r="F36"/>
  <c i="1" r="BA73"/>
  <c i="22" r="J36"/>
  <c i="1" r="AW80"/>
  <c i="6" r="F37"/>
  <c i="1" r="BB61"/>
  <c i="26" r="F38"/>
  <c i="1" r="BC87"/>
  <c i="13" r="F36"/>
  <c i="1" r="BA71"/>
  <c i="15" r="F37"/>
  <c i="1" r="BB73"/>
  <c i="26" r="J36"/>
  <c i="1" r="AW87"/>
  <c i="9" r="F37"/>
  <c i="1" r="BB65"/>
  <c i="15" r="F38"/>
  <c i="1" r="BC73"/>
  <c i="7" r="F38"/>
  <c i="1" r="BC62"/>
  <c i="18" r="F39"/>
  <c i="1" r="BD76"/>
  <c i="11" r="J36"/>
  <c i="1" r="AW68"/>
  <c i="21" r="F38"/>
  <c i="1" r="BC79"/>
  <c i="24" r="F37"/>
  <c i="1" r="BB83"/>
  <c r="BB82"/>
  <c r="AX82"/>
  <c i="8" r="F39"/>
  <c i="1" r="BD63"/>
  <c i="10" r="F37"/>
  <c i="1" r="BB66"/>
  <c i="23" r="F36"/>
  <c i="1" r="BA81"/>
  <c i="27" r="F36"/>
  <c i="1" r="BA88"/>
  <c i="8" r="F38"/>
  <c i="1" r="BC63"/>
  <c i="18" r="F38"/>
  <c i="1" r="BC76"/>
  <c i="5" r="F38"/>
  <c i="1" r="BC60"/>
  <c i="25" r="F37"/>
  <c i="1" r="BB85"/>
  <c r="BB84"/>
  <c r="AX84"/>
  <c i="20" r="F36"/>
  <c i="1" r="BA78"/>
  <c i="19" r="F38"/>
  <c i="1" r="BC77"/>
  <c i="13" r="F38"/>
  <c i="1" r="BC71"/>
  <c i="21" r="F37"/>
  <c i="1" r="BB79"/>
  <c i="5" r="J36"/>
  <c i="1" r="AW60"/>
  <c i="23" r="F37"/>
  <c i="1" r="BB81"/>
  <c i="6" r="F39"/>
  <c i="1" r="BD61"/>
  <c i="12" r="F36"/>
  <c i="1" r="BA69"/>
  <c i="20" r="J36"/>
  <c i="1" r="AW78"/>
  <c i="10" r="J36"/>
  <c i="1" r="AW66"/>
  <c i="15" r="F39"/>
  <c i="1" r="BD73"/>
  <c i="16" r="J36"/>
  <c i="1" r="AW74"/>
  <c i="11" r="F36"/>
  <c i="1" r="BA68"/>
  <c i="23" r="J36"/>
  <c i="1" r="AW81"/>
  <c i="17" r="F39"/>
  <c i="1" r="BD75"/>
  <c i="5" r="F36"/>
  <c i="1" r="BA60"/>
  <c i="14" r="F39"/>
  <c i="1" r="BD72"/>
  <c i="13" r="J36"/>
  <c i="1" r="AW71"/>
  <c i="25" r="J36"/>
  <c i="1" r="AW85"/>
  <c i="11" r="F38"/>
  <c i="1" r="BC68"/>
  <c i="2" r="F38"/>
  <c i="1" r="BC56"/>
  <c r="BC55"/>
  <c r="AY55"/>
  <c i="8" r="F37"/>
  <c i="1" r="BB63"/>
  <c i="2" r="F36"/>
  <c i="1" r="BA56"/>
  <c r="BA55"/>
  <c r="AW55"/>
  <c i="24" r="F36"/>
  <c i="1" r="BA83"/>
  <c r="BA82"/>
  <c r="AW82"/>
  <c i="3" r="F38"/>
  <c i="1" r="BC58"/>
  <c i="7" r="F39"/>
  <c i="1" r="BD62"/>
  <c i="20" r="F38"/>
  <c i="1" r="BC78"/>
  <c i="14" r="F38"/>
  <c i="1" r="BC72"/>
  <c i="9" r="F39"/>
  <c i="1" r="BD65"/>
  <c i="20" r="F39"/>
  <c i="1" r="BD78"/>
  <c i="22" r="F38"/>
  <c i="1" r="BC80"/>
  <c i="16" r="F37"/>
  <c i="1" r="BB74"/>
  <c i="18" r="J36"/>
  <c i="1" r="AW76"/>
  <c i="25" r="F39"/>
  <c i="1" r="BD85"/>
  <c r="BD84"/>
  <c i="27" r="F39"/>
  <c i="1" r="BD88"/>
  <c i="24" l="1" r="P91"/>
  <c i="1" r="AU83"/>
  <c i="4" r="P91"/>
  <c i="25" r="P148"/>
  <c r="P137"/>
  <c i="1" r="AU85"/>
  <c i="25" r="R148"/>
  <c r="R137"/>
  <c i="24" r="T91"/>
  <c r="R91"/>
  <c i="13" r="P94"/>
  <c i="1" r="AU71"/>
  <c i="14" r="R94"/>
  <c i="10" r="R91"/>
  <c r="R90"/>
  <c i="17" r="P94"/>
  <c i="1" r="AU75"/>
  <c i="20" r="T92"/>
  <c i="5" r="P90"/>
  <c i="1" r="AU60"/>
  <c i="23" r="T93"/>
  <c r="R93"/>
  <c i="9" r="T91"/>
  <c r="T90"/>
  <c i="17" r="R94"/>
  <c i="18" r="R92"/>
  <c i="15" r="T94"/>
  <c i="11" r="T92"/>
  <c r="T91"/>
  <c i="23" r="P93"/>
  <c i="1" r="AU81"/>
  <c i="20" r="P92"/>
  <c i="1" r="AU78"/>
  <c i="21" r="R89"/>
  <c i="17" r="BK94"/>
  <c r="J94"/>
  <c r="J63"/>
  <c i="9" r="R91"/>
  <c r="R90"/>
  <c i="16" r="P94"/>
  <c i="1" r="AU74"/>
  <c i="10" r="T91"/>
  <c r="T90"/>
  <c i="19" r="P94"/>
  <c i="1" r="AU77"/>
  <c i="12" r="P90"/>
  <c r="P89"/>
  <c i="1" r="AU69"/>
  <c i="19" r="T94"/>
  <c i="13" r="R94"/>
  <c i="7" r="T87"/>
  <c i="16" r="R94"/>
  <c i="4" r="P90"/>
  <c i="1" r="AU59"/>
  <c i="20" r="R92"/>
  <c i="2" r="T93"/>
  <c r="T92"/>
  <c i="16" r="T94"/>
  <c i="3" r="R96"/>
  <c r="R95"/>
  <c r="R94"/>
  <c i="14" r="BK94"/>
  <c r="J94"/>
  <c i="13" r="BK94"/>
  <c r="J94"/>
  <c r="J63"/>
  <c i="14" r="T94"/>
  <c i="22" r="R92"/>
  <c i="15" r="R94"/>
  <c i="11" r="P92"/>
  <c r="P91"/>
  <c i="1" r="AU68"/>
  <c i="14" r="P94"/>
  <c i="1" r="AU72"/>
  <c i="22" r="P92"/>
  <c i="1" r="AU80"/>
  <c i="12" r="T90"/>
  <c r="T89"/>
  <c i="17" r="T94"/>
  <c i="8" r="T87"/>
  <c i="12" r="R90"/>
  <c r="R89"/>
  <c i="9" r="P91"/>
  <c r="P90"/>
  <c i="1" r="AU65"/>
  <c i="2" r="P93"/>
  <c r="P92"/>
  <c i="1" r="AU56"/>
  <c i="18" r="P92"/>
  <c i="1" r="AU76"/>
  <c i="13" r="T94"/>
  <c i="3" r="P96"/>
  <c r="P95"/>
  <c r="P94"/>
  <c i="1" r="AU58"/>
  <c i="26" r="J63"/>
  <c i="1" r="AG87"/>
  <c i="26" r="J90"/>
  <c r="J64"/>
  <c i="10" r="BK91"/>
  <c r="J91"/>
  <c r="J64"/>
  <c i="11" r="BK92"/>
  <c r="J92"/>
  <c r="J64"/>
  <c i="4" r="BK91"/>
  <c r="J91"/>
  <c r="J64"/>
  <c i="9" r="BK91"/>
  <c r="J91"/>
  <c r="J64"/>
  <c i="20" r="BK92"/>
  <c r="J92"/>
  <c i="25" r="BK138"/>
  <c r="J138"/>
  <c r="J64"/>
  <c r="BK148"/>
  <c r="J148"/>
  <c r="J71"/>
  <c i="5" r="BK91"/>
  <c r="J91"/>
  <c r="J64"/>
  <c i="12" r="BK90"/>
  <c r="J90"/>
  <c r="J64"/>
  <c i="24" r="BK92"/>
  <c r="J92"/>
  <c r="J64"/>
  <c i="25" r="BK144"/>
  <c r="J144"/>
  <c r="J68"/>
  <c i="27" r="J89"/>
  <c r="J65"/>
  <c i="25" r="BK210"/>
  <c r="J210"/>
  <c r="J101"/>
  <c i="27" r="BK87"/>
  <c r="J87"/>
  <c r="J63"/>
  <c i="1" r="AG63"/>
  <c i="8" r="J63"/>
  <c i="5" r="BK90"/>
  <c r="J90"/>
  <c i="3" r="J96"/>
  <c r="J65"/>
  <c r="J95"/>
  <c r="J64"/>
  <c i="2" r="J93"/>
  <c r="J64"/>
  <c i="1" r="AU82"/>
  <c r="AU84"/>
  <c r="BB57"/>
  <c r="AX57"/>
  <c i="20" r="J35"/>
  <c i="1" r="AV78"/>
  <c r="AT78"/>
  <c i="12" r="F35"/>
  <c i="1" r="AZ69"/>
  <c r="BA70"/>
  <c r="AW70"/>
  <c i="24" r="F35"/>
  <c i="1" r="AZ83"/>
  <c r="AZ82"/>
  <c r="AV82"/>
  <c r="AT82"/>
  <c i="5" r="F35"/>
  <c i="1" r="AZ60"/>
  <c i="21" r="J32"/>
  <c i="1" r="AG79"/>
  <c i="21" r="F35"/>
  <c i="1" r="AZ79"/>
  <c i="18" r="J32"/>
  <c i="1" r="AG76"/>
  <c i="23" r="F35"/>
  <c i="1" r="AZ81"/>
  <c r="BC86"/>
  <c r="AY86"/>
  <c r="BB86"/>
  <c r="AX86"/>
  <c i="27" r="J35"/>
  <c i="1" r="AV88"/>
  <c r="AT88"/>
  <c i="15" r="F35"/>
  <c i="1" r="AZ73"/>
  <c i="19" r="J35"/>
  <c i="1" r="AV77"/>
  <c r="AT77"/>
  <c i="23" r="J32"/>
  <c i="1" r="AG81"/>
  <c i="4" r="F35"/>
  <c i="1" r="AZ59"/>
  <c i="12" r="J35"/>
  <c i="1" r="AV69"/>
  <c r="AT69"/>
  <c i="8" r="J35"/>
  <c i="1" r="AV63"/>
  <c r="AT63"/>
  <c r="AN63"/>
  <c i="22" r="J35"/>
  <c i="1" r="AV80"/>
  <c r="AT80"/>
  <c r="AU64"/>
  <c r="BD64"/>
  <c i="16" r="J32"/>
  <c i="1" r="AG74"/>
  <c i="17" r="J35"/>
  <c i="1" r="AV75"/>
  <c r="AT75"/>
  <c i="25" r="J35"/>
  <c i="1" r="AV85"/>
  <c r="AT85"/>
  <c i="16" r="F35"/>
  <c i="1" r="AZ74"/>
  <c i="5" r="J35"/>
  <c i="1" r="AV60"/>
  <c r="AT60"/>
  <c i="14" r="J35"/>
  <c i="1" r="AV72"/>
  <c r="AT72"/>
  <c r="BC70"/>
  <c r="AY70"/>
  <c i="14" r="F35"/>
  <c i="1" r="AZ72"/>
  <c i="3" r="F35"/>
  <c i="1" r="AZ58"/>
  <c i="23" r="J35"/>
  <c i="1" r="AV81"/>
  <c r="AT81"/>
  <c r="BA64"/>
  <c r="AW64"/>
  <c i="9" r="F35"/>
  <c i="1" r="AZ65"/>
  <c i="10" r="J35"/>
  <c i="1" r="AV66"/>
  <c r="AT66"/>
  <c i="2" r="F35"/>
  <c i="1" r="AZ56"/>
  <c r="AZ55"/>
  <c i="14" r="J32"/>
  <c i="1" r="AG72"/>
  <c r="AU55"/>
  <c i="20" r="J32"/>
  <c i="1" r="AG78"/>
  <c i="2" r="J32"/>
  <c i="1" r="AG56"/>
  <c r="AG55"/>
  <c i="3" r="J35"/>
  <c i="1" r="AV58"/>
  <c r="AT58"/>
  <c i="21" r="J35"/>
  <c i="1" r="AV79"/>
  <c r="AT79"/>
  <c r="BD67"/>
  <c i="19" r="J32"/>
  <c i="1" r="AG77"/>
  <c i="6" r="J35"/>
  <c i="1" r="AV61"/>
  <c r="AT61"/>
  <c i="22" r="J32"/>
  <c i="1" r="AG80"/>
  <c i="26" r="F35"/>
  <c i="1" r="AZ87"/>
  <c r="BC64"/>
  <c r="AY64"/>
  <c i="11" r="J35"/>
  <c i="1" r="AV68"/>
  <c r="AT68"/>
  <c i="13" r="J35"/>
  <c i="1" r="AV71"/>
  <c r="AT71"/>
  <c r="BA86"/>
  <c r="AW86"/>
  <c r="BD86"/>
  <c i="4" r="J35"/>
  <c i="1" r="AV59"/>
  <c r="AT59"/>
  <c i="3" r="J32"/>
  <c i="1" r="AG58"/>
  <c i="5" r="J32"/>
  <c i="1" r="AG60"/>
  <c i="11" r="F35"/>
  <c i="1" r="AZ68"/>
  <c r="BC57"/>
  <c r="AY57"/>
  <c i="25" r="F35"/>
  <c i="1" r="AZ85"/>
  <c r="AZ84"/>
  <c r="AV84"/>
  <c r="AT84"/>
  <c i="6" r="F35"/>
  <c i="1" r="AZ61"/>
  <c r="BA67"/>
  <c r="AW67"/>
  <c i="22" r="F35"/>
  <c i="1" r="AZ80"/>
  <c i="24" r="J35"/>
  <c i="1" r="AV83"/>
  <c r="AT83"/>
  <c i="20" r="F35"/>
  <c i="1" r="AZ78"/>
  <c i="7" r="J35"/>
  <c i="1" r="AV62"/>
  <c r="AT62"/>
  <c i="15" r="J35"/>
  <c i="1" r="AV73"/>
  <c r="AT73"/>
  <c r="BA57"/>
  <c r="AW57"/>
  <c r="BB70"/>
  <c r="AX70"/>
  <c i="8" r="F35"/>
  <c i="1" r="AZ63"/>
  <c i="27" r="F35"/>
  <c i="1" r="AZ88"/>
  <c i="7" r="J32"/>
  <c i="1" r="AG62"/>
  <c i="6" r="J32"/>
  <c i="1" r="AG61"/>
  <c i="17" r="F35"/>
  <c i="1" r="AZ75"/>
  <c r="AU86"/>
  <c i="18" r="J35"/>
  <c i="1" r="AV76"/>
  <c r="AT76"/>
  <c i="2" r="J35"/>
  <c i="1" r="AV56"/>
  <c r="AT56"/>
  <c r="BB67"/>
  <c r="AX67"/>
  <c i="19" r="F35"/>
  <c i="1" r="AZ77"/>
  <c i="15" r="J32"/>
  <c i="1" r="AG73"/>
  <c i="16" r="J35"/>
  <c i="1" r="AV74"/>
  <c r="AT74"/>
  <c r="BD57"/>
  <c i="18" r="F35"/>
  <c i="1" r="AZ76"/>
  <c r="BB64"/>
  <c r="AX64"/>
  <c i="26" r="J35"/>
  <c i="1" r="AV87"/>
  <c r="AT87"/>
  <c r="AN87"/>
  <c r="BC67"/>
  <c r="AY67"/>
  <c i="13" r="F35"/>
  <c i="1" r="AZ71"/>
  <c r="BD70"/>
  <c i="7" r="F35"/>
  <c i="1" r="AZ62"/>
  <c i="10" r="F35"/>
  <c i="1" r="AZ66"/>
  <c i="9" r="J35"/>
  <c i="1" r="AV65"/>
  <c r="AT65"/>
  <c i="20" l="1" r="J63"/>
  <c i="9" r="BK90"/>
  <c r="J90"/>
  <c i="4" r="BK90"/>
  <c r="J90"/>
  <c r="J63"/>
  <c i="10" r="BK90"/>
  <c r="J90"/>
  <c r="J63"/>
  <c i="12" r="BK89"/>
  <c r="J89"/>
  <c r="J63"/>
  <c i="11" r="BK91"/>
  <c r="J91"/>
  <c r="J63"/>
  <c i="24" r="BK91"/>
  <c r="J91"/>
  <c i="25" r="BK137"/>
  <c r="J137"/>
  <c r="J63"/>
  <c i="14" r="J63"/>
  <c i="26" r="J41"/>
  <c i="1" r="AN81"/>
  <c r="AN80"/>
  <c i="23" r="J41"/>
  <c i="1" r="AN79"/>
  <c i="22" r="J41"/>
  <c i="21" r="J41"/>
  <c i="1" r="AN77"/>
  <c i="20" r="J41"/>
  <c i="1" r="AN76"/>
  <c i="19" r="J41"/>
  <c i="18" r="J41"/>
  <c i="1" r="AN74"/>
  <c r="AN73"/>
  <c i="16" r="J41"/>
  <c i="15" r="J41"/>
  <c i="14" r="J41"/>
  <c i="1" r="AN62"/>
  <c i="8" r="J41"/>
  <c i="1" r="AN61"/>
  <c i="7" r="J41"/>
  <c i="1" r="AN60"/>
  <c i="5" r="J63"/>
  <c i="6" r="J41"/>
  <c i="5" r="J41"/>
  <c i="1" r="AN58"/>
  <c r="AN56"/>
  <c i="3" r="J41"/>
  <c i="2" r="J41"/>
  <c i="1" r="AN78"/>
  <c r="AN72"/>
  <c r="AU67"/>
  <c r="AU57"/>
  <c i="27" r="J32"/>
  <c i="1" r="AG88"/>
  <c r="AG86"/>
  <c i="17" r="J32"/>
  <c i="1" r="AG75"/>
  <c r="AZ67"/>
  <c r="AV67"/>
  <c r="AT67"/>
  <c r="BA54"/>
  <c r="W30"/>
  <c r="BD54"/>
  <c r="W33"/>
  <c i="13" r="J32"/>
  <c i="1" r="AG71"/>
  <c r="BB54"/>
  <c r="W31"/>
  <c r="AZ70"/>
  <c r="AV70"/>
  <c r="AT70"/>
  <c i="24" r="J32"/>
  <c i="1" r="AG83"/>
  <c r="AG82"/>
  <c r="AZ57"/>
  <c r="AV57"/>
  <c r="AT57"/>
  <c i="9" r="J32"/>
  <c i="1" r="AG65"/>
  <c r="BC54"/>
  <c r="W32"/>
  <c r="AU70"/>
  <c r="AV55"/>
  <c r="AT55"/>
  <c r="AZ86"/>
  <c r="AV86"/>
  <c r="AT86"/>
  <c r="AN86"/>
  <c r="AZ64"/>
  <c r="AV64"/>
  <c r="AT64"/>
  <c i="9" l="1" r="J41"/>
  <c i="27" r="J41"/>
  <c i="24" r="J41"/>
  <c i="17" r="J41"/>
  <c i="13" r="J41"/>
  <c i="9" r="J63"/>
  <c i="24" r="J63"/>
  <c i="1" r="AN55"/>
  <c r="AN83"/>
  <c r="AN75"/>
  <c r="AN71"/>
  <c r="AN88"/>
  <c r="AN82"/>
  <c r="AN65"/>
  <c r="AG70"/>
  <c r="AU54"/>
  <c r="AZ54"/>
  <c r="W29"/>
  <c i="25" r="J32"/>
  <c i="1" r="AG85"/>
  <c r="AG84"/>
  <c r="AN84"/>
  <c i="11" r="J32"/>
  <c i="1" r="AG68"/>
  <c i="12" r="J32"/>
  <c i="1" r="AG69"/>
  <c i="4" r="J32"/>
  <c i="1" r="AG59"/>
  <c r="AG57"/>
  <c r="AN57"/>
  <c r="AW54"/>
  <c r="AK30"/>
  <c i="10" r="J32"/>
  <c i="1" r="AG66"/>
  <c r="AG64"/>
  <c r="AY54"/>
  <c r="AX54"/>
  <c l="1" r="AN70"/>
  <c i="4" r="J41"/>
  <c i="11" r="J41"/>
  <c i="25" r="J41"/>
  <c i="10" r="J41"/>
  <c i="12" r="J41"/>
  <c i="1" r="AN66"/>
  <c r="AN68"/>
  <c r="AN85"/>
  <c r="AN69"/>
  <c r="AN59"/>
  <c r="AN64"/>
  <c r="AG67"/>
  <c r="AV54"/>
  <c r="AK29"/>
  <c l="1" r="AN67"/>
  <c r="AG54"/>
  <c r="AK26"/>
  <c r="AT54"/>
  <c r="AN54"/>
  <c l="1" r="AK35"/>
</calcChain>
</file>

<file path=xl/sharedStrings.xml><?xml version="1.0" encoding="utf-8"?>
<sst xmlns="http://schemas.openxmlformats.org/spreadsheetml/2006/main">
  <si>
    <t>Export Komplet</t>
  </si>
  <si>
    <t>VZ</t>
  </si>
  <si>
    <t>2.0</t>
  </si>
  <si>
    <t>ZAMOK</t>
  </si>
  <si>
    <t>False</t>
  </si>
  <si>
    <t>{29c4437d-4948-46f4-8711-27b691db4f41}</t>
  </si>
  <si>
    <t>0,01</t>
  </si>
  <si>
    <t>21</t>
  </si>
  <si>
    <t>15</t>
  </si>
  <si>
    <t>REKAPITULACE STAVBY</t>
  </si>
  <si>
    <t xml:space="preserve">v ---  níže se nacházejí doplnkové a pomocné údaje k sestavám  --- v</t>
  </si>
  <si>
    <t>Návod na vyplnění</t>
  </si>
  <si>
    <t>0,001</t>
  </si>
  <si>
    <t>Kód:</t>
  </si>
  <si>
    <t>64025011</t>
  </si>
  <si>
    <t>Měnit lze pouze buňky se žlutým podbarvením!_x000d_
_x000d_
1) v Rekapitulaci stavby vyplňte údaje o Účastníkovi (přenesou se do ostatních sestav i v jiných listech)_x000d_
_x000d_
2) na vybraných listech vyplňte v sestavě Soupis prací ceny u položek</t>
  </si>
  <si>
    <t>Stavba:</t>
  </si>
  <si>
    <t>Prostá rekonstrukce trati v úseku Police nad M. - Teplice nad M.</t>
  </si>
  <si>
    <t>KSO:</t>
  </si>
  <si>
    <t>824</t>
  </si>
  <si>
    <t>CC-CZ:</t>
  </si>
  <si>
    <t>2121</t>
  </si>
  <si>
    <t>Místo:</t>
  </si>
  <si>
    <t>TÚ Police - Teplice</t>
  </si>
  <si>
    <t>Datum:</t>
  </si>
  <si>
    <t>7. 2. 2025</t>
  </si>
  <si>
    <t>CZ-CPV:</t>
  </si>
  <si>
    <t>45220000-5</t>
  </si>
  <si>
    <t>CZ-CPA:</t>
  </si>
  <si>
    <t>42.12</t>
  </si>
  <si>
    <t>Zadavatel:</t>
  </si>
  <si>
    <t>IČ:</t>
  </si>
  <si>
    <t/>
  </si>
  <si>
    <t>Správa železnic, státní organizace</t>
  </si>
  <si>
    <t>DIČ:</t>
  </si>
  <si>
    <t>Účastník:</t>
  </si>
  <si>
    <t>Vyplň údaj</t>
  </si>
  <si>
    <t>Projektant:</t>
  </si>
  <si>
    <t>PRODIN a.s.</t>
  </si>
  <si>
    <t>True</t>
  </si>
  <si>
    <t>Zpracovatel: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</si>
  <si>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</si>
  <si>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</si>
  <si>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</si>
  <si>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</si>
  <si>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</si>
  <si>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</si>
  <si>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</si>
  <si>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</si>
  <si>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</si>
  <si>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</si>
  <si>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</si>
  <si>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</si>
  <si>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</si>
  <si>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</si>
  <si>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</si>
  <si>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</si>
  <si>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</si>
  <si>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</si>
  <si>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</si>
  <si>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</si>
  <si>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</si>
  <si>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</si>
  <si>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</si>
  <si>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</si>
  <si>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</si>
  <si>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</si>
  <si>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</si>
  <si>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</si>
  <si>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</si>
  <si>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</si>
  <si>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</si>
  <si>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</si>
  <si>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</si>
  <si>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</si>
  <si>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</si>
  <si>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</si>
  <si>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</si>
  <si>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</si>
  <si>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</si>
  <si>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</si>
  <si>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D.1.1</t>
  </si>
  <si>
    <t>Železniční zabezpečovací zařízení</t>
  </si>
  <si>
    <t>STA</t>
  </si>
  <si>
    <t>1</t>
  </si>
  <si>
    <t>{c594a760-320d-43d1-94b2-eda68e267e66}</t>
  </si>
  <si>
    <t>2</t>
  </si>
  <si>
    <t>/</t>
  </si>
  <si>
    <t>PS_01_01.1.01</t>
  </si>
  <si>
    <t>Zabezpečovací zařízení (mimo NZ Česká Metuje)_UOŽI - část.01</t>
  </si>
  <si>
    <t>Soupis</t>
  </si>
  <si>
    <t>{245d3ca7-c3dc-4bd3-a47a-101ac6bd05b0}</t>
  </si>
  <si>
    <t>D.2.1.1</t>
  </si>
  <si>
    <t>Železniční svršek a spodek</t>
  </si>
  <si>
    <t>{4eb9280e-eec2-425c-a906-5020110dcb27}</t>
  </si>
  <si>
    <t>SO 10-01.01</t>
  </si>
  <si>
    <t>Železniční svršek, km 73,079 - km 80,650 - část.01</t>
  </si>
  <si>
    <t>{dc880d15-f16e-4003-914d-ca45424c2d3f}</t>
  </si>
  <si>
    <t>SO 10-01.11</t>
  </si>
  <si>
    <t>Následná úprava koleje, km 73,079 - km 81,580 - část.01</t>
  </si>
  <si>
    <t>{4c4acd57-5365-46bb-bed4-e7593e7a3c92}</t>
  </si>
  <si>
    <t>SO 11-01.01</t>
  </si>
  <si>
    <t>Železniční spodek, km 73,079 - km 81,580 - část.01</t>
  </si>
  <si>
    <t>{6902c666-69e1-4fcd-9716-6bf9739b33a9}</t>
  </si>
  <si>
    <t>SO 01-14-01.01</t>
  </si>
  <si>
    <t>Výstroj trati, km 73,079 - km 81,580 - část.01</t>
  </si>
  <si>
    <t>{951cb907-116b-4ce3-a610-9766370d9cfc}</t>
  </si>
  <si>
    <t>SO 11-22</t>
  </si>
  <si>
    <t>Zajištění skalního zářezu km 78.980 - 79.100</t>
  </si>
  <si>
    <t>{505de83a-61fe-4b50-9ecd-f7ece49891aa}</t>
  </si>
  <si>
    <t>SO 11-23</t>
  </si>
  <si>
    <t>Zajištění skalního zářezu km 79.280 - 79.370</t>
  </si>
  <si>
    <t>{6cd260fa-41de-46cb-848d-1663b1a4e2f9}</t>
  </si>
  <si>
    <t>D.2.1.2</t>
  </si>
  <si>
    <t>Nástupiště</t>
  </si>
  <si>
    <t>{ed778162-5801-4854-8cde-61f27a372aa8}</t>
  </si>
  <si>
    <t>SO 12-01</t>
  </si>
  <si>
    <t>ZAST Žďár nad Metují, oprava nástupiště</t>
  </si>
  <si>
    <t>{70b046ca-9302-4c54-9e63-c76109793e57}</t>
  </si>
  <si>
    <t>SO 12-03</t>
  </si>
  <si>
    <t>Zast. Dědov, oprava nástupiště</t>
  </si>
  <si>
    <t>{fb68a4cb-7cbf-4179-be06-e277edf44768}</t>
  </si>
  <si>
    <t>D.2.1.3</t>
  </si>
  <si>
    <t>Železniční přejezdy</t>
  </si>
  <si>
    <t>{57b83cd8-a958-4839-b760-72f7f245c037}</t>
  </si>
  <si>
    <t>SO 13-01</t>
  </si>
  <si>
    <t>Železniční přejezd P5117, ev.km 75,741</t>
  </si>
  <si>
    <t>{8410d008-5b7a-4fb2-9144-e058c646c127}</t>
  </si>
  <si>
    <t>SO 13-03</t>
  </si>
  <si>
    <t>Železniční přejezd P5119, ev.km 79,384</t>
  </si>
  <si>
    <t>{8324f07c-4a44-4a59-b586-4e4bfcf7aeab}</t>
  </si>
  <si>
    <t>D.2.1.4</t>
  </si>
  <si>
    <t>Mosty, propustky, zdi</t>
  </si>
  <si>
    <t>{a008d0cd-30b2-432d-b228-c7e57a13d829}</t>
  </si>
  <si>
    <t>SO 20-01</t>
  </si>
  <si>
    <t>Železniční most v ev. km 73,761</t>
  </si>
  <si>
    <t>{cdd1afb3-abff-4b4d-93dc-7a3a20b678de}</t>
  </si>
  <si>
    <t>SO 20-02</t>
  </si>
  <si>
    <t>Železniční most v ev. km 73,812</t>
  </si>
  <si>
    <t>{977beb2a-de2a-4507-8f0c-da33df6123bc}</t>
  </si>
  <si>
    <t>SO 20-03</t>
  </si>
  <si>
    <t>Železniční most v ev. km 74,196</t>
  </si>
  <si>
    <t>{2f5ad08d-28eb-4b45-9b65-0d603e7ba289}</t>
  </si>
  <si>
    <t>SO 20-04</t>
  </si>
  <si>
    <t>Železniční most v ev. km 74,356</t>
  </si>
  <si>
    <t>{df7d59ae-e703-4bd0-b814-39d2e5215312}</t>
  </si>
  <si>
    <t>SO 20-05</t>
  </si>
  <si>
    <t>Železniční most v ev. km 76,325</t>
  </si>
  <si>
    <t>{b9ca983f-c0c7-4c74-b420-ab20adff6aa5}</t>
  </si>
  <si>
    <t>SO 20-08</t>
  </si>
  <si>
    <t>Železniční most v ev. km 79,192</t>
  </si>
  <si>
    <t>{c5571b7d-41d2-427a-8285-010b733450f7}</t>
  </si>
  <si>
    <t>SO 21-01</t>
  </si>
  <si>
    <t>Propustek v ev. km 74,958</t>
  </si>
  <si>
    <t>{2c845130-dd56-49cc-9218-367e68cb6db2}</t>
  </si>
  <si>
    <t>SO 21-02</t>
  </si>
  <si>
    <t>Propustek v ev. km 75,277</t>
  </si>
  <si>
    <t>{b157e137-b527-4acb-beae-953f22dba9d1}</t>
  </si>
  <si>
    <t>SO 21-03</t>
  </si>
  <si>
    <t>Propustek v ev. km 75,484</t>
  </si>
  <si>
    <t>{2db82ca6-3353-4055-a85a-dd310e45a7cd}</t>
  </si>
  <si>
    <t>SO 21-04</t>
  </si>
  <si>
    <t>Propustek v ev. km 80,063</t>
  </si>
  <si>
    <t>{6643803f-5f14-49d2-9b76-d0aaf15017ef}</t>
  </si>
  <si>
    <t>SO 21-05</t>
  </si>
  <si>
    <t>Propustek v ev. km 80,518</t>
  </si>
  <si>
    <t>{26434cec-0a02-439a-99db-a6dbcd77f736}</t>
  </si>
  <si>
    <t>D.2.1.5</t>
  </si>
  <si>
    <t>Ostatní inženýrské objekty</t>
  </si>
  <si>
    <t>{a0e2a918-4098-43de-bdb1-9098da69182c}</t>
  </si>
  <si>
    <t>SO 55_01.1.01</t>
  </si>
  <si>
    <t>Úprava kabelové trasy 73,287-81,500 (mimo NZ Česká Metuje)_ÚOŽI - část.01</t>
  </si>
  <si>
    <t>{bb74fd3e-a076-4c3e-9211-ebfcaf357a02}</t>
  </si>
  <si>
    <t>D.2.3.6.1</t>
  </si>
  <si>
    <t>NN</t>
  </si>
  <si>
    <t>{b0d53f1f-351c-4797-aee7-b8ffda78f86d}</t>
  </si>
  <si>
    <t>SO 76-01</t>
  </si>
  <si>
    <t>ZAST Žďár nad Metují, oprava osvětlení</t>
  </si>
  <si>
    <t>{d12e94c9-ba67-4c55-9e98-3b640017f84a}</t>
  </si>
  <si>
    <t>D.2.4</t>
  </si>
  <si>
    <t>Ostatní stavební objekty</t>
  </si>
  <si>
    <t>{3a079085-54b6-4bc4-8769-4c234d8cebd7}</t>
  </si>
  <si>
    <t>SO 98-98</t>
  </si>
  <si>
    <t>Všeobecný stavební objekt</t>
  </si>
  <si>
    <t>{fdec3592-6ee6-403c-bd07-4a325c50b76e}</t>
  </si>
  <si>
    <t>SO 99-99</t>
  </si>
  <si>
    <t>Materiál dodaný objednatelem ! NEOCEŇOVAT !</t>
  </si>
  <si>
    <t>{a1716f52-9636-4e50-b35d-b5aaeefe70dd}</t>
  </si>
  <si>
    <t>KRYCÍ LIST SOUPISU PRACÍ</t>
  </si>
  <si>
    <t>Objekt:</t>
  </si>
  <si>
    <t>D.1.1 - Železniční zabezpečovací zařízení</t>
  </si>
  <si>
    <t>Soupis:</t>
  </si>
  <si>
    <t>PS_01_01.1.01 - Zabezpečovací zařízení (mimo NZ Česká Metuje)_UOŽI - část.01</t>
  </si>
  <si>
    <t>REKAPITULACE ČLENĚNÍ SOUPISU PRACÍ</t>
  </si>
  <si>
    <t>Kód dílu - Popis</t>
  </si>
  <si>
    <t>Cena celkem [CZK]</t>
  </si>
  <si>
    <t>-1</t>
  </si>
  <si>
    <t>HSV - Práce a dodávky HSV</t>
  </si>
  <si>
    <t xml:space="preserve">    1 - Zemní práce</t>
  </si>
  <si>
    <t xml:space="preserve">    TECH1 - Práce a dodávky</t>
  </si>
  <si>
    <t xml:space="preserve">    TECH2 - Měření, zkoušky, revize</t>
  </si>
  <si>
    <t xml:space="preserve">    TECH3 - Vedlejší rozpočtové náklady</t>
  </si>
  <si>
    <t>OST - Ostatní</t>
  </si>
  <si>
    <t>URS - URS</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</si>
  <si>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</si>
  <si>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</si>
  <si>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</si>
  <si>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</si>
  <si>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</si>
  <si>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</si>
  <si>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</si>
  <si>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</si>
  <si>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</si>
  <si>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</si>
  <si>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</si>
  <si>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</si>
  <si>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</si>
  <si>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</si>
  <si>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</si>
  <si>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</si>
  <si>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</si>
  <si>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</si>
  <si>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5915005020</t>
  </si>
  <si>
    <t>Hloubení rýh nebo jam ručně na železničním spodku třídy těžitelnosti I skupiny 2</t>
  </si>
  <si>
    <t>m3</t>
  </si>
  <si>
    <t>ÚOŽI 2025 01</t>
  </si>
  <si>
    <t>4</t>
  </si>
  <si>
    <t>-1719517784</t>
  </si>
  <si>
    <t>VV</t>
  </si>
  <si>
    <t>"prodloužení k PN" 350*0,4*0,8</t>
  </si>
  <si>
    <t xml:space="preserve">"Výkop pro pochozí kabelový kanál  ŽST Police nad Metují - P5117" 2900*0,4*0,4</t>
  </si>
  <si>
    <t>Součet</t>
  </si>
  <si>
    <t>5915007010</t>
  </si>
  <si>
    <t>Zásyp jam nebo rýh sypaninou na železničním spodku bez zhutnění</t>
  </si>
  <si>
    <t>1667674617</t>
  </si>
  <si>
    <t>TECH1</t>
  </si>
  <si>
    <t>Práce a dodávky</t>
  </si>
  <si>
    <t>3</t>
  </si>
  <si>
    <t>7590145040</t>
  </si>
  <si>
    <t>Montáž závěru kabelového zabezpečovacího na zemní podpěru UKM 12</t>
  </si>
  <si>
    <t>kus</t>
  </si>
  <si>
    <t>512</t>
  </si>
  <si>
    <t>-512423059</t>
  </si>
  <si>
    <t>7590147040</t>
  </si>
  <si>
    <t>Demontáž závěru kabelového zabezpečovacího na zemní podpěru UKM 12</t>
  </si>
  <si>
    <t>-1571001739</t>
  </si>
  <si>
    <t>5</t>
  </si>
  <si>
    <t>7590155012</t>
  </si>
  <si>
    <t>Montáž uzemnění kabelu na uzemnění stávající</t>
  </si>
  <si>
    <t>1717099647</t>
  </si>
  <si>
    <t>"PB7, PB8, PB9, PB10, PB1-1, PB1-2, PB2-1, PB2-2" 8</t>
  </si>
  <si>
    <t xml:space="preserve">"výstražník ZA/VA_přejezd P5117" 1 </t>
  </si>
  <si>
    <t>6</t>
  </si>
  <si>
    <t>7590157040</t>
  </si>
  <si>
    <t>Demontáž uzemnění pasivní ochrany u neelektrizovaných tratí</t>
  </si>
  <si>
    <t>191704897</t>
  </si>
  <si>
    <t>7</t>
  </si>
  <si>
    <t>7590525230</t>
  </si>
  <si>
    <t>Montáž kabelu návěstního volně uloženého s jádrem 1 mm Cu TCEKEZE, TCEKFE, TCEKPFLEY, TCEKPFLEZE do 7 P</t>
  </si>
  <si>
    <t>m</t>
  </si>
  <si>
    <t>-290837853</t>
  </si>
  <si>
    <t>"kabel k PN (PB1-1, PB2-2)" 350</t>
  </si>
  <si>
    <t>8</t>
  </si>
  <si>
    <t>7590525232</t>
  </si>
  <si>
    <t>Montáž kabelu návěstního volně uloženého s jádrem 1 mm Cu TCEKEZE, TCEKFE, TCEKPFLEY, TCEKPFLEZE do 30 P</t>
  </si>
  <si>
    <t>-437887451</t>
  </si>
  <si>
    <t xml:space="preserve">"kabel od VB ŽST  ŽST Police nad Metují  do RD P5117" 2900</t>
  </si>
  <si>
    <t>9</t>
  </si>
  <si>
    <t>7590525445</t>
  </si>
  <si>
    <t>Montáž spojky rovné pro plastové kabely párové Raychem XAGA s konektory UDW2 na 1 plášť bez pancíře do 10 žil</t>
  </si>
  <si>
    <t>2036560166</t>
  </si>
  <si>
    <t>"spojka na kabelu 401" 1</t>
  </si>
  <si>
    <t>"spojka na kabelu 404" 1</t>
  </si>
  <si>
    <t>10</t>
  </si>
  <si>
    <t>7590525447</t>
  </si>
  <si>
    <t>Montáž spojky rovné pro plastové kabely párové Raychem XAGA s konektory UDW2 na 1 plášť bez pancíře do 32 žil</t>
  </si>
  <si>
    <t>-548999061</t>
  </si>
  <si>
    <t>"spojka na kabelu 141" 1</t>
  </si>
  <si>
    <t>"spojka na kabelu 142" 1</t>
  </si>
  <si>
    <t>11</t>
  </si>
  <si>
    <t>M</t>
  </si>
  <si>
    <t>7491401100</t>
  </si>
  <si>
    <t>Kabelové rošty a žlaby Elektroinstalační lišty a kabelové žlaby Zemní kanál KOPOKAN 1 ZD (100x100) šedé tělo/ modré víko 2m</t>
  </si>
  <si>
    <t>128</t>
  </si>
  <si>
    <t>99576025</t>
  </si>
  <si>
    <t>"žlab k PN (PB1-1, PB2-2)" 350</t>
  </si>
  <si>
    <t>12</t>
  </si>
  <si>
    <t>7593501820</t>
  </si>
  <si>
    <t>Trasy kabelového vedení Lokátory a markery Ball Marker 1408-XR, fialový zabezpečováci</t>
  </si>
  <si>
    <t>-1809585050</t>
  </si>
  <si>
    <t>13</t>
  </si>
  <si>
    <t>7593500600</t>
  </si>
  <si>
    <t>Trasy kabelového vedení Kabelové krycí desky a pásy Fólie výstražná modrá š. 34cm (HM0673909991034)</t>
  </si>
  <si>
    <t>-748842251</t>
  </si>
  <si>
    <t>"kab trasa k PN (PB1-1, PB2-2)" 350</t>
  </si>
  <si>
    <t>14</t>
  </si>
  <si>
    <t>7590555132</t>
  </si>
  <si>
    <t>Montáž forma pro kabely TCEKPFLE, TCEKPFLEY, TCEKPFLEZE, TCEKPFLEZY do 3 P 1,0</t>
  </si>
  <si>
    <t>-2073243561</t>
  </si>
  <si>
    <t>7590555142</t>
  </si>
  <si>
    <t>Montáž forma pro kabely TCEKPFLE, TCEKPFLEY, TCEKPFLEZE, TCEKPFLEZY do 24 P 1,0</t>
  </si>
  <si>
    <t>90412361</t>
  </si>
  <si>
    <t>16</t>
  </si>
  <si>
    <t>7591015032</t>
  </si>
  <si>
    <t>Montáž elektromotorického přestavníku na výhybce s kontrolou jazyků s upevněním na koleji</t>
  </si>
  <si>
    <t>1990167523</t>
  </si>
  <si>
    <t>"výhybka č.8" 1</t>
  </si>
  <si>
    <t>"výhybka č.9" 1</t>
  </si>
  <si>
    <t>17</t>
  </si>
  <si>
    <t>7591015062</t>
  </si>
  <si>
    <t>Připojení elektromotorického přestavníku na výhybku s kontrolou jazyků</t>
  </si>
  <si>
    <t>1681045149</t>
  </si>
  <si>
    <t>18</t>
  </si>
  <si>
    <t>7591017030</t>
  </si>
  <si>
    <t>Demontáž elektromotorického přestavníku z výhybky s kontrolou jazyků</t>
  </si>
  <si>
    <t>-619864702</t>
  </si>
  <si>
    <t>19</t>
  </si>
  <si>
    <t>7591017060</t>
  </si>
  <si>
    <t>Odpojení elektromotorického přestavníku z výhybky</t>
  </si>
  <si>
    <t>181726651</t>
  </si>
  <si>
    <t>20</t>
  </si>
  <si>
    <t>7592005050</t>
  </si>
  <si>
    <t>Montáž počítacího bodu (senzoru) RSR 180 - uložení a připevnění na určené místo, seřízení polohy, přezkoušení</t>
  </si>
  <si>
    <t>-2072599677</t>
  </si>
  <si>
    <t>7592007050</t>
  </si>
  <si>
    <t>Demontáž počítacího bodu (senzoru) RSR 180</t>
  </si>
  <si>
    <t>1138823667</t>
  </si>
  <si>
    <t>22</t>
  </si>
  <si>
    <t>7592815020</t>
  </si>
  <si>
    <t>Montáž výstražníku AŽD 71 s jednou skříní a se závorou AŽD 71</t>
  </si>
  <si>
    <t>2136285526</t>
  </si>
  <si>
    <t>23</t>
  </si>
  <si>
    <t>7592817010</t>
  </si>
  <si>
    <t>Demontáž výstražníku</t>
  </si>
  <si>
    <t>-1047095390</t>
  </si>
  <si>
    <t xml:space="preserve">"výstražník VA_přejezd P5117" 1 </t>
  </si>
  <si>
    <t>24</t>
  </si>
  <si>
    <t>7592837090</t>
  </si>
  <si>
    <t>Demontáž stojanu se závorou bez výstražníku</t>
  </si>
  <si>
    <t>643183645</t>
  </si>
  <si>
    <t xml:space="preserve">"stovan ZA/VA_přejezd P5117" 1 </t>
  </si>
  <si>
    <t>25</t>
  </si>
  <si>
    <t>7592837100</t>
  </si>
  <si>
    <t>Demontáž břevna závory</t>
  </si>
  <si>
    <t>-1719250280</t>
  </si>
  <si>
    <t xml:space="preserve">"břevno ZA_přejezd P5117" 1 </t>
  </si>
  <si>
    <t>26</t>
  </si>
  <si>
    <t>7593505134</t>
  </si>
  <si>
    <t>Zakrytí kabelu resp. trubek výstražnou fólií (bez fólie)</t>
  </si>
  <si>
    <t>-1762434074</t>
  </si>
  <si>
    <t>27</t>
  </si>
  <si>
    <t>7593505150</t>
  </si>
  <si>
    <t>Pokládka výstražné fólie do výkopu</t>
  </si>
  <si>
    <t>-1476603527</t>
  </si>
  <si>
    <t>"výkop k PN" 350</t>
  </si>
  <si>
    <t>28</t>
  </si>
  <si>
    <t>7593505200</t>
  </si>
  <si>
    <t>Uložení HDPE trubky pro optický kabel do kabelového žlabu</t>
  </si>
  <si>
    <t>-763932101</t>
  </si>
  <si>
    <t>"trubka fialová 2900 VB ŽST Police nad Metují do RD P5117" 2900</t>
  </si>
  <si>
    <t>"trubka modrá VB ŽST Police nad Metují do RD P5117" 2900</t>
  </si>
  <si>
    <t>"trubka černá VB ŽST Police nad Metují do RD P5117" 2900</t>
  </si>
  <si>
    <t>29</t>
  </si>
  <si>
    <t>7593501195</t>
  </si>
  <si>
    <t>Trasy kabelového vedení Spojky šroubovací pro chráničky optického kabelu HDPE 5050 průměr 40 mm</t>
  </si>
  <si>
    <t>-664471510</t>
  </si>
  <si>
    <t>30</t>
  </si>
  <si>
    <t>7593505220</t>
  </si>
  <si>
    <t>Montáž spojky Plasson na HDPE trubce rovné nebo redukční</t>
  </si>
  <si>
    <t>-81176134</t>
  </si>
  <si>
    <t>31</t>
  </si>
  <si>
    <t>7593501480</t>
  </si>
  <si>
    <t>Trasy kabelového vedení Kabelové komory ROMOLD KS 80.63/44</t>
  </si>
  <si>
    <t>-798070757</t>
  </si>
  <si>
    <t xml:space="preserve">"v blízkosti mostních staveb v trase  od VB ŽST Police nad Metují do RD P5117" 7</t>
  </si>
  <si>
    <t>32</t>
  </si>
  <si>
    <t>7593501520</t>
  </si>
  <si>
    <t>Trasy kabelového vedení Kabelové komory ROMOLD Víko plastové prům. 63 pochozí vodotěsné</t>
  </si>
  <si>
    <t>215224100</t>
  </si>
  <si>
    <t xml:space="preserve">"víko na ROMOLD v trase od VB  ŽST Police nad Metují do RD P5117" 7</t>
  </si>
  <si>
    <t>33</t>
  </si>
  <si>
    <t>7593505250</t>
  </si>
  <si>
    <t>Montáž plastové komory na spojkování optického kabelu</t>
  </si>
  <si>
    <t>504137530</t>
  </si>
  <si>
    <t xml:space="preserve">"ROMOLD v trase od VB ŽST  ŽST Police nad Metují  do RD P5117" 7</t>
  </si>
  <si>
    <t>34</t>
  </si>
  <si>
    <t>7491100260</t>
  </si>
  <si>
    <t>Trubková vedení Ohebné elektroinstalační trubky KD09160 pr.160 KOPODUR r.</t>
  </si>
  <si>
    <t>1245517136</t>
  </si>
  <si>
    <t>"7 přechodů (2xtrubka) pod kolejí" 7*(5+5)</t>
  </si>
  <si>
    <t>35</t>
  </si>
  <si>
    <t>7590521544</t>
  </si>
  <si>
    <t>Venkovní vedení kabelová - metalické sítě Plněné, párované s ochr. vodičem TCEKPFLEY 24 P 1,0 D</t>
  </si>
  <si>
    <t>-1900841129</t>
  </si>
  <si>
    <t>36</t>
  </si>
  <si>
    <t>7593505270</t>
  </si>
  <si>
    <t>Montáž kabelového označníku Ball Marker</t>
  </si>
  <si>
    <t>89015273</t>
  </si>
  <si>
    <t>37</t>
  </si>
  <si>
    <t>7590521514</t>
  </si>
  <si>
    <t>Venkovní vedení kabelová - metalické sítě Plněné, párované s ochr. vodičem TCEKPFLEY 3 P 1,0 D</t>
  </si>
  <si>
    <t>-1329052897</t>
  </si>
  <si>
    <t>38</t>
  </si>
  <si>
    <t>7590541464</t>
  </si>
  <si>
    <t>Slaboproudé rozvody, kabely pro přívod a vnitřní instalaci Spojky metalických kabelů a příslušenství Teplem smrštitelná zesílená spojka pro netlakované kabely XAGA 500-75/15-300/EY</t>
  </si>
  <si>
    <t>-1498123290</t>
  </si>
  <si>
    <t>39</t>
  </si>
  <si>
    <t>7594105332</t>
  </si>
  <si>
    <t>Montáž lanového propojení kolejnicového na betonové pražce do 3,3 m</t>
  </si>
  <si>
    <t>-686138508</t>
  </si>
  <si>
    <t>40</t>
  </si>
  <si>
    <t>7594105344</t>
  </si>
  <si>
    <t>Montáž lanového propojení kolejnicového na betonové pražce do 30,0 m</t>
  </si>
  <si>
    <t>-1942479248</t>
  </si>
  <si>
    <t>41</t>
  </si>
  <si>
    <t>7593500171</t>
  </si>
  <si>
    <t>Trasy kabelového vedení Kabelové žlaby Kanál kabelový pochozí s uzamykatelným víkem kopolymer propylenu s protipožárním aditivem vnitřní rozměry 1000x250x150mm</t>
  </si>
  <si>
    <t>597975398</t>
  </si>
  <si>
    <t>"kab. žlab od VB ŽST Police nad Metují do RD P5117" 2900</t>
  </si>
  <si>
    <t>42</t>
  </si>
  <si>
    <t>7593500173</t>
  </si>
  <si>
    <t>Trasy kabelového vedení Kabelové žlaby Kolík z pozinkované oceli 10x300mm</t>
  </si>
  <si>
    <t>-804414284</t>
  </si>
  <si>
    <t>43</t>
  </si>
  <si>
    <t>7593500176</t>
  </si>
  <si>
    <t>Trasy kabelového vedení Kabelové žlaby Tvarovka 45°/90° levá/pravá kanálu kabelového pochozího s uzamykatelným víkem kopolymer propylenu s protipožárním aditivem vnitřní rozměry 1000x250x150mm</t>
  </si>
  <si>
    <t>1805514335</t>
  </si>
  <si>
    <t>44</t>
  </si>
  <si>
    <t>7593500172</t>
  </si>
  <si>
    <t>Trasy kabelového vedení Kabelové žlaby Klíč víka kanálu kabelového pochozího z kopolymeru propylenu</t>
  </si>
  <si>
    <t>2000046966</t>
  </si>
  <si>
    <t>45</t>
  </si>
  <si>
    <t>7593501125</t>
  </si>
  <si>
    <t>Trasy kabelového vedení Chráničky optického kabelu HDPE 6040 průměr 40/33 mm</t>
  </si>
  <si>
    <t>1201210880</t>
  </si>
  <si>
    <t>"trubka fialová VB ŽST Police nad Metují do RD P5117" 2900</t>
  </si>
  <si>
    <t>46</t>
  </si>
  <si>
    <t>7594107330</t>
  </si>
  <si>
    <t>Demontáž kolejnicového lanového propojení z betonových pražců</t>
  </si>
  <si>
    <t>684555540</t>
  </si>
  <si>
    <t>47</t>
  </si>
  <si>
    <t>7594305030</t>
  </si>
  <si>
    <t>Montáž součástí počítače náprav kabelového závěru KSL-F pro RSR</t>
  </si>
  <si>
    <t>348370258</t>
  </si>
  <si>
    <t>48</t>
  </si>
  <si>
    <t>7594305040</t>
  </si>
  <si>
    <t>Montáž součástí počítače náprav upevňovací kolejnicové čelisti SK 140</t>
  </si>
  <si>
    <t>-857409261</t>
  </si>
  <si>
    <t>49</t>
  </si>
  <si>
    <t>7594307030</t>
  </si>
  <si>
    <t>Demontáž součástí počítače náprav kabelového závěru KSL-F pro RSR</t>
  </si>
  <si>
    <t>-538861592</t>
  </si>
  <si>
    <t>50</t>
  </si>
  <si>
    <t>7594307040</t>
  </si>
  <si>
    <t>Demontáž součástí počítače náprav upevňovací kolejnicové čelisti SK 140</t>
  </si>
  <si>
    <t>1595181602</t>
  </si>
  <si>
    <t>TECH2</t>
  </si>
  <si>
    <t>Měření, zkoušky, revize</t>
  </si>
  <si>
    <t>51</t>
  </si>
  <si>
    <t>7598015185</t>
  </si>
  <si>
    <t>Jednosměrné měření kabelu místního</t>
  </si>
  <si>
    <t>pár</t>
  </si>
  <si>
    <t>245226880</t>
  </si>
  <si>
    <t>"před stavbou" 4</t>
  </si>
  <si>
    <t>"po stavbě" 4</t>
  </si>
  <si>
    <t>52</t>
  </si>
  <si>
    <t>7598035150</t>
  </si>
  <si>
    <t>Záznam a vyhodnocení měřících protokolů na nosič (1 případ = 1 kus)</t>
  </si>
  <si>
    <t>-829997020</t>
  </si>
  <si>
    <t>53</t>
  </si>
  <si>
    <t>7598035170</t>
  </si>
  <si>
    <t>Kontrola tlakutěsnosti HDPE trubky v úseku do 2 000 m</t>
  </si>
  <si>
    <t>353062992</t>
  </si>
  <si>
    <t>54</t>
  </si>
  <si>
    <t>7598035175</t>
  </si>
  <si>
    <t>Kontrola tlakutěsnosti HDPE trubky za každý metr přes 2 000 m</t>
  </si>
  <si>
    <t>484245430</t>
  </si>
  <si>
    <t>55</t>
  </si>
  <si>
    <t>7598095070</t>
  </si>
  <si>
    <t>Přezkoušení a regulace elektromotorového přestavníku</t>
  </si>
  <si>
    <t>-604833276</t>
  </si>
  <si>
    <t>56</t>
  </si>
  <si>
    <t>7598095085</t>
  </si>
  <si>
    <t>Přezkoušení a regulace senzoru počítacího bodu - kontrola (nastavení) mechanických parametrů polohy, regulace napájení, kalibrace, kontrola funkce a započítávání, kontrola indikace</t>
  </si>
  <si>
    <t>-1052730307</t>
  </si>
  <si>
    <t>57</t>
  </si>
  <si>
    <t>7598095090</t>
  </si>
  <si>
    <t>Přezkoušení a regulace počítače náprav včetně vyhotovení protokolu za 1 úsek - provedení příslušných měření, nastavení zařízení, přezkoušení funkce a vyhotovení protokolu</t>
  </si>
  <si>
    <t>1290546716</t>
  </si>
  <si>
    <t>"ŽST Police_1K, 2K, 3K, V8-9" 4</t>
  </si>
  <si>
    <t>"P5117_1J, 2J" 2</t>
  </si>
  <si>
    <t>58</t>
  </si>
  <si>
    <t>7598095505</t>
  </si>
  <si>
    <t>Komplexní zkouška automatických přejezdových zabezpečovacích zařízení se závorami jednokolejné</t>
  </si>
  <si>
    <t>-720332162</t>
  </si>
  <si>
    <t>"P5117" 1</t>
  </si>
  <si>
    <t>59</t>
  </si>
  <si>
    <t>7598095543</t>
  </si>
  <si>
    <t>Vyhotovení protokolu UTZ pro SZZ elektromechanické do 10 výhybkových jednotek</t>
  </si>
  <si>
    <t>-902402322</t>
  </si>
  <si>
    <t>"ŽST Police nad Metují" 1</t>
  </si>
  <si>
    <t>60</t>
  </si>
  <si>
    <t>7598095560</t>
  </si>
  <si>
    <t>Vyhotovení protokolu UTZ pro PZZ se závorou jedna kolej</t>
  </si>
  <si>
    <t>-976216698</t>
  </si>
  <si>
    <t>TECH3</t>
  </si>
  <si>
    <t>Vedlejší rozpočtové náklady</t>
  </si>
  <si>
    <t>61</t>
  </si>
  <si>
    <t>022101001</t>
  </si>
  <si>
    <t>Geodetické práce Geodetické práce před opravou</t>
  </si>
  <si>
    <t>%</t>
  </si>
  <si>
    <t>1024</t>
  </si>
  <si>
    <t>1322042166</t>
  </si>
  <si>
    <t>62</t>
  </si>
  <si>
    <t>022101021</t>
  </si>
  <si>
    <t>Geodetické práce Geodetické práce po ukončení opravy</t>
  </si>
  <si>
    <t>-1678563866</t>
  </si>
  <si>
    <t>63</t>
  </si>
  <si>
    <t>022121001</t>
  </si>
  <si>
    <t>Geodetické práce Diagnostika technické infrastruktury Vytýčení trasy inženýrských sítí</t>
  </si>
  <si>
    <t>1743879803</t>
  </si>
  <si>
    <t>64</t>
  </si>
  <si>
    <t>023122001</t>
  </si>
  <si>
    <t>Projektové práce Projektová dokumentace - přípravné práce Projekt opravy zabezpečovacích, sdělovacích, elektrických zařízení</t>
  </si>
  <si>
    <t>955344436</t>
  </si>
  <si>
    <t>65</t>
  </si>
  <si>
    <t>023131011</t>
  </si>
  <si>
    <t>Projektové práce Dokumentace skutečného provedení zabezpečovacích, sdělovacích, elektrických zařízení</t>
  </si>
  <si>
    <t>-637370579</t>
  </si>
  <si>
    <t>66</t>
  </si>
  <si>
    <t>031101031</t>
  </si>
  <si>
    <t>Zařízení a vybavení staveniště vyjma dále jmenované práce včetně opatření na ochranu sousedních pozemků, informační tabule, dopravního značení na staveništi aj. při velikosti nákladů přes 5 do 20 mil. Kč</t>
  </si>
  <si>
    <t>-1303527705</t>
  </si>
  <si>
    <t>OST</t>
  </si>
  <si>
    <t>Ostatní</t>
  </si>
  <si>
    <t>67</t>
  </si>
  <si>
    <t>7598015180</t>
  </si>
  <si>
    <t>Měření útlumu přeslechu na blízkém konci na místním sdělovacím kabelu za 1 čtyřku XN měřeného úseku</t>
  </si>
  <si>
    <t>514312836</t>
  </si>
  <si>
    <t>2*5</t>
  </si>
  <si>
    <t>URS</t>
  </si>
  <si>
    <t>68</t>
  </si>
  <si>
    <t>460751112</t>
  </si>
  <si>
    <t>Osazení kabelových kanálů do rýhy z prefabrikovaných betonových žlabů vnější šířky přes 20 do 25 cm</t>
  </si>
  <si>
    <t>-319535355</t>
  </si>
  <si>
    <t>"pochozí plast. kab. žlab od VB ŽST Teplice v Čechách do RD P5117" 2900</t>
  </si>
  <si>
    <t>69</t>
  </si>
  <si>
    <t>460752112</t>
  </si>
  <si>
    <t>Osazení kabelových kanálů do rýhy ze žlabů plastových šířky přes 10 do 20 cm</t>
  </si>
  <si>
    <t>-1956289724</t>
  </si>
  <si>
    <t>"prodloužení k PN" 350</t>
  </si>
  <si>
    <t>D.2.1.1 - Železniční svršek a spodek</t>
  </si>
  <si>
    <t>SO 10-01.01 - Železniční svršek, km 73,079 - km 80,650 - část.01</t>
  </si>
  <si>
    <t xml:space="preserve">    ODPAD - Likvidace odpadů</t>
  </si>
  <si>
    <t xml:space="preserve">      ODPAD 1.1 - Zemina</t>
  </si>
  <si>
    <t xml:space="preserve">      ODPAD 2.1 - Beton - suť</t>
  </si>
  <si>
    <t xml:space="preserve">      ODPAD 2.2 - Beton - prefabrikáty</t>
  </si>
  <si>
    <t xml:space="preserve">      ODPAD 3.1 - PE a pryž. podložky</t>
  </si>
  <si>
    <t xml:space="preserve">      ODPAD 4.1 - Dřevěné pražce</t>
  </si>
  <si>
    <t xml:space="preserve">    5 - Komunikace pozemní</t>
  </si>
  <si>
    <t xml:space="preserve">    OST - Ostatní</t>
  </si>
  <si>
    <t>ODPAD</t>
  </si>
  <si>
    <t>Likvidace odpadů</t>
  </si>
  <si>
    <t>ODPAD 1.1</t>
  </si>
  <si>
    <t>Zemina</t>
  </si>
  <si>
    <t>9902100100</t>
  </si>
  <si>
    <t>Doprava materiálu těžkou mechanizací nosnosti přes 3,5 t sypanin (kameniva, písku, suti, dlažebních kostek, atd.) do 10 km</t>
  </si>
  <si>
    <t>t</t>
  </si>
  <si>
    <t>-2141274875</t>
  </si>
  <si>
    <t xml:space="preserve">2909,34*2"odvoz mat. banketových stezek na likvidaci </t>
  </si>
  <si>
    <t>3674,55*2" odpad ze SČ na skládku - viz příloha rozp.</t>
  </si>
  <si>
    <t>(-217-124-128)*2"odečet zásypu nástupišť</t>
  </si>
  <si>
    <t>9902109200</t>
  </si>
  <si>
    <t>Doprava materiálu těžkou mechanizací nosnosti přes 3,5 t sypanin (kameniva, písku, suti, dlažebních kostek, atd.) příplatek za každých dalších 10 km</t>
  </si>
  <si>
    <t>2072272569</t>
  </si>
  <si>
    <t>12229,78*2</t>
  </si>
  <si>
    <t>9902900100</t>
  </si>
  <si>
    <t>Naložení sypanin, drobného kusového materiálu, suti</t>
  </si>
  <si>
    <t>-390681567</t>
  </si>
  <si>
    <t xml:space="preserve">2909,34*2"mat. banketových stezek na likvidaci </t>
  </si>
  <si>
    <t>9909000100</t>
  </si>
  <si>
    <t>Poplatek za uložení suti nebo hmot na oficiální skládku</t>
  </si>
  <si>
    <t>1306450695</t>
  </si>
  <si>
    <t>2909,34*2"mat. banketových stezek</t>
  </si>
  <si>
    <t>3674,55*2" odpad ze SČ na skládku</t>
  </si>
  <si>
    <t>ODPAD 2.1</t>
  </si>
  <si>
    <t>Beton - suť</t>
  </si>
  <si>
    <t>1170132877</t>
  </si>
  <si>
    <t>3,6*2,5"beton</t>
  </si>
  <si>
    <t>-2031036629</t>
  </si>
  <si>
    <t>-1139219891</t>
  </si>
  <si>
    <t>3,6*2,5"</t>
  </si>
  <si>
    <t>9909000600</t>
  </si>
  <si>
    <t>Poplatek za recyklaci odpadu (asfaltové směsi, kusový beton)</t>
  </si>
  <si>
    <t>225175218</t>
  </si>
  <si>
    <t>ODPAD 2.2</t>
  </si>
  <si>
    <t>Beton - prefabrikáty</t>
  </si>
  <si>
    <t>1066194662</t>
  </si>
  <si>
    <t>63*0,1"zaj. značky</t>
  </si>
  <si>
    <t>1130*0,272"likvidace pražců</t>
  </si>
  <si>
    <t>-393040532</t>
  </si>
  <si>
    <t>313,66</t>
  </si>
  <si>
    <t>776219060</t>
  </si>
  <si>
    <t>9909000500</t>
  </si>
  <si>
    <t>Poplatek za uložení odpadu betonových prefabrikátů</t>
  </si>
  <si>
    <t>324940902</t>
  </si>
  <si>
    <t>ODPAD 3.1</t>
  </si>
  <si>
    <t>PE a pryž. podložky</t>
  </si>
  <si>
    <t>1871980726</t>
  </si>
  <si>
    <t>(4879+344+3286+82)*0,00032"</t>
  </si>
  <si>
    <t>(4879+1130+82)*0,00016"</t>
  </si>
  <si>
    <t>79138255</t>
  </si>
  <si>
    <t>3,724*3</t>
  </si>
  <si>
    <t>1600652514</t>
  </si>
  <si>
    <t>9909000400</t>
  </si>
  <si>
    <t>Poplatek za likvidaci plastových součástí</t>
  </si>
  <si>
    <t>489455252</t>
  </si>
  <si>
    <t>ODPAD 4.1</t>
  </si>
  <si>
    <t>Dřevěné pražce</t>
  </si>
  <si>
    <t>9902200100</t>
  </si>
  <si>
    <t>Doprava materiálu těžkou mechanizací nosnosti přes 3,5 t objemnějšího kusového materiálu (prefabrikátů, stožárů, výhybek, rozvaděčů, vybouraných hmot atd.) do 10 km</t>
  </si>
  <si>
    <t>1545276872</t>
  </si>
  <si>
    <t>9902209200</t>
  </si>
  <si>
    <t>Doprava materiálu těžkou mechanizací nosnosti přes 3,5 t objemnějšího kusového materiálu (prefabrikátů, stožárů, výhybek, rozvaděčů, vybouraných hmot atd.) příplatek za každých dalších 10 km</t>
  </si>
  <si>
    <t>-616985123</t>
  </si>
  <si>
    <t>6,56*9</t>
  </si>
  <si>
    <t>9902900200</t>
  </si>
  <si>
    <t>Naložení objemnějšího kusového materiálu, vybouraných hmot</t>
  </si>
  <si>
    <t>64479614</t>
  </si>
  <si>
    <t>DŘEV. pražce k likvidaci</t>
  </si>
  <si>
    <t>82*(0,08)</t>
  </si>
  <si>
    <t>9909000300</t>
  </si>
  <si>
    <t>Poplatek za likvidaci dřevěných kolejnicových podpor</t>
  </si>
  <si>
    <t>-2113891893</t>
  </si>
  <si>
    <t>Komunikace pozemní</t>
  </si>
  <si>
    <t>5905023030</t>
  </si>
  <si>
    <t>Úprava povrchu stezky rozprostřením štěrkodrtě přes 5 do 10 cm</t>
  </si>
  <si>
    <t>m2</t>
  </si>
  <si>
    <t>-1247856599</t>
  </si>
  <si>
    <t>914,7*2*1,3"</t>
  </si>
  <si>
    <t>5905025110</t>
  </si>
  <si>
    <t>Doplnění stezky štěrkodrtí souvislé</t>
  </si>
  <si>
    <t>-1535876824</t>
  </si>
  <si>
    <t>164,65</t>
  </si>
  <si>
    <t>5905085045</t>
  </si>
  <si>
    <t>Souvislé čištění KL strojně koleje pražce betonové</t>
  </si>
  <si>
    <t>km</t>
  </si>
  <si>
    <t>226830039</t>
  </si>
  <si>
    <t>4,8994</t>
  </si>
  <si>
    <t>590510002R</t>
  </si>
  <si>
    <t xml:space="preserve">Úprava kolejového lože souvisle strojně </t>
  </si>
  <si>
    <t xml:space="preserve">R - položka </t>
  </si>
  <si>
    <t>-1020216095</t>
  </si>
  <si>
    <t>0,70957</t>
  </si>
  <si>
    <t>5905105030</t>
  </si>
  <si>
    <t>Doplnění KL kamenivem souvisle strojně v koleji</t>
  </si>
  <si>
    <t>1408357171</t>
  </si>
  <si>
    <t>182,61/2</t>
  </si>
  <si>
    <t>264,96"vyzískaný materiál</t>
  </si>
  <si>
    <t>4817,98"</t>
  </si>
  <si>
    <t>5905115010</t>
  </si>
  <si>
    <t>Příplatek za úpravu nadvýšení KL v oblouku o malém poloměru</t>
  </si>
  <si>
    <t>-1977079931</t>
  </si>
  <si>
    <t>P</t>
  </si>
  <si>
    <t>Poznámka k položce:_x000d_
Kilometr koleje=km</t>
  </si>
  <si>
    <t>3363,15</t>
  </si>
  <si>
    <t>5906035120</t>
  </si>
  <si>
    <t>Souvislá výměna pražců současně s výměnou nebo čištěním KL pražce betonové příčné vystrojené</t>
  </si>
  <si>
    <t>-224138432</t>
  </si>
  <si>
    <t>Poznámka k položce:_x000d_
Pražec=kus</t>
  </si>
  <si>
    <t>8642</t>
  </si>
  <si>
    <t>5906055140</t>
  </si>
  <si>
    <t>Příplatek za současnou výměnu pražce s bezpodkladnicovým upevněním a kompletů a vodicích vložek a pryžových podložek</t>
  </si>
  <si>
    <t>-2004064827</t>
  </si>
  <si>
    <t>5906105010</t>
  </si>
  <si>
    <t>Demontáž pražce dřevěný</t>
  </si>
  <si>
    <t>-909684067</t>
  </si>
  <si>
    <t>82</t>
  </si>
  <si>
    <t>5906105020</t>
  </si>
  <si>
    <t>Demontáž pražce betonový</t>
  </si>
  <si>
    <t>-2042507350</t>
  </si>
  <si>
    <t xml:space="preserve">4879"SB5 </t>
  </si>
  <si>
    <t>1130"poškozené SB8</t>
  </si>
  <si>
    <t>5907025016</t>
  </si>
  <si>
    <t>Výměna kolejnicových pásů stávající upevnění, tvar S49, T, 49E1</t>
  </si>
  <si>
    <t>156944462</t>
  </si>
  <si>
    <t>Poznámka k položce:_x000d_
Metr kolejnice=m</t>
  </si>
  <si>
    <t>(5257,9-5185)*2</t>
  </si>
  <si>
    <t>5907020016</t>
  </si>
  <si>
    <t>Souvislá výměna kolejnic stávající upevnění, tvar S49, T, 49E1 Poznámka: 1. V cenách jsou započteny náklady na demontáž upevňovadel, výměnu kolejnic,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</si>
  <si>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Sborník UOŽI 01 2025</t>
  </si>
  <si>
    <t>163686913</t>
  </si>
  <si>
    <t>5257,9*2</t>
  </si>
  <si>
    <t>5905050055</t>
  </si>
  <si>
    <t>Souvislá výměna KL se snesením KR koleje pražce betonové</t>
  </si>
  <si>
    <t>-1375254094</t>
  </si>
  <si>
    <t>101,45/1000</t>
  </si>
  <si>
    <t>5909031020</t>
  </si>
  <si>
    <t>Úprava GPK koleje směrové a výškové uspořádání pražce betonové</t>
  </si>
  <si>
    <t>1194500230</t>
  </si>
  <si>
    <t>3,062</t>
  </si>
  <si>
    <t>5909032020</t>
  </si>
  <si>
    <t>Přesná úprava GPK koleje směrové a výškové uspořádání pražce betonové</t>
  </si>
  <si>
    <t>337555898</t>
  </si>
  <si>
    <t>5,5399+0,621-0,0997</t>
  </si>
  <si>
    <t>5909042010</t>
  </si>
  <si>
    <t>Přesná úprava GPK výhybky směrové a výškové uspořádání pražce dřevěné nebo ocelové</t>
  </si>
  <si>
    <t>-148120723</t>
  </si>
  <si>
    <t>Poznámka k položce:_x000d_
Rozvinutá délka výhybky=m</t>
  </si>
  <si>
    <t>49,85*2</t>
  </si>
  <si>
    <t>5909050010</t>
  </si>
  <si>
    <t>Stabilizace kolejového lože koleje nově zřízeného nebo čistého Poznámka: 1. V cenách jsou započteny náklady na stabilizaci v režimu s řízeným (konstantním) poklesem včetně měření a předání tištěných výstupů.</t>
  </si>
  <si>
    <t>-1173788988</t>
  </si>
  <si>
    <t>5910015020</t>
  </si>
  <si>
    <t>Odtavovací stykové svařování mobilní svářečkou kolejnic nových délky do 150 m tv. S49</t>
  </si>
  <si>
    <t>svar</t>
  </si>
  <si>
    <t>1155134565</t>
  </si>
  <si>
    <t>158</t>
  </si>
  <si>
    <t>5910020130</t>
  </si>
  <si>
    <t>Svařování kolejnic termitem plný předehřev standardní spára svar jednotlivý tv. S49</t>
  </si>
  <si>
    <t>1903437473</t>
  </si>
  <si>
    <t>5910020910</t>
  </si>
  <si>
    <t>Svařování kolejnic termitem plný předehřev Příplatek za svařování kolejnic typu R350HT</t>
  </si>
  <si>
    <t>93132506</t>
  </si>
  <si>
    <t>36+24</t>
  </si>
  <si>
    <t>5910030310</t>
  </si>
  <si>
    <t>Příplatek za směrové vyrovnání kolejnic v obloucích o poloměru 300 m a menším</t>
  </si>
  <si>
    <t>-297617046</t>
  </si>
  <si>
    <t>5910040315</t>
  </si>
  <si>
    <t>Umožnění volné dilatace kolejnice demontáž upevňovadel s osazením kluzných podložek</t>
  </si>
  <si>
    <t>-1642526692</t>
  </si>
  <si>
    <t>5257,8*2+115,2*2+248,3*2</t>
  </si>
  <si>
    <t>5910040415</t>
  </si>
  <si>
    <t>Umožnění volné dilatace kolejnice montáž upevňovadel s odstraněním kluzných podložek</t>
  </si>
  <si>
    <t>-1519333026</t>
  </si>
  <si>
    <t>5910045015</t>
  </si>
  <si>
    <t>Zajištění polohy kolejnice bočními válečkovými opěrkami</t>
  </si>
  <si>
    <t>-1155229788</t>
  </si>
  <si>
    <t>5910050010</t>
  </si>
  <si>
    <t>Umožnění volné dilatace dílů výhybek demontáž upevňovadel výhybka I. generace</t>
  </si>
  <si>
    <t>-854467383</t>
  </si>
  <si>
    <t>80,2+85</t>
  </si>
  <si>
    <t>5910050110</t>
  </si>
  <si>
    <t>Umožnění volné dilatace dílů výhybek montáž upevňovadel výhybka I. generace</t>
  </si>
  <si>
    <t>-111612094</t>
  </si>
  <si>
    <t>59120650R5</t>
  </si>
  <si>
    <t>Montáž zajišťovací značky bez rozlišení druhu</t>
  </si>
  <si>
    <t>771098746</t>
  </si>
  <si>
    <t>131</t>
  </si>
  <si>
    <t>5962119R35</t>
  </si>
  <si>
    <t>Zajištění PPK značka zajišťovací komplet</t>
  </si>
  <si>
    <t>-1975006655</t>
  </si>
  <si>
    <t>5912065315</t>
  </si>
  <si>
    <t>Montáž štítku zajištění prostorové polohy koleje (PPK)</t>
  </si>
  <si>
    <t>-948906212</t>
  </si>
  <si>
    <t>5962119040</t>
  </si>
  <si>
    <t>Zajištění PPK štítek zajištění PPK</t>
  </si>
  <si>
    <t>-1225881367</t>
  </si>
  <si>
    <t>5917040030</t>
  </si>
  <si>
    <t>Kolejnicový mazník mechanický montáž</t>
  </si>
  <si>
    <t>-851717940</t>
  </si>
  <si>
    <t>5917040040</t>
  </si>
  <si>
    <t>Kolejnicový mazník mechanický demontáž</t>
  </si>
  <si>
    <t>866505597</t>
  </si>
  <si>
    <t>5999005010</t>
  </si>
  <si>
    <t>Třídění spojovacích a upevňovacích součástí</t>
  </si>
  <si>
    <t>-564628676</t>
  </si>
  <si>
    <t xml:space="preserve">BET. pražce do Hronova  pryže + komplety</t>
  </si>
  <si>
    <t>(3286-1130+344)*0,00524</t>
  </si>
  <si>
    <t>odstrojené - kompletní výstroj</t>
  </si>
  <si>
    <t>(4879+1130+82)*0,02732</t>
  </si>
  <si>
    <t>5999005020</t>
  </si>
  <si>
    <t>Třídění pražců a kolejnicových podpor</t>
  </si>
  <si>
    <t>1346206255</t>
  </si>
  <si>
    <t>BET. pražce do Meziměstí</t>
  </si>
  <si>
    <t>4879*0,265"neokované SB5</t>
  </si>
  <si>
    <t>344*0,29408"okované SB6</t>
  </si>
  <si>
    <t>(3286-1130)*0,29286"nepoškozené okované SB8</t>
  </si>
  <si>
    <t>odstroj. k likvidaci</t>
  </si>
  <si>
    <t>1130*0,272+82*0,08</t>
  </si>
  <si>
    <t>5999005030</t>
  </si>
  <si>
    <t>Třídění kolejnic</t>
  </si>
  <si>
    <t>776357566</t>
  </si>
  <si>
    <t>10515,8*0,04939"kolejnice</t>
  </si>
  <si>
    <t>5955101000</t>
  </si>
  <si>
    <t>Kamenivo drcené štěrk frakce 31,5/63 (32/63) třídy BI</t>
  </si>
  <si>
    <t>93179812</t>
  </si>
  <si>
    <t>182,61</t>
  </si>
  <si>
    <t>4817,98</t>
  </si>
  <si>
    <t>Mezisoučet</t>
  </si>
  <si>
    <t>5000,59*1,8</t>
  </si>
  <si>
    <t>5955101030</t>
  </si>
  <si>
    <t>Kamenivo drcené drť frakce 8/16</t>
  </si>
  <si>
    <t>1586430170</t>
  </si>
  <si>
    <t>164,65*1,9</t>
  </si>
  <si>
    <t>-606541698</t>
  </si>
  <si>
    <t>1686702453</t>
  </si>
  <si>
    <t>9313,897*5</t>
  </si>
  <si>
    <t>5908050010</t>
  </si>
  <si>
    <t>Výměna upevnění podkladnicového komplety a pryžová podložka</t>
  </si>
  <si>
    <t>úl.pl.</t>
  </si>
  <si>
    <t>371510156</t>
  </si>
  <si>
    <t>984</t>
  </si>
  <si>
    <t>5958158005</t>
  </si>
  <si>
    <t>Podložka pryžová pod patu kolejnice S49 183/126/6</t>
  </si>
  <si>
    <t>1367556454</t>
  </si>
  <si>
    <t>5958125005</t>
  </si>
  <si>
    <t>Komplety s antikorozní úpravou Skl 24 (svěrka Skl24, šroub RS0, matice M22, podložka Uls6)</t>
  </si>
  <si>
    <t>1142240949</t>
  </si>
  <si>
    <t>1968</t>
  </si>
  <si>
    <t>5908050045</t>
  </si>
  <si>
    <t>Výměna upevnění bezpokladnicového komplety</t>
  </si>
  <si>
    <t>79062901</t>
  </si>
  <si>
    <t>20*2</t>
  </si>
  <si>
    <t>5958125000</t>
  </si>
  <si>
    <t>Komplety s antikorozní úpravou Skl 14 (svěrka Skl14, vrtule R1, podložka Uls7)</t>
  </si>
  <si>
    <t>1613175327</t>
  </si>
  <si>
    <t>5907050020</t>
  </si>
  <si>
    <t>Dělení kolejnic řezáním nebo rozbroušením, soustavy S49 nebo T</t>
  </si>
  <si>
    <t>512548192</t>
  </si>
  <si>
    <t>Poznámka k položce:_x000d_
Řez=kus</t>
  </si>
  <si>
    <t>5906140155</t>
  </si>
  <si>
    <t>Demontáž kolejového roštu koleje v ose koleje pražce betonové, tvar S49, T, 49E1</t>
  </si>
  <si>
    <t>-1766761205</t>
  </si>
  <si>
    <t>352,97/1000</t>
  </si>
  <si>
    <t>5906130345</t>
  </si>
  <si>
    <t>Montáž kolejového roštu v ose koleje pražce betonové vystrojené, tvar S49, 49E1</t>
  </si>
  <si>
    <t>681653098</t>
  </si>
  <si>
    <t>5912060215</t>
  </si>
  <si>
    <t>Demontáž zajišťovací značky ocelové sloupkové s prefabrikovaným betonovým základem</t>
  </si>
  <si>
    <t>-1760483420</t>
  </si>
  <si>
    <t>Poznámka k položce:_x000d_
Značka=kus</t>
  </si>
  <si>
    <t>5915010030</t>
  </si>
  <si>
    <t>Těžení zeminy nebo horniny železničního spodku třídy těžitelnosti I skupiny 3</t>
  </si>
  <si>
    <t>-1591312100</t>
  </si>
  <si>
    <t>2909,34</t>
  </si>
  <si>
    <t>70</t>
  </si>
  <si>
    <t>591503001R</t>
  </si>
  <si>
    <t>Bourání drobných staveb železničního spodku</t>
  </si>
  <si>
    <t>-1868927336</t>
  </si>
  <si>
    <t>3,6</t>
  </si>
  <si>
    <t>71</t>
  </si>
  <si>
    <t>-1022108255</t>
  </si>
  <si>
    <t xml:space="preserve">264,96*1,8"doprava z mezideponie pro zpětný zásyp </t>
  </si>
  <si>
    <t>72</t>
  </si>
  <si>
    <t>895756478</t>
  </si>
  <si>
    <t>svoz výzisku na mezideponii</t>
  </si>
  <si>
    <t>2909,34*2" mat. banketových stezek</t>
  </si>
  <si>
    <t xml:space="preserve">3,6*2,5"suť z bet. základů </t>
  </si>
  <si>
    <t xml:space="preserve">264,96*1,8*2" lože při sneseném roštu na mezideponii + doprava z mezideponie pro zpětný zásyp </t>
  </si>
  <si>
    <t>5477,03*2" odpad ze SČ na mezideponii</t>
  </si>
  <si>
    <t>73</t>
  </si>
  <si>
    <t>1300007901</t>
  </si>
  <si>
    <t>manipulace s kol. rošty a komponenty ŽS z dočasné demontáže/vyjmutí</t>
  </si>
  <si>
    <t>(352,97+101,45)*0,55022*2"viz. příloha rozp. - pol. 3.1</t>
  </si>
  <si>
    <t>manipulace s výziskem ze SVK a SVP</t>
  </si>
  <si>
    <t>4879*0,291608+344*0,29932+3286*0,29732+82*0,12732"pražce</t>
  </si>
  <si>
    <t>přeprava výzisku objednatele na místo uskladnění</t>
  </si>
  <si>
    <t>4879*0,265"odstrojené SB5</t>
  </si>
  <si>
    <t>(3944-1130)*0,29208"okované SB8</t>
  </si>
  <si>
    <t>74</t>
  </si>
  <si>
    <t>-1159306261</t>
  </si>
  <si>
    <t>75</t>
  </si>
  <si>
    <t>-2011086089</t>
  </si>
  <si>
    <t>2,184+0,177+0,084"dodávka drobného svrš. materiálu</t>
  </si>
  <si>
    <t>76</t>
  </si>
  <si>
    <t>864834541</t>
  </si>
  <si>
    <t>2,445*9</t>
  </si>
  <si>
    <t>77</t>
  </si>
  <si>
    <t>-1863994758</t>
  </si>
  <si>
    <t>(352,97+101,45)*0,55022"viz. příloha rozp. - pol. 3.1</t>
  </si>
  <si>
    <t xml:space="preserve">BET. pražce do Meziměstí </t>
  </si>
  <si>
    <t>BET. a dřev. pražce k likvidaci - DROBASU bez pryž. součástí</t>
  </si>
  <si>
    <t>(1130+82)*0,02684</t>
  </si>
  <si>
    <t>dodávka drobného svrš. materiálu a převoz výzisku objednatele</t>
  </si>
  <si>
    <t xml:space="preserve">2,184+0,177+0,042"pryž. + komplety </t>
  </si>
  <si>
    <t>78</t>
  </si>
  <si>
    <t>9902900400</t>
  </si>
  <si>
    <t>Složení objemnějšího kusového materiálu, vybouraných hmot</t>
  </si>
  <si>
    <t>-1071251878</t>
  </si>
  <si>
    <t>dodávka drobného svrš. materiálu</t>
  </si>
  <si>
    <t xml:space="preserve">(0,177+2,184+0,042)"pryž. + komplety </t>
  </si>
  <si>
    <t>dodávka kotev</t>
  </si>
  <si>
    <t>1,747</t>
  </si>
  <si>
    <t>SO 10-01.11 - Následná úprava koleje, km 73,079 - km 81,580 - část.01</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</si>
  <si>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</si>
  <si>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377249052</t>
  </si>
  <si>
    <t>(8,445-1,86535)*0,08*1000</t>
  </si>
  <si>
    <t>958289590</t>
  </si>
  <si>
    <t>5909030020</t>
  </si>
  <si>
    <t>Následná úprava GPK koleje směrové a výškové uspořádání pražce betonové</t>
  </si>
  <si>
    <t>-113781334</t>
  </si>
  <si>
    <t>8,445-1,86535</t>
  </si>
  <si>
    <t>5910063050</t>
  </si>
  <si>
    <t>Opravné souvislé broušení kolejnic R260 příčný a podélný profil oprava příčného a podélného profilu</t>
  </si>
  <si>
    <t>-54458464</t>
  </si>
  <si>
    <t>Poznámka k položce:_x000d_
Metr koleje=m</t>
  </si>
  <si>
    <t>2209,4</t>
  </si>
  <si>
    <t>5910063150</t>
  </si>
  <si>
    <t>Opravné souvislé broušení kolejnic R350HT příčný a podélný profil oprava příčného a podélného profilu</t>
  </si>
  <si>
    <t>-1985663298</t>
  </si>
  <si>
    <t>3265,8</t>
  </si>
  <si>
    <t>780067730</t>
  </si>
  <si>
    <t>1806591205</t>
  </si>
  <si>
    <t>1464520803</t>
  </si>
  <si>
    <t>842001571</t>
  </si>
  <si>
    <t>839242239</t>
  </si>
  <si>
    <t>1273177075</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</si>
  <si>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</si>
  <si>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780067221</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</si>
  <si>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</si>
  <si>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1024060177</t>
  </si>
  <si>
    <t>5*(8,445-1,86535)*0,08*1000</t>
  </si>
  <si>
    <t>SO 11-01.01 - Železniční spodek, km 73,079 - km 81,580 - část.01</t>
  </si>
  <si>
    <t>ODPAD - Likvidace odpadů</t>
  </si>
  <si>
    <t xml:space="preserve">    ODPAD 1.1 - Zemina</t>
  </si>
  <si>
    <t>1141608333</t>
  </si>
  <si>
    <t>-1365543022</t>
  </si>
  <si>
    <t>3416,554*2</t>
  </si>
  <si>
    <t>-1035688969</t>
  </si>
  <si>
    <t>-2023108050</t>
  </si>
  <si>
    <t>19,507*2</t>
  </si>
  <si>
    <t>1360,975*2</t>
  </si>
  <si>
    <t>40,92*2</t>
  </si>
  <si>
    <t>286,875*2</t>
  </si>
  <si>
    <t>5904020110</t>
  </si>
  <si>
    <t>Vyřezání křovin porost hustý 6 a více kusů stonků na m2 plochy sklon terénu do 1:2</t>
  </si>
  <si>
    <t>-426454106</t>
  </si>
  <si>
    <t>5505,7*1/3</t>
  </si>
  <si>
    <t>5904020120</t>
  </si>
  <si>
    <t>Vyřezání křovin porost hustý 6 a více kusů stonků na m2 plochy sklon terénu přes 1:2</t>
  </si>
  <si>
    <t>-1460985268</t>
  </si>
  <si>
    <t>5914015010</t>
  </si>
  <si>
    <t>Čištění odvodňovacích zařízení ručně příkop zpevněný</t>
  </si>
  <si>
    <t>608427385</t>
  </si>
  <si>
    <t>19,507</t>
  </si>
  <si>
    <t>5914035010</t>
  </si>
  <si>
    <t>Zřízení otevřených odvodňovacích zařízení příkopové tvárnice</t>
  </si>
  <si>
    <t>-163690543</t>
  </si>
  <si>
    <t>24,9</t>
  </si>
  <si>
    <t>5964119000</t>
  </si>
  <si>
    <t>Příkopová tvárnice TZZ 3</t>
  </si>
  <si>
    <t>-1533571109</t>
  </si>
  <si>
    <t>83</t>
  </si>
  <si>
    <t>5964161000</t>
  </si>
  <si>
    <t>Beton lehce zhutnitelný C 12/15;X0 F5 2 080 2 517</t>
  </si>
  <si>
    <t>660752827</t>
  </si>
  <si>
    <t>7,688</t>
  </si>
  <si>
    <t>88,358</t>
  </si>
  <si>
    <t>5914035150</t>
  </si>
  <si>
    <t>Zřízení otevřených odvodňovacích zařízení příkopového žlabu staveništního prefabrikátu</t>
  </si>
  <si>
    <t>-1958980252</t>
  </si>
  <si>
    <t>5964115005</t>
  </si>
  <si>
    <t>Příkopový žlab tvaru J velký</t>
  </si>
  <si>
    <t>-1657858604</t>
  </si>
  <si>
    <t>92</t>
  </si>
  <si>
    <t>5964117005</t>
  </si>
  <si>
    <t>Poklop příkopového žlabu tvaru J velký</t>
  </si>
  <si>
    <t>-1217734162</t>
  </si>
  <si>
    <t>736</t>
  </si>
  <si>
    <t>591403547R</t>
  </si>
  <si>
    <t>Zřízení otevřených odvodňovacích zařízení trativodní výusť z lomového kamene</t>
  </si>
  <si>
    <t>-21702281</t>
  </si>
  <si>
    <t>595510102R</t>
  </si>
  <si>
    <t>Kamenivo drcené drť frakce 11/22</t>
  </si>
  <si>
    <t>R - položka</t>
  </si>
  <si>
    <t>-742125796</t>
  </si>
  <si>
    <t>89,964*1,9</t>
  </si>
  <si>
    <t>5955101045</t>
  </si>
  <si>
    <t>Lomový kámen tříděný pro rovnaniny</t>
  </si>
  <si>
    <t>1399576850</t>
  </si>
  <si>
    <t>3*2,5*1,5*0,4*1,9</t>
  </si>
  <si>
    <t>-763712815</t>
  </si>
  <si>
    <t>1360,975</t>
  </si>
  <si>
    <t>40,92</t>
  </si>
  <si>
    <t>5915010040</t>
  </si>
  <si>
    <t>Těžení zeminy nebo horniny železničního spodku třídy těžitelnosti II skupiny 4</t>
  </si>
  <si>
    <t>-468792414</t>
  </si>
  <si>
    <t>286,875</t>
  </si>
  <si>
    <t>174251101R</t>
  </si>
  <si>
    <t>Zásyp jam, šachet rýh nebo kolem objektů z nakupovaných materiálů</t>
  </si>
  <si>
    <t>-1097076637</t>
  </si>
  <si>
    <t>89,964</t>
  </si>
  <si>
    <t>619996145R</t>
  </si>
  <si>
    <t>Ochrana stavebních konstrukcí a samostatných prvků včetně pozdějšího odstranění geotextilií obalením samostatných konstrukcí a prvků</t>
  </si>
  <si>
    <t>-2007100975</t>
  </si>
  <si>
    <t>položka zahrnuje dodávku materiálu</t>
  </si>
  <si>
    <t>275,4</t>
  </si>
  <si>
    <t>596413300R</t>
  </si>
  <si>
    <t>Geotextilie vč. dopravy</t>
  </si>
  <si>
    <t>1917366011</t>
  </si>
  <si>
    <t>samostatná dodávka materiálu</t>
  </si>
  <si>
    <t>96600511R</t>
  </si>
  <si>
    <t>Rozebrání a odstranění zábradlí</t>
  </si>
  <si>
    <t>-626893231</t>
  </si>
  <si>
    <t>379831359</t>
  </si>
  <si>
    <t>3416,554"svoz na mezideponii</t>
  </si>
  <si>
    <t>-700555512</t>
  </si>
  <si>
    <t>214,567"beton</t>
  </si>
  <si>
    <t>1244611667</t>
  </si>
  <si>
    <t>-918832862</t>
  </si>
  <si>
    <t>3*2,5*1,5*0,4*1,9"LK</t>
  </si>
  <si>
    <t>-1625695576</t>
  </si>
  <si>
    <t>8,55*2</t>
  </si>
  <si>
    <t>1017489209</t>
  </si>
  <si>
    <t>7,055"tzz 3 z Běstovic</t>
  </si>
  <si>
    <t>1314927295</t>
  </si>
  <si>
    <t>7,055*7</t>
  </si>
  <si>
    <t>-777082291</t>
  </si>
  <si>
    <t>164,68+23,552"velké J žlaby vč. poklopů</t>
  </si>
  <si>
    <t>-465554721</t>
  </si>
  <si>
    <t>188,232*34</t>
  </si>
  <si>
    <t>872494387</t>
  </si>
  <si>
    <t>-1198016529</t>
  </si>
  <si>
    <t>SO 01-14-01.01 - Výstroj trati, km 73,079 - km 81,580 - část.01</t>
  </si>
  <si>
    <t>591203099R</t>
  </si>
  <si>
    <t>Demontáž návěstidla včetně sloupku a patky</t>
  </si>
  <si>
    <t>R- položka</t>
  </si>
  <si>
    <t>-267717565</t>
  </si>
  <si>
    <t>demontáž s předáním objednalteli</t>
  </si>
  <si>
    <t>demontáž s uložením na MZ pro opětovné využití</t>
  </si>
  <si>
    <t>6+2+1+1+2+8+6+2</t>
  </si>
  <si>
    <t>591204510R</t>
  </si>
  <si>
    <t>Montáž návěstidla včetně sloupku a patky</t>
  </si>
  <si>
    <t>-1491602711</t>
  </si>
  <si>
    <t>28"opětovná montáž stávajících vyzískaných</t>
  </si>
  <si>
    <t>-595245000</t>
  </si>
  <si>
    <t>596235058R</t>
  </si>
  <si>
    <t xml:space="preserve">Návěstidlo práce pluhu  vč. dopravy a potřebného montážního mat.</t>
  </si>
  <si>
    <t>1840783072</t>
  </si>
  <si>
    <t>596211300R</t>
  </si>
  <si>
    <t>Sloupek ocelový pozinkovaný vč. dopravy</t>
  </si>
  <si>
    <t>717240207</t>
  </si>
  <si>
    <t>-356397872</t>
  </si>
  <si>
    <t>596210105R</t>
  </si>
  <si>
    <t xml:space="preserve">dopravní značka A32a – Výstražný kříž pro železniční přejezd jednokolejný  vč. dopravy a montážního mat.</t>
  </si>
  <si>
    <t>939659046</t>
  </si>
  <si>
    <t>-352685220</t>
  </si>
  <si>
    <t>-289316991</t>
  </si>
  <si>
    <t>596210700R</t>
  </si>
  <si>
    <t>Piktogramy zákaz vstupu vč. dopravy a montážního mat.</t>
  </si>
  <si>
    <t>-821534629</t>
  </si>
  <si>
    <t>595117557</t>
  </si>
  <si>
    <t>59120451R3</t>
  </si>
  <si>
    <t>Montáž návěstidla včetně sloupku a patky - 1 návěstidlo na 2 sloupcích</t>
  </si>
  <si>
    <t>-206691382</t>
  </si>
  <si>
    <t>596211000R</t>
  </si>
  <si>
    <t>Značení zastávek tabule s názvem vč. doprav a montážního mat.</t>
  </si>
  <si>
    <t>1810996346</t>
  </si>
  <si>
    <t>24419676</t>
  </si>
  <si>
    <t>59120451R1</t>
  </si>
  <si>
    <t>Montáž návěstidla včetně sloupku a patky - oboustranného (příp. 2 návěstidla na 1 sloupku)</t>
  </si>
  <si>
    <t>148363517</t>
  </si>
  <si>
    <t>návěst Kilometrická poloha - nové návěstidlo "Staničník" (bílá deska 330x620)</t>
  </si>
  <si>
    <t>návěst Kilometrická poloha - nové návěstidlo "Staničník" (žlutá deska 330x620)</t>
  </si>
  <si>
    <t>70/2</t>
  </si>
  <si>
    <t>596210109R</t>
  </si>
  <si>
    <t>Návěstidlo kilometrická poloha vč. dopravy a potřebného montážního mat.</t>
  </si>
  <si>
    <t>1667504201</t>
  </si>
  <si>
    <t>173603991</t>
  </si>
  <si>
    <t>-671895500</t>
  </si>
  <si>
    <t>návěst Očekávejte traťovou rychlost - nové návěstidlo "Předvěstník N"</t>
  </si>
  <si>
    <t>2,000</t>
  </si>
  <si>
    <t>596210102R</t>
  </si>
  <si>
    <t>Návěstidlo očekávejte traťovou rychlost - trojúhelník vč. dopravy a potřebného montážního mat.</t>
  </si>
  <si>
    <t>-93754084</t>
  </si>
  <si>
    <t>-343186838</t>
  </si>
  <si>
    <t>-2040428754</t>
  </si>
  <si>
    <t>návěst Traťová rychlost - nové návěstidlo "Rychlostník N"</t>
  </si>
  <si>
    <t>1" km 81,591vlevo - 1 sloupek</t>
  </si>
  <si>
    <t>1272521583</t>
  </si>
  <si>
    <t>2" km 74,595 vlevo - 1 sloupek</t>
  </si>
  <si>
    <t xml:space="preserve">2" km 75,595 vpravo - 1 sloupek </t>
  </si>
  <si>
    <t>2" km 80,056 vpravo - 1 sloupek</t>
  </si>
  <si>
    <t xml:space="preserve">2" km 80,056 vlevo - 1 sloupek </t>
  </si>
  <si>
    <t xml:space="preserve">2" km 81,591 vpravo - 1 sloupek </t>
  </si>
  <si>
    <t>10/2</t>
  </si>
  <si>
    <t>59120451R2</t>
  </si>
  <si>
    <t>Montáž návěstidla včetně sloupku a patky - 4 návěstidla na jednom sloupku</t>
  </si>
  <si>
    <t>-14120997</t>
  </si>
  <si>
    <t xml:space="preserve">1" km 73,675 vlevo - 1 sloupek  - 4 návěstidla</t>
  </si>
  <si>
    <t>596210101R</t>
  </si>
  <si>
    <t>Návěstidlo rychlostník - obdélník vč. dopravy a potřebného montážního mat.</t>
  </si>
  <si>
    <t>2091637710</t>
  </si>
  <si>
    <t>-1285355660</t>
  </si>
  <si>
    <t>883063326</t>
  </si>
  <si>
    <t>596210118R</t>
  </si>
  <si>
    <t>Návěstidlo "Indikátorová tabulka s šipkou" (směřující z levého horního do pravého dolního rohu) vč. dopravy a potřebného montážního mat.</t>
  </si>
  <si>
    <t>-525864593</t>
  </si>
  <si>
    <t>-472630171</t>
  </si>
  <si>
    <t>667354652</t>
  </si>
  <si>
    <t>596210104R</t>
  </si>
  <si>
    <t>Návěstidlo konec nástupiště vč. dopravy a potřebného montážního mat.</t>
  </si>
  <si>
    <t>-1531095397</t>
  </si>
  <si>
    <t>933276017</t>
  </si>
  <si>
    <t>807593101</t>
  </si>
  <si>
    <t>návěst Vlak se blíží k zastávce - nové návěstidlo</t>
  </si>
  <si>
    <t>3,000</t>
  </si>
  <si>
    <t>596210110R</t>
  </si>
  <si>
    <t>Návěstidlo vlak se blíží vč. dopravy a potřebného montážního mat.</t>
  </si>
  <si>
    <t>1351505598</t>
  </si>
  <si>
    <t>90438218</t>
  </si>
  <si>
    <t>3*2</t>
  </si>
  <si>
    <t>-1336057152</t>
  </si>
  <si>
    <t>1"km 72,999</t>
  </si>
  <si>
    <t>1"km 81,582</t>
  </si>
  <si>
    <t>1"km 81,835</t>
  </si>
  <si>
    <t>-1754593436</t>
  </si>
  <si>
    <t>1"km 73,090</t>
  </si>
  <si>
    <t>596210111R</t>
  </si>
  <si>
    <t>Návěstidlo sklonovník reflexní vč. dopravy a potřebného montážního mat.</t>
  </si>
  <si>
    <t>-1636534483</t>
  </si>
  <si>
    <t>-1665707526</t>
  </si>
  <si>
    <t>-1453923943</t>
  </si>
  <si>
    <t>541399545</t>
  </si>
  <si>
    <t>596210119R</t>
  </si>
  <si>
    <t>Návěstidlo sloupek s návěstí pískejte vč. dopravy a potřebného montážního mat.</t>
  </si>
  <si>
    <t>-1001548774</t>
  </si>
  <si>
    <t>SO 11-22 - Zajištění skalního zářezu km 78.980 - 79.100</t>
  </si>
  <si>
    <t>1 - Práce</t>
  </si>
  <si>
    <t>2 - Materiál</t>
  </si>
  <si>
    <t>Práce</t>
  </si>
  <si>
    <t>R112155215</t>
  </si>
  <si>
    <t>Drcení ořezaných větví D do 100 mm s odvozem do 20 km</t>
  </si>
  <si>
    <t>R-položka</t>
  </si>
  <si>
    <t>84006930</t>
  </si>
  <si>
    <t>Poznámka k položce:_x000d_
Drcení ořezaných větví strojně - (štěpkování) s naložením na dopravní prostředek, průměr větví do 100 mm_x000d_
Technická specifikace položky odpovídá příslušné cenové soustavě</t>
  </si>
  <si>
    <t>113311171</t>
  </si>
  <si>
    <t>Odstranění geotextilií</t>
  </si>
  <si>
    <t>CS ÚRS 2025 01</t>
  </si>
  <si>
    <t>1748022311</t>
  </si>
  <si>
    <t>Online PSC</t>
  </si>
  <si>
    <t>https://podminky.urs.cz/item/CS_URS_2025_01/113311171</t>
  </si>
  <si>
    <t>Poznámka k položce:_x000d_
Odstranění geosyntetik s uložením na vzdálenost do 20 m nebo naložením na dopravní prostředek geotextilie_x000d_
Technická specifikace položky odpovídá příslušné cenové soustavě</t>
  </si>
  <si>
    <t>(99+100)*4</t>
  </si>
  <si>
    <t>122311401</t>
  </si>
  <si>
    <t>Vykopávky v zemníku na suchu v hornině třídy těžitelnosti II, skupiny 4 ručně</t>
  </si>
  <si>
    <t>1917686578</t>
  </si>
  <si>
    <t>https://podminky.urs.cz/item/CS_URS_2025_01/122311401</t>
  </si>
  <si>
    <t>Poznámka k položce:_x000d_
Vykopávky v zemnících na suchu ručně zapažených i nezapažených v hornině třídy těžitelnosti II skupiny 4_x000d_
Technická specifikace položky odpovídá příslušné cenové soustavě</t>
  </si>
  <si>
    <t>122352502</t>
  </si>
  <si>
    <t>Odkopávky a prokopávky nezapažené pro spodní stavbu železnic v hornině třídy těžitelnosti II, skupiny 4 objem do 1000 m3 strojně</t>
  </si>
  <si>
    <t>-2144690126</t>
  </si>
  <si>
    <t>https://podminky.urs.cz/item/CS_URS_2025_01/122352502</t>
  </si>
  <si>
    <t>Poznámka k položce:_x000d_
Odkopávky a prokopávky nezapažené pro spodní stavbu železnic strojně v hornině třídy těžitelnosti II skupiny 4 přes 100 do 1 000 m3_x000d_
Technická specifikace položky odpovídá příslušné cenové soustavě</t>
  </si>
  <si>
    <t>122352508</t>
  </si>
  <si>
    <t>Příplatek k odkopávkám nezapaženým pro spodní stavbu železnic v hornině třídy těžitelnosti II, skupiny 4 za ztížení při rekonstrukci</t>
  </si>
  <si>
    <t>-2030297559</t>
  </si>
  <si>
    <t>https://podminky.urs.cz/item/CS_URS_2025_01/122352508</t>
  </si>
  <si>
    <t>Poznámka k položce:_x000d_
Odkopávky a prokopávky nezapažené pro spodní stavbu železnic strojně v hornině třídy těžitelnosti II skupiny 4 Příplatek k cenám za ztížení při rekonstrukcích_x000d_
Technická specifikace položky odpovídá příslušné cenové soustavě</t>
  </si>
  <si>
    <t>155211112</t>
  </si>
  <si>
    <t>Odstranění vegetace ze skalních ploch horolezeckou technikou včetně stažení k zemi</t>
  </si>
  <si>
    <t>1841055676</t>
  </si>
  <si>
    <t>https://podminky.urs.cz/item/CS_URS_2025_01/155211112</t>
  </si>
  <si>
    <t>Poznámka k položce:_x000d_
Očištění skalních ploch horolezeckou technikou odstranění vegetace včetně stažení k zemi, odklizení na hromady na vzdálenost do 50 m nebo na naložení na dopravní prostředek keřů a stromů do průměru 10 cm</t>
  </si>
  <si>
    <t>155211122</t>
  </si>
  <si>
    <t>Očištění skalních ploch ručními nástroji (motykami, páčidly) horolezeckou technikou</t>
  </si>
  <si>
    <t>323681443</t>
  </si>
  <si>
    <t>https://podminky.urs.cz/item/CS_URS_2025_01/155211122</t>
  </si>
  <si>
    <t>Poznámka k položce:_x000d_
Očištění skalních ploch horolezeckou technikou očištění ručními nástroji motykami, páčidly_x000d_
Technická specifikace položky odpovídá příslušné cenové soustavě</t>
  </si>
  <si>
    <t>155211241</t>
  </si>
  <si>
    <t>Vyčištění trhlin a dutin ve skalní stěně š do 200 mm hl do 1000 mm prováděné horolecky</t>
  </si>
  <si>
    <t>-161386643</t>
  </si>
  <si>
    <t>https://podminky.urs.cz/item/CS_URS_2025_01/155211241</t>
  </si>
  <si>
    <t>Poznámka k položce:_x000d_
Vyčištění trhlin nebo dutin ve skalní stěně prováděné horolezeckou technikou při šířce dutin do 200 mm, hloubky do 1000 mm_x000d_
Technická specifikace položky odpovídá příslušné cenové soustavě</t>
  </si>
  <si>
    <t>155211311</t>
  </si>
  <si>
    <t>Odtěžení nestabilních hornin ze skalních stěn horolezeckou technikou sbíječkou</t>
  </si>
  <si>
    <t>1600940240</t>
  </si>
  <si>
    <t>https://podminky.urs.cz/item/CS_URS_2025_01/155211311</t>
  </si>
  <si>
    <t>Poznámka k položce:_x000d_
Odtěžení nestabilních hornin ze skalních stěn horolezeckou technikou s přehozením na vzdálenost do 3 m nebo s naložením na dopravní prostředek s použitím pneumatického nářadí_x000d_
Technická specifikace položky odpovídá příslušné cenové soustavě</t>
  </si>
  <si>
    <t>155211411</t>
  </si>
  <si>
    <t>Doplnění skalní stěny kamenem do aktivované cementové malty prováděné horolezecky</t>
  </si>
  <si>
    <t>1415967999</t>
  </si>
  <si>
    <t>https://podminky.urs.cz/item/CS_URS_2025_01/155211411</t>
  </si>
  <si>
    <t>Poznámka k položce:_x000d_
Doplnění skalní stěny kamenem prováděné horolezeckou technikou do aktivované cementové malty_x000d_
Technická specifikace položky odpovídá příslušné cenové soustavě</t>
  </si>
  <si>
    <t>155211531</t>
  </si>
  <si>
    <t>Sanace dutin skalních stěn D nad 50 mm do 1 m zazděním kamenem do aktivované malty horolezecky</t>
  </si>
  <si>
    <t>-530296519</t>
  </si>
  <si>
    <t>https://podminky.urs.cz/item/CS_URS_2025_01/155211531</t>
  </si>
  <si>
    <t>Poznámka k položce:_x000d_
Sanace trhlin a dutin skalní stěny prováděná horolezeckou technikou aktivovanou cementovou maltou nebo suspensí zazděním dutin průměru přes 50 mm do 1 m kamenem do aktivované cementové malty_x000d_
Technická specifikace položky odpovídá příslušné cenové soustavě</t>
  </si>
  <si>
    <t>155212116</t>
  </si>
  <si>
    <t>Vrty do skalních stěn vrtacími kladivy D 56 mm hor. tř. V a VI prováděné horolezeckou technikou</t>
  </si>
  <si>
    <t>841016738</t>
  </si>
  <si>
    <t>https://podminky.urs.cz/item/CS_URS_2025_01/155212116</t>
  </si>
  <si>
    <t>Poznámka k položce:_x000d_
Vrty do skalních stěn prováděné horolezeckou technikou hloubky do 5 m přenosnými vrtacími kladivy průměru do 56 mm, v hornině tř. V a VI_x000d_
Technická specifikace položky odpovídá příslušné cenové soustavě</t>
  </si>
  <si>
    <t>155213112</t>
  </si>
  <si>
    <t>Trn z oceli pro sítě bez oka D 26 mm l 3 m zainjektovaný cementovou maltou prováděný horolezecky</t>
  </si>
  <si>
    <t>1859069435</t>
  </si>
  <si>
    <t>https://podminky.urs.cz/item/CS_URS_2025_01/155213112</t>
  </si>
  <si>
    <t>Poznámka k položce:_x000d_
Trny z oceli prováděné horolezeckou technikou bez oka z celozávitové oceli pro uchycení sítí zainjektované cementovou maltou délky do 3 m, průměru přes 20 do 26 mm_x000d_
Technická specifikace položky odpovídá příslušné cenové soustavě</t>
  </si>
  <si>
    <t>155213312</t>
  </si>
  <si>
    <t>Trn z oceli pro ploty s okem D 26 mm l 3 m zainjektovaný cementovou maltou prováděný horolezecky</t>
  </si>
  <si>
    <t>1705505764</t>
  </si>
  <si>
    <t>https://podminky.urs.cz/item/CS_URS_2025_01/155213312</t>
  </si>
  <si>
    <t>Poznámka k položce:_x000d_
Trny z oceli prováděné horolezeckou technikou s okem z betonářské oceli pro uchycení lana při montáži sítí a sloupků záchytného plotu zainjektované cementovou maltou délky do 3 m, průměru přes 20 do 26 mm_x000d_
Technická specifikace položky odpovídá příslušné cenové soustavě</t>
  </si>
  <si>
    <t>"svorník s kutým okem (levý a pravý svah) = " 107+111</t>
  </si>
  <si>
    <t>155214111</t>
  </si>
  <si>
    <t>Montáž ocelové sítě na skalní stěnu prováděná horolezeckou technikou</t>
  </si>
  <si>
    <t>1291346447</t>
  </si>
  <si>
    <t>https://podminky.urs.cz/item/CS_URS_2025_01/155214111</t>
  </si>
  <si>
    <t>Poznámka k položce:_x000d_
Síťování skalních stěn prováděné horolezeckou technikou montáž pásů ocelové sítě_x000d_
Technická specifikace položky odpovídá příslušné cenové soustavě</t>
  </si>
  <si>
    <t>155214211</t>
  </si>
  <si>
    <t>Montáž ocelového lana D do 10 mm pro uchycení sítí prováděná horolezeckou technikou</t>
  </si>
  <si>
    <t>-1311130692</t>
  </si>
  <si>
    <t>https://podminky.urs.cz/item/CS_URS_2025_01/155214211</t>
  </si>
  <si>
    <t>Poznámka k položce:_x000d_
Síťování skalních stěn prováděné horolezeckou technikou montáž ocelového lana pro uchycení sítě průměru do 10 mm_x000d_
Technická specifikace položky odpovídá příslušné cenové soustavě</t>
  </si>
  <si>
    <t>"levý a pravý svah = " 0+480</t>
  </si>
  <si>
    <t>155214212</t>
  </si>
  <si>
    <t>Montáž ocelového lana D přes 10 mm pro uchycení sítí prováděná horolezeckou technikou</t>
  </si>
  <si>
    <t>-476326129</t>
  </si>
  <si>
    <t>https://podminky.urs.cz/item/CS_URS_2025_01/155214212</t>
  </si>
  <si>
    <t>Poznámka k položce:_x000d_
Síťování skalních stěn prováděné horolezeckou technikou montáž ocelového lana pro uchycení sítě průměru přes 10 mm_x000d_
Technická specifikace položky odpovídá příslušné cenové soustavě</t>
  </si>
  <si>
    <t>"levý a pravý svah = " 256,8+260</t>
  </si>
  <si>
    <t>162301501</t>
  </si>
  <si>
    <t>Vodorovné přemístění křovin do 5 km D kmene do 100 mm</t>
  </si>
  <si>
    <t>-2044853359</t>
  </si>
  <si>
    <t>https://podminky.urs.cz/item/CS_URS_2025_01/162301501</t>
  </si>
  <si>
    <t>Poznámka k položce:_x000d_
Vodorovné přemístění smýcených křovin do průměru kmene 100 mm na vzdálenost do 5 000 m_x000d_
Technická specifikace položky odpovídá příslušné cenové soustavě</t>
  </si>
  <si>
    <t>162432511b</t>
  </si>
  <si>
    <t>Vodorovné přemístění výkopku do 2000 m pracovním vlakem</t>
  </si>
  <si>
    <t>363745541</t>
  </si>
  <si>
    <t>https://podminky.urs.cz/item/CS_URS_2025_01/162432511b</t>
  </si>
  <si>
    <t>Poznámka k položce:_x000d_
Vodorovné přemístění výkopku pracovním vlakem bez naložení výkopku, avšak s jeho vyložením, pro jakoukoliv třídu těžitelnosti, na vzdálenost do 2 000 m_x000d_
Technická specifikace položky odpovídá příslušné cenové soustavě</t>
  </si>
  <si>
    <t>162751117</t>
  </si>
  <si>
    <t>Vodorovné přemístění do 10000 m výkopku/sypaniny z horniny třídy těžitelnosti I, skupiny 1 až 3</t>
  </si>
  <si>
    <t>-1054213157</t>
  </si>
  <si>
    <t>https://podminky.urs.cz/item/CS_URS_2025_01/162751117</t>
  </si>
  <si>
    <t>Poznámka k položce:_x000d_
Vodorovné přemístění výkopku nebo sypaniny po suchu na obvyklém dopravním prostředku, bez naložení výkopku, avšak se složením bez rozhrnutí z horniny třídy těžitelnosti I skupiny 1 až 3 na vzdálenost přes 9 000 do 10 000 m_x000d_
Technická specifikace položky odpovídá příslušné cenové soustavě</t>
  </si>
  <si>
    <t>162751119</t>
  </si>
  <si>
    <t>Příplatek k vodorovnému přemístění výkopku/sypaniny z horniny třídy těžitelnosti I, skupiny 1 až 3 ZKD 1000 m přes 10000 m</t>
  </si>
  <si>
    <t>-100006773</t>
  </si>
  <si>
    <t>https://podminky.urs.cz/item/CS_URS_2025_01/162751119</t>
  </si>
  <si>
    <t>Poznámka k položce:_x000d_
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m_x000d_
Technická specifikace položky odpovídá příslušné cenové soustavě</t>
  </si>
  <si>
    <t>"převoz na skládku do vzdálenosti 30km (10 km řešeno v základní položce) =" 210*20</t>
  </si>
  <si>
    <t>919726122</t>
  </si>
  <si>
    <t>Geotextilie pro ochranu, separaci a filtraci netkaná měrná hmotnost do 300 g/m2</t>
  </si>
  <si>
    <t>-1330160472</t>
  </si>
  <si>
    <t>https://podminky.urs.cz/item/CS_URS_2025_01/919726122</t>
  </si>
  <si>
    <t>Poznámka k položce:_x000d_
Geotextilie netkaná pro ochranu, separaci nebo filtraci měrná hmotnost přes 200 do 300 g/m2_x000d_
Technická specifikace položky odpovídá příslušné cenové soustavě</t>
  </si>
  <si>
    <t>998004011</t>
  </si>
  <si>
    <t>Přesun hmot pro injektování, kotvy a mikropiloty</t>
  </si>
  <si>
    <t>-24813429</t>
  </si>
  <si>
    <t>https://podminky.urs.cz/item/CS_URS_2025_01/998004011</t>
  </si>
  <si>
    <t xml:space="preserve">Poznámka k položce:_x000d_
Přesun hmot  pro injektování, mikropiloty nebo kotvy_x000d_
Technická specifikace položky odpovídá příslušné cenové soustavě</t>
  </si>
  <si>
    <t>"levý a pravý svah = " 11,0+16,8</t>
  </si>
  <si>
    <t>Materiál</t>
  </si>
  <si>
    <t>R31319125</t>
  </si>
  <si>
    <t>síť na skálu s oky 80x100mm s vpleteným lanem po 1m 3,05x25m</t>
  </si>
  <si>
    <t>-215498955</t>
  </si>
  <si>
    <t>Poznámka k položce:_x000d_
síť na skálu s oky 80x100mm s vpleteným lanem po 1m 3,05x25m_x000d_
Technická specifikace položky odpovídá příslušné cenové soustavě</t>
  </si>
  <si>
    <t>1701066171</t>
  </si>
  <si>
    <t>-1836826062</t>
  </si>
  <si>
    <t>659198305</t>
  </si>
  <si>
    <t>-545917040</t>
  </si>
  <si>
    <t>31452106R</t>
  </si>
  <si>
    <t>lano ocelové šestipramenné Pz 6x19 drátů D 8,0mm</t>
  </si>
  <si>
    <t>-625739442</t>
  </si>
  <si>
    <t>Poznámka k položce:_x000d_
lano ocelové šestipramenné Pz 6x19 drátů D 8,0mm_x000d_
Technická specifikace položky odpovídá příslušné cenové soustavě</t>
  </si>
  <si>
    <t>31452108R</t>
  </si>
  <si>
    <t>lano ocelové šestipramenné Pz 6x19 drátů D 12,5mm</t>
  </si>
  <si>
    <t>-2121789258</t>
  </si>
  <si>
    <t>Poznámka k položce:_x000d_
lano ocelové šestipramenné Pz 6x19 drátů D 12,5mm_x000d_
Technická specifikace položky odpovídá příslušné cenové soustavě</t>
  </si>
  <si>
    <t>171201221</t>
  </si>
  <si>
    <t>Poplatek za uložení na skládce (skládkovné) zeminy a kamení kód odpadu 17 05 04</t>
  </si>
  <si>
    <t>1000586895</t>
  </si>
  <si>
    <t>https://podminky.urs.cz/item/CS_URS_2025_01/171201221</t>
  </si>
  <si>
    <t>Poznámka k položce:_x000d_
Poplatek za uložení stavebního odpadu na skládce (skládkovné) zeminy a kamení zatříděného do Katalogu odpadů pod kódem 17 05 04_x000d_
Technická specifikace položky odpovídá příslušné cenové soustavě</t>
  </si>
  <si>
    <t>R-628612201</t>
  </si>
  <si>
    <t>Nátěr epoxidový 1x základní + 1x vrchní</t>
  </si>
  <si>
    <t>kpl</t>
  </si>
  <si>
    <t>-527782776</t>
  </si>
  <si>
    <t>Poznámka k položce:_x000d_
Nátěr epoxidový 1x základní + 1x vrchní - roznášecí desky a nadzemní části svorníků_x000d_
Technická specifikace položky odpovídá příslušné cenové soustavě</t>
  </si>
  <si>
    <t>919726122.1</t>
  </si>
  <si>
    <t>744366386</t>
  </si>
  <si>
    <t>https://podminky.urs.cz/item/CS_URS_2025_01/919726122.1</t>
  </si>
  <si>
    <t>091003000</t>
  </si>
  <si>
    <t>Ostatní náklady bez rozlišení - provizorní zajištění bezpečnosti při dolamování a těžbě</t>
  </si>
  <si>
    <t>1372472584</t>
  </si>
  <si>
    <t>https://podminky.urs.cz/item/CS_URS_2025_01/091003000</t>
  </si>
  <si>
    <t>Poznámka k položce:_x000d_
Ostatní náklady bez rozlišení_x000d_
Technická specifikace položky odpovídá příslušné cenové soustavě</t>
  </si>
  <si>
    <t>SO 11-23 - Zajištění skalního zářezu km 79.280 - 79.370</t>
  </si>
  <si>
    <t>1223060483</t>
  </si>
  <si>
    <t>"keře a stromy =" 8,4+5</t>
  </si>
  <si>
    <t>112151114</t>
  </si>
  <si>
    <t>Směrové kácení stromů s rozřezáním a odvětvením D kmene do 500 mm</t>
  </si>
  <si>
    <t>-1978394197</t>
  </si>
  <si>
    <t>https://podminky.urs.cz/item/CS_URS_2025_01/112151114</t>
  </si>
  <si>
    <t>Poznámka k položce:_x000d_
Pokácení stromu směrové v celku s odřezáním kmene a s odvětvením průměru kmene přes 400 do 500 mm_x000d_
Technická specifikace položky odpovídá příslušné cenové soustavě</t>
  </si>
  <si>
    <t>-347888393</t>
  </si>
  <si>
    <t>72*4</t>
  </si>
  <si>
    <t>1233176030</t>
  </si>
  <si>
    <t>624501854</t>
  </si>
  <si>
    <t>1713714296</t>
  </si>
  <si>
    <t>-809994596</t>
  </si>
  <si>
    <t>Poznámka k položce:_x000d_
Očištění skalních ploch horolezeckou technikou odstranění vegetace včetně stažení k zemi, odklizení na hromady na vzdálenost do 50 m nebo na naložení na dopravní prostředek keřů a stromů do průměru 10 cm_x000d_
Technická specifikace položky odpovídá příslušné cenové soustavě</t>
  </si>
  <si>
    <t>1058848445</t>
  </si>
  <si>
    <t>-1354094618</t>
  </si>
  <si>
    <t>52166553</t>
  </si>
  <si>
    <t>1194264539</t>
  </si>
  <si>
    <t>388201238</t>
  </si>
  <si>
    <t>1414878117</t>
  </si>
  <si>
    <t>155213122</t>
  </si>
  <si>
    <t>Trn z oceli pro sítě bez oka D 26 mm l 5 m zainjektovaný cementovou maltou prováděný horolezecky</t>
  </si>
  <si>
    <t>-1169131168</t>
  </si>
  <si>
    <t>https://podminky.urs.cz/item/CS_URS_2025_01/155213122</t>
  </si>
  <si>
    <t>Poznámka k položce:_x000d_
Trny z oceli prováděné horolezeckou technikou bez oka z celozávitové oceli pro uchycení sítí zainjektované cementovou maltou délky přes 3 do 5 m, průměru přes 20 do 26 mm_x000d_
Technická specifikace položky odpovídá příslušné cenové soustavě</t>
  </si>
  <si>
    <t>-1628620501</t>
  </si>
  <si>
    <t>1165354197</t>
  </si>
  <si>
    <t>-1833904526</t>
  </si>
  <si>
    <t>1076730671</t>
  </si>
  <si>
    <t>155215111</t>
  </si>
  <si>
    <t>Montáž dynamické bariéry I. skupiny (odolnost do 1 000 kJ) prováděná horolezeckou technikou</t>
  </si>
  <si>
    <t>-1646610008</t>
  </si>
  <si>
    <t>https://podminky.urs.cz/item/CS_URS_2025_01/155215111</t>
  </si>
  <si>
    <t>Poznámka k položce:_x000d_
Montáž dynamické bariéry prováděná horolezeckou technikou I. skupiny (odolnost do 1 000 kJ)_x000d_
Technická specifikace položky odpovídá příslušné cenové soustavě</t>
  </si>
  <si>
    <t>40*2,5</t>
  </si>
  <si>
    <t>162201412</t>
  </si>
  <si>
    <t>Vodorovné přemístění kmenů stromů listnatých do 1 km D kmene do 500 mm</t>
  </si>
  <si>
    <t>-2020040319</t>
  </si>
  <si>
    <t>https://podminky.urs.cz/item/CS_URS_2025_01/162201412</t>
  </si>
  <si>
    <t>Poznámka k položce:_x000d_
Vodorovné přemístění větví, kmenů nebo pařezů s naložením, složením a dopravou do 1000 m kmenů stromů listnatých, průměru přes 300 do 500 mm_x000d_
Technická specifikace položky odpovídá příslušné cenové soustavě</t>
  </si>
  <si>
    <t>162201502</t>
  </si>
  <si>
    <t>Vodorovné přemístění větví stromů listnatých do 1 km D kmene do 1500 mm</t>
  </si>
  <si>
    <t>768328111</t>
  </si>
  <si>
    <t>https://podminky.urs.cz/item/CS_URS_2025_01/162201502</t>
  </si>
  <si>
    <t>Poznámka k položce:_x000d_
Vodorovné přemístění větví, kmenů nebo pařezů s naložením, složením a dopravou do 1000 m větví stromů listnatých, průměru kmene přes 1300 do 1500 mm_x000d_
Technická specifikace položky odpovídá příslušné cenové soustavě</t>
  </si>
  <si>
    <t>1745440230</t>
  </si>
  <si>
    <t>868366535</t>
  </si>
  <si>
    <t>1630329089</t>
  </si>
  <si>
    <t>-1712191519</t>
  </si>
  <si>
    <t>"převoz na skládku do vzdálenosti 30km (10 km řešeno v základní položce) =" 40*20</t>
  </si>
  <si>
    <t>272311125</t>
  </si>
  <si>
    <t>Základové klenby z betonu prostého C 16/20</t>
  </si>
  <si>
    <t>-1122102800</t>
  </si>
  <si>
    <t>https://podminky.urs.cz/item/CS_URS_2025_01/272311125</t>
  </si>
  <si>
    <t>Poznámka k položce:_x000d_
Základové konstrukce z betonu prostého klenby ve výkopu nebo na hlavách pilot C 16/20_x000d_
Technická specifikace položky odpovídá příslušné cenové soustavě</t>
  </si>
  <si>
    <t>(0.5*0.8*0.6)*5</t>
  </si>
  <si>
    <t>275354111</t>
  </si>
  <si>
    <t>Bednění základových patek - zřízení</t>
  </si>
  <si>
    <t>-138868623</t>
  </si>
  <si>
    <t>https://podminky.urs.cz/item/CS_URS_2025_01/275354111</t>
  </si>
  <si>
    <t>Poznámka k položce:_x000d_
Bednění základových konstrukcí patek a bloků zřízení_x000d_
Technická specifikace položky odpovídá příslušné cenové soustavě</t>
  </si>
  <si>
    <t>5*((2*0.5*0.8)+(2*0.5*0.6))</t>
  </si>
  <si>
    <t>275354211</t>
  </si>
  <si>
    <t>Bednění základových patek - odstranění</t>
  </si>
  <si>
    <t>1210061757</t>
  </si>
  <si>
    <t>https://podminky.urs.cz/item/CS_URS_2025_01/275354211</t>
  </si>
  <si>
    <t>Poznámka k položce:_x000d_
Bednění základových konstrukcí patek a bloků odstranění bednění_x000d_
Technická specifikace položky odpovídá příslušné cenové soustavě</t>
  </si>
  <si>
    <t>1830227165</t>
  </si>
  <si>
    <t>-917517578</t>
  </si>
  <si>
    <t>09000100R</t>
  </si>
  <si>
    <t>Dynamická bariéra I. skupiny (odolnost do 1 000kJ) - kompletní ucelená dodávka materiálu dynamické bariéry</t>
  </si>
  <si>
    <t>-2060858476</t>
  </si>
  <si>
    <t xml:space="preserve">Poznámka k položce:_x000d_
Ostatní náklady -  - kompletní ucelená dodávka materiálu dynamické bariéry_x000d_
Technická specifikace položky odpovídá příslušné cenové soustavě</t>
  </si>
  <si>
    <t>541200864</t>
  </si>
  <si>
    <t>1759435427</t>
  </si>
  <si>
    <t>2074950282</t>
  </si>
  <si>
    <t>1372294468</t>
  </si>
  <si>
    <t>357660410</t>
  </si>
  <si>
    <t>-482139655</t>
  </si>
  <si>
    <t>-1895173742</t>
  </si>
  <si>
    <t>155215111.1</t>
  </si>
  <si>
    <t>-541282124</t>
  </si>
  <si>
    <t>https://podminky.urs.cz/item/CS_URS_2025_01/155215111.1</t>
  </si>
  <si>
    <t>23959963</t>
  </si>
  <si>
    <t>272311125.1</t>
  </si>
  <si>
    <t>1782148041</t>
  </si>
  <si>
    <t>https://podminky.urs.cz/item/CS_URS_2025_01/272311125.1</t>
  </si>
  <si>
    <t>275354111.1</t>
  </si>
  <si>
    <t>-1346668549</t>
  </si>
  <si>
    <t>https://podminky.urs.cz/item/CS_URS_2025_01/275354111.1</t>
  </si>
  <si>
    <t>275354211.1</t>
  </si>
  <si>
    <t>1989630147</t>
  </si>
  <si>
    <t>https://podminky.urs.cz/item/CS_URS_2025_01/275354211.1</t>
  </si>
  <si>
    <t>640314935</t>
  </si>
  <si>
    <t>1920242207</t>
  </si>
  <si>
    <t>09100300R</t>
  </si>
  <si>
    <t>-46352881</t>
  </si>
  <si>
    <t>D.2.1.2 - Nástupiště</t>
  </si>
  <si>
    <t>SO 12-01 - ZAST Žďár nad Metují, oprava nástupiště</t>
  </si>
  <si>
    <t xml:space="preserve">    ODPAD 2.1 - Beton - suť</t>
  </si>
  <si>
    <t>-968531997</t>
  </si>
  <si>
    <t>-676970561</t>
  </si>
  <si>
    <t>402,4*2</t>
  </si>
  <si>
    <t>611581419</t>
  </si>
  <si>
    <t>191*2</t>
  </si>
  <si>
    <t>(5,2+5)*2</t>
  </si>
  <si>
    <t>-215910487</t>
  </si>
  <si>
    <t>1263099638</t>
  </si>
  <si>
    <t>17,952</t>
  </si>
  <si>
    <t>-658601004</t>
  </si>
  <si>
    <t>136*0,132"U65 k likvidaci</t>
  </si>
  <si>
    <t>-361408816</t>
  </si>
  <si>
    <t>1000</t>
  </si>
  <si>
    <t>5913285025</t>
  </si>
  <si>
    <t>Montáž dílů komunikace z betonových dlaždic uložení v podsypu</t>
  </si>
  <si>
    <t>1023863656</t>
  </si>
  <si>
    <t>5913285210</t>
  </si>
  <si>
    <t>Montáž dílů komunikace obrubníku uložení v betonu</t>
  </si>
  <si>
    <t>550621541</t>
  </si>
  <si>
    <t>5913440030</t>
  </si>
  <si>
    <t>Nátěr vizuálně kontrastního pruhu nástupiště šíře do 150 mm</t>
  </si>
  <si>
    <t>82383804</t>
  </si>
  <si>
    <t>Poznámka k položce:_x000d_
Metr pruhu=m</t>
  </si>
  <si>
    <t>110</t>
  </si>
  <si>
    <t>749970042R</t>
  </si>
  <si>
    <t>Barva a řed.</t>
  </si>
  <si>
    <t>1241544943</t>
  </si>
  <si>
    <t>110,000*0,15</t>
  </si>
  <si>
    <t>5914120030</t>
  </si>
  <si>
    <t>Demontáž nástupiště úrovňového Tischer jednostranného včetně podložek</t>
  </si>
  <si>
    <t>-1263573430</t>
  </si>
  <si>
    <t>135"Demontované bloky U65 budou použity ve Žďáru, zbylé uloženy na deponii investora</t>
  </si>
  <si>
    <t>5914130250</t>
  </si>
  <si>
    <t>Montáž nástupiště mimoúrovňového Sudop KD (KS) 230</t>
  </si>
  <si>
    <t>-1473026264</t>
  </si>
  <si>
    <t>5964147010</t>
  </si>
  <si>
    <t>Nástupištní díly blok úložný U95</t>
  </si>
  <si>
    <t>-644915335</t>
  </si>
  <si>
    <t>5964147R15</t>
  </si>
  <si>
    <t>Nástupištní díly podložka pod tvárnici Tischer</t>
  </si>
  <si>
    <t>-1499119310</t>
  </si>
  <si>
    <t>5964147020</t>
  </si>
  <si>
    <t>Nástupištní díly tvárnice Tischer B</t>
  </si>
  <si>
    <t>-1600094610</t>
  </si>
  <si>
    <t>596414706R</t>
  </si>
  <si>
    <t>Nástupištní díly konzolová deska KS 230 Z signální</t>
  </si>
  <si>
    <t>-278735812</t>
  </si>
  <si>
    <t>5964147065</t>
  </si>
  <si>
    <t>Nástupištní díly konzolová deska KS 230 Z</t>
  </si>
  <si>
    <t>-100734568</t>
  </si>
  <si>
    <t>5964147105</t>
  </si>
  <si>
    <t>Nástupištní díly výplňová deska D3</t>
  </si>
  <si>
    <t>-1745783690</t>
  </si>
  <si>
    <t>5964161010</t>
  </si>
  <si>
    <t>Beton lehce zhutnitelný C 20/25;X0 F5 2 285 2 765</t>
  </si>
  <si>
    <t>478541190</t>
  </si>
  <si>
    <t>110*1*0,05"nástupiště</t>
  </si>
  <si>
    <t>116*0,075"obrubníky</t>
  </si>
  <si>
    <t>5964159005</t>
  </si>
  <si>
    <t>Obrubník chodníkový</t>
  </si>
  <si>
    <t>-1491723554</t>
  </si>
  <si>
    <t>5915010010</t>
  </si>
  <si>
    <t>Těžení zeminy nebo horniny železničního spodku třídy těžitelnosti I skupiny 1</t>
  </si>
  <si>
    <t>323395860</t>
  </si>
  <si>
    <t>394*0,15</t>
  </si>
  <si>
    <t>-1749948553</t>
  </si>
  <si>
    <t>191*0,8"(část kubatury obsažena v pol. demontáže nástupiště)</t>
  </si>
  <si>
    <t>5,2+5</t>
  </si>
  <si>
    <t>9564853R</t>
  </si>
  <si>
    <t>Úpravy stávající nádoby na posyp. mat.</t>
  </si>
  <si>
    <t>-1292017757</t>
  </si>
  <si>
    <t>1,000</t>
  </si>
  <si>
    <t>-2047448239</t>
  </si>
  <si>
    <t>59141009R</t>
  </si>
  <si>
    <t>Zřízení ochranné konstrukce a zpevnění svahů rohoží vč. ohumusování a osetí s dodávkou materiálu</t>
  </si>
  <si>
    <t>260106140</t>
  </si>
  <si>
    <t>170</t>
  </si>
  <si>
    <t>4515777R7</t>
  </si>
  <si>
    <t>Podklad nebo lože pod dlažbu vodorovný nebo do sklonu 1:5 z kameniva těženého tl do 100 mm s dodávkou materiálu</t>
  </si>
  <si>
    <t>133544420</t>
  </si>
  <si>
    <t>5648511R1</t>
  </si>
  <si>
    <t>Podklad ze štěrkodrtě ŠD tl 150 mm s dodávkou materiálu</t>
  </si>
  <si>
    <t>-168206045</t>
  </si>
  <si>
    <t>143</t>
  </si>
  <si>
    <t>59641510R1</t>
  </si>
  <si>
    <t>Dlažba zámková hladká kostka - se sraženou hranou vč. dopravy</t>
  </si>
  <si>
    <t>-174449875</t>
  </si>
  <si>
    <t>59641510R2</t>
  </si>
  <si>
    <t>Dlažba zámková hladká kostka - bez sražené hrany vč. dopravy</t>
  </si>
  <si>
    <t>-369032746</t>
  </si>
  <si>
    <t>59641510R3</t>
  </si>
  <si>
    <t>Dlažba zámková kostka - zdrsněný pás vč. dopravy</t>
  </si>
  <si>
    <t>1541325054</t>
  </si>
  <si>
    <t>59641510R4</t>
  </si>
  <si>
    <t>Dlažba zámková kostka - signální pás vč. dopravy</t>
  </si>
  <si>
    <t>1262602568</t>
  </si>
  <si>
    <t>32712211R</t>
  </si>
  <si>
    <t>Opěrná zeď ze ŽB dílců s dodávkou materiálu</t>
  </si>
  <si>
    <t>528043327</t>
  </si>
  <si>
    <t>43512111R</t>
  </si>
  <si>
    <t>Zřízení schodiště</t>
  </si>
  <si>
    <t>375685245</t>
  </si>
  <si>
    <t>92721119R</t>
  </si>
  <si>
    <t>Ocelový odvodňovací žlábek s dodávkou materiálu vč. úpravy stávajícího chodníku</t>
  </si>
  <si>
    <t>-1534633183</t>
  </si>
  <si>
    <t>34817119R</t>
  </si>
  <si>
    <t>Zřízení ocelového zábradlí se svislou nebo vodorovnou výplní do betonu, patek, nebo kapes s dodávkou materiálu</t>
  </si>
  <si>
    <t>-1707379109</t>
  </si>
  <si>
    <t>9+6+2</t>
  </si>
  <si>
    <t>34817119B</t>
  </si>
  <si>
    <t>Zábradelní dvojitá madla s dodávkou materiálu</t>
  </si>
  <si>
    <t>1266798150</t>
  </si>
  <si>
    <t>27932259R</t>
  </si>
  <si>
    <t>Monolitická zeď ze ŽB vč. výztuže a bednění s dodávkou materiálu</t>
  </si>
  <si>
    <t>-495713762</t>
  </si>
  <si>
    <t>8763400R1</t>
  </si>
  <si>
    <t>CHRÁNIČKY Z TRUB PLASTOVÝCH DN DO 200MM</t>
  </si>
  <si>
    <t>-1839830187</t>
  </si>
  <si>
    <t xml:space="preserve">Poznámka k položce:_x000d_
- výkop rýhy předepsaného tvaru v dané třídě těžitelnosti, výplň, zásyp včetně dopravy, uložení přebytečného materiálu, dodávky předepsaného materiálu pro výplň a zásyp_x000d_
- zřízení spojovací vrstvy_x000d_
- zřízení podkladu a lože z předepsaného materiálu_x000d_
- dodávka a uložení předepsaného materiálu a profilu_x000d_
- obsyp předepsaným materiálem_x000d_
- ukončení_x000d_
- veškerý materiál, výrobky a polotovary, včetně mimostaveništní a vnitrostaveništní dopravy_x000d_
- opláštění z geotextilie, krycí fólie_x000d_
- výrobní dokumentaci (včetně technologického předpisu)_x000d_
- dodání veškerého trubního a pomocného materiálu (trouby, trubky, tvarovky, spojovací a těsnící materiál a pod.), podpěrných, závěsných a upevňovacích prvků, včetně potřebných úprav_x000d_
- úprava a příprava podkladu a podpěr, očištění a ošetření podkladu a podpěr_x000d_
- zřízení plně funkčního potrubí, kompletní soustavy, podle příslušného technologického předpisu (bez ohledu na sklon)_x000d_
- zřízení potrubí i jednotlivých částí po etapách, včetně pracovních spar a spojů, pracovního zaslepení konců a pod._x000d_
- úprava prostupů, průchodů  šachtami a komorami, okolí podpěr a vyústění, zaústění, napojení, vyvedení a upevnění odpad. výustí_x000d_
- ochrana potrubí nátěrem (vč. úpravy povrchu), případně izolací, nejsou-li tyto práce předmětem jiné položky_x000d_
- úprava, očištění a ošetření prostoru kolem potrubí_x000d_
- včetně případně předepsaného utěsnění konců chrániček_x000d_
- položky platí pro práce prováděné v prostoru zapaženém i nezapaženém a i v kolektorech, chráničkách_x000d_
Položka nezahrnuje:_x000d_
- x</t>
  </si>
  <si>
    <t>1488678371</t>
  </si>
  <si>
    <t>394*0,15*2</t>
  </si>
  <si>
    <t>860744019</t>
  </si>
  <si>
    <t>34,492"beton,</t>
  </si>
  <si>
    <t>565505084</t>
  </si>
  <si>
    <t>877625177</t>
  </si>
  <si>
    <t>prvky z demontáže nást. na mezideponii</t>
  </si>
  <si>
    <t>135*0,149"tvárnice</t>
  </si>
  <si>
    <t>"U65 se odveze do Dědova, naceněno v SO 12-03</t>
  </si>
  <si>
    <t>1697376141</t>
  </si>
  <si>
    <t>6,844"dodávka obrubníků</t>
  </si>
  <si>
    <t>-249884228</t>
  </si>
  <si>
    <t>6,844*3</t>
  </si>
  <si>
    <t>1163440983</t>
  </si>
  <si>
    <t>21,645+10,989+16,39+55,59+0,51+15,651"dodávka prvků nástupiště</t>
  </si>
  <si>
    <t>1006838637</t>
  </si>
  <si>
    <t>120,775*34</t>
  </si>
  <si>
    <t>-1502331422</t>
  </si>
  <si>
    <t>217</t>
  </si>
  <si>
    <t>-2033756681</t>
  </si>
  <si>
    <t>SO 12-03 - Zast. Dědov, oprava nástupiště</t>
  </si>
  <si>
    <t xml:space="preserve">      5 - Komunikace pozemní</t>
  </si>
  <si>
    <t>-1522563283</t>
  </si>
  <si>
    <t>-181603761</t>
  </si>
  <si>
    <t>178,3*2</t>
  </si>
  <si>
    <t>-933940316</t>
  </si>
  <si>
    <t>2053681164</t>
  </si>
  <si>
    <t>(76+263*0,05)*2</t>
  </si>
  <si>
    <t>-275234666</t>
  </si>
  <si>
    <t>-240263846</t>
  </si>
  <si>
    <t>9,405</t>
  </si>
  <si>
    <t>-202268226</t>
  </si>
  <si>
    <t>-184081324</t>
  </si>
  <si>
    <t>95*0,099"patky k likvidaci</t>
  </si>
  <si>
    <t>56491141R</t>
  </si>
  <si>
    <t>Pochozí plocha z asfaltového recyklátu tl 50 mm</t>
  </si>
  <si>
    <t>1211767744</t>
  </si>
  <si>
    <t>-1254931817</t>
  </si>
  <si>
    <t>94</t>
  </si>
  <si>
    <t>5914130030</t>
  </si>
  <si>
    <t>Montáž nástupiště úrovňového Tischer</t>
  </si>
  <si>
    <t>536902529</t>
  </si>
  <si>
    <t>93</t>
  </si>
  <si>
    <t>59141300R1</t>
  </si>
  <si>
    <t>Ukončení nástupiště z tvárnice Tischer na úložném bloku</t>
  </si>
  <si>
    <t>-1292781736</t>
  </si>
  <si>
    <t>59141300R2</t>
  </si>
  <si>
    <t>Zřízení hrany podél stezky k přejezdu z tvárnic Tischer</t>
  </si>
  <si>
    <t>1402898400</t>
  </si>
  <si>
    <t>1452998011</t>
  </si>
  <si>
    <t>-836727296</t>
  </si>
  <si>
    <t>(93+7)*1*0,05"nástupiště</t>
  </si>
  <si>
    <t>-759412964</t>
  </si>
  <si>
    <t>137*0,15</t>
  </si>
  <si>
    <t>263*0,05</t>
  </si>
  <si>
    <t>-1334125781</t>
  </si>
  <si>
    <t>-1000422194</t>
  </si>
  <si>
    <t>27192221R</t>
  </si>
  <si>
    <t>Zřízení plochy nástupiště z recyklovaného kameniva ve sklonu 1% s dodávkou materiálu</t>
  </si>
  <si>
    <t>-1263837193</t>
  </si>
  <si>
    <t>1165557640</t>
  </si>
  <si>
    <t>137*0,15*2</t>
  </si>
  <si>
    <t>1728004779</t>
  </si>
  <si>
    <t>12,145"beton</t>
  </si>
  <si>
    <t>-725985019</t>
  </si>
  <si>
    <t>1721804335</t>
  </si>
  <si>
    <t>95*0,132"U 65 ze Žďáru n. M.</t>
  </si>
  <si>
    <t>4,371"nová výplňová deska D3</t>
  </si>
  <si>
    <t>1738476819</t>
  </si>
  <si>
    <t>4,371*34"nová výplňová deska D3</t>
  </si>
  <si>
    <t>1945980529</t>
  </si>
  <si>
    <t>96*0,1*2</t>
  </si>
  <si>
    <t>-1105749889</t>
  </si>
  <si>
    <t>95*0,132"U 65 ve ŽĎÁRU</t>
  </si>
  <si>
    <t>D.2.1.3 - Železniční přejezdy</t>
  </si>
  <si>
    <t>SO 13-01 - Železniční přejezd P5117, ev.km 75,741</t>
  </si>
  <si>
    <t xml:space="preserve">    ODPAD 2.3 - Asfalt</t>
  </si>
  <si>
    <t>5 - Komunikace pozemní</t>
  </si>
  <si>
    <t>1199575042</t>
  </si>
  <si>
    <t>-2136946731</t>
  </si>
  <si>
    <t>178*2</t>
  </si>
  <si>
    <t>-1220589681</t>
  </si>
  <si>
    <t>-742914480</t>
  </si>
  <si>
    <t>89*2</t>
  </si>
  <si>
    <t>174133483</t>
  </si>
  <si>
    <t>1946619781</t>
  </si>
  <si>
    <t>51,575</t>
  </si>
  <si>
    <t>1647398291</t>
  </si>
  <si>
    <t xml:space="preserve">6,6*2"likvidace zákládů a  záv. zídek</t>
  </si>
  <si>
    <t>15,35*2,5"likvidace všeho ostatního</t>
  </si>
  <si>
    <t>ODPAD 2.3</t>
  </si>
  <si>
    <t>Asfalt</t>
  </si>
  <si>
    <t>-1248845730</t>
  </si>
  <si>
    <t>1264275766</t>
  </si>
  <si>
    <t>3,335</t>
  </si>
  <si>
    <t>1414377068</t>
  </si>
  <si>
    <t>8,55*0,15*2,6"viz příloha - pol. 12</t>
  </si>
  <si>
    <t>591303523R</t>
  </si>
  <si>
    <t>Demontáž celopryžové přejezdové konstrukce silně zatížené v koleji část vnější a vnitřní včetně závěrných zídek s přemístěním na deponii objednatele</t>
  </si>
  <si>
    <t>R - položky</t>
  </si>
  <si>
    <t>-565226150</t>
  </si>
  <si>
    <t>5913170030</t>
  </si>
  <si>
    <t>Montáž polymerové přejezdové konstrukce část vnější a vnitřní včetně závěrných zídek</t>
  </si>
  <si>
    <t>1463809026</t>
  </si>
  <si>
    <t>7,2</t>
  </si>
  <si>
    <t>596312200R</t>
  </si>
  <si>
    <t>Přejezd z polymerového betonu kompletní sestava vč. dopravy</t>
  </si>
  <si>
    <t>51799813</t>
  </si>
  <si>
    <t>5913235020</t>
  </si>
  <si>
    <t>Dělení AB komunikace řezáním hloubky do 20 cm</t>
  </si>
  <si>
    <t>-188600778</t>
  </si>
  <si>
    <t>5913240020</t>
  </si>
  <si>
    <t>Odstranění AB komunikace odtěžením nebo frézováním hloubky do 20 cm</t>
  </si>
  <si>
    <t>-175395695</t>
  </si>
  <si>
    <t>57*0,15</t>
  </si>
  <si>
    <t>5913250010</t>
  </si>
  <si>
    <t>Zřízení konstrukce vozovky asfaltobetonové dle vzorového listu Ž lehké - ložní a obrusná vrstva tloušťky do 12 cm</t>
  </si>
  <si>
    <t>1324056760</t>
  </si>
  <si>
    <t>5963146000</t>
  </si>
  <si>
    <t>Živičné přejezdové vozovky ACO 11S 50/70 střednězrnný-obrusná vrstva</t>
  </si>
  <si>
    <t>-1741764273</t>
  </si>
  <si>
    <t>52,000*0,04*2,6</t>
  </si>
  <si>
    <t>5963146015</t>
  </si>
  <si>
    <t>Živičné přejezdové vozovky ACL 22S 50/70 velmi hrubozrnný-ložní vrstva</t>
  </si>
  <si>
    <t>-294820353</t>
  </si>
  <si>
    <t>52*0,08*2,6</t>
  </si>
  <si>
    <t>1893570225</t>
  </si>
  <si>
    <t>5914035510</t>
  </si>
  <si>
    <t>Zřízení otevřených odvodňovacích zařízení silničního žlabu s mřížkou</t>
  </si>
  <si>
    <t>491687116</t>
  </si>
  <si>
    <t>596412300R</t>
  </si>
  <si>
    <t>Odvodňovací žlab s mříží vč. dopravy</t>
  </si>
  <si>
    <t>1852142207</t>
  </si>
  <si>
    <t>5914055010</t>
  </si>
  <si>
    <t>Zřízení krytých odvodňovacích zařízení potrubí trativodu</t>
  </si>
  <si>
    <t>-1754358812</t>
  </si>
  <si>
    <t>-337943146</t>
  </si>
  <si>
    <t>(6+2)*1,9</t>
  </si>
  <si>
    <t>5914055030</t>
  </si>
  <si>
    <t>Zřízení krytých odvodňovacích zařízení svodného potrubí</t>
  </si>
  <si>
    <t>2121054158</t>
  </si>
  <si>
    <t>-728870192</t>
  </si>
  <si>
    <t>6*0,4*1,9</t>
  </si>
  <si>
    <t>5914075120</t>
  </si>
  <si>
    <t>Zřízení konstrukční vrstvy pražcového podloží včetně geotextilie tl. 0,30 m</t>
  </si>
  <si>
    <t>-1451811758</t>
  </si>
  <si>
    <t>Poznámka k položce:_x000d_
VL Ž4 typ 3</t>
  </si>
  <si>
    <t>110*2</t>
  </si>
  <si>
    <t>5964133005</t>
  </si>
  <si>
    <t>Geotextilie separační</t>
  </si>
  <si>
    <t>2023504101</t>
  </si>
  <si>
    <t>5955101020</t>
  </si>
  <si>
    <t>Kamenivo drcené štěrkodrť frakce 0/32</t>
  </si>
  <si>
    <t>349577589</t>
  </si>
  <si>
    <t>24,2</t>
  </si>
  <si>
    <t>-171846634</t>
  </si>
  <si>
    <t>86+3</t>
  </si>
  <si>
    <t>-1575484615</t>
  </si>
  <si>
    <t>5,7*1+7*0,2+10,5*0,5+3</t>
  </si>
  <si>
    <t>809236023</t>
  </si>
  <si>
    <t>8*0,6*0,15+6*0,1+7*0,6*0,15+6*0,7</t>
  </si>
  <si>
    <t>1368661827</t>
  </si>
  <si>
    <t>5648711R1</t>
  </si>
  <si>
    <t>Podklad ze štěrkodrtě ŠD tl 250 mm s dodávkou materiálu</t>
  </si>
  <si>
    <t>680784795</t>
  </si>
  <si>
    <t>57311111R</t>
  </si>
  <si>
    <t>Postřik živičný infiltrační s posypem z asfaltu množství 0,8 kg/m2 s dodávkou materiálu</t>
  </si>
  <si>
    <t>-1984445542</t>
  </si>
  <si>
    <t>5732111R7</t>
  </si>
  <si>
    <t>Postřik živičný spojovací z asfaltu v množství 0,30 kg/m2s dodávkou materiálu</t>
  </si>
  <si>
    <t>608522633</t>
  </si>
  <si>
    <t>5699311R2</t>
  </si>
  <si>
    <t>Zpevnění krajnic asfaltovým recyklátem tl 100 mm s dodávkou materiálu</t>
  </si>
  <si>
    <t>1230107833</t>
  </si>
  <si>
    <t>95422078R</t>
  </si>
  <si>
    <t>Zřízení nové šachty DN1000 s dodávkou materiálu</t>
  </si>
  <si>
    <t>-1599792882</t>
  </si>
  <si>
    <t>-1007808900</t>
  </si>
  <si>
    <t>91912123R</t>
  </si>
  <si>
    <t>Těsnění spár zálivkou s dodávkou materiálu</t>
  </si>
  <si>
    <t>1088590232</t>
  </si>
  <si>
    <t>596410391R</t>
  </si>
  <si>
    <t xml:space="preserve">Drenážní plastové díly trubka částečně forovaná DN 600 mm vč. dopravy </t>
  </si>
  <si>
    <t>-2004467003</t>
  </si>
  <si>
    <t>596410393R</t>
  </si>
  <si>
    <t>Drenážní plastové díly trubka bez perforace DN 400 mm vč. dopravy</t>
  </si>
  <si>
    <t>-1778396827</t>
  </si>
  <si>
    <t>5893515R</t>
  </si>
  <si>
    <t>směs stmelená cementem SC C 8/10 (kamenivo zpevněné cementem KSC I)</t>
  </si>
  <si>
    <t>2136880135</t>
  </si>
  <si>
    <t>36,3</t>
  </si>
  <si>
    <t>-459549060</t>
  </si>
  <si>
    <t>13,739"beton</t>
  </si>
  <si>
    <t>-1389049176</t>
  </si>
  <si>
    <t>-870456791</t>
  </si>
  <si>
    <t>5,408+10,816"dodávka asfaltu</t>
  </si>
  <si>
    <t>702548860</t>
  </si>
  <si>
    <t>16,224</t>
  </si>
  <si>
    <t>1838095499</t>
  </si>
  <si>
    <t>4,56" LK</t>
  </si>
  <si>
    <t>6*1,9"zásyp trativodu</t>
  </si>
  <si>
    <t>1880978441</t>
  </si>
  <si>
    <t>15,96*3</t>
  </si>
  <si>
    <t>SO 13-03 - Železniční přejezd P5119, ev.km 79,384</t>
  </si>
  <si>
    <t xml:space="preserve">    ODPAD 2.2 - Beton - prefabrikáty</t>
  </si>
  <si>
    <t>-31502383</t>
  </si>
  <si>
    <t>-601723273</t>
  </si>
  <si>
    <t>-1922043752</t>
  </si>
  <si>
    <t>49931156</t>
  </si>
  <si>
    <t>10*2</t>
  </si>
  <si>
    <t>-1150599351</t>
  </si>
  <si>
    <t>-1099471417</t>
  </si>
  <si>
    <t>-1061953112</t>
  </si>
  <si>
    <t>-127638967</t>
  </si>
  <si>
    <t>2*2*0,5*0,25*2,5</t>
  </si>
  <si>
    <t>422148186</t>
  </si>
  <si>
    <t>5913040030</t>
  </si>
  <si>
    <t>Montáž celopryžové přejezdové konstrukce málo zatížené v koleji část vnější a vnitřní včetně závěrných zídek</t>
  </si>
  <si>
    <t>1282998525</t>
  </si>
  <si>
    <t>5963101007</t>
  </si>
  <si>
    <t>Pryžová přejezdová konstrukce STRAIL pro nezatížené komunikace se závěrnou zídkou tv. T</t>
  </si>
  <si>
    <t>181127862</t>
  </si>
  <si>
    <t>5963101120</t>
  </si>
  <si>
    <t>Pryžová přejezdová konstrukce STRAIL betonový základ délky 1500 mm</t>
  </si>
  <si>
    <t>-1694756228</t>
  </si>
  <si>
    <t>5913095020</t>
  </si>
  <si>
    <t>Demontáž dílů zádlažbové přejezdové konstrukce vnitřního panelu</t>
  </si>
  <si>
    <t>-1425414479</t>
  </si>
  <si>
    <t>-1076974522</t>
  </si>
  <si>
    <t>732619629</t>
  </si>
  <si>
    <t>A45</t>
  </si>
  <si>
    <t>A76</t>
  </si>
  <si>
    <t>48,28</t>
  </si>
  <si>
    <t>A77</t>
  </si>
  <si>
    <t>B45</t>
  </si>
  <si>
    <t>C45</t>
  </si>
  <si>
    <t>D45</t>
  </si>
  <si>
    <t>D.2.1.4 - Mosty, propustky, zdi</t>
  </si>
  <si>
    <t>SO 20-01 - Železniční most v ev. km 73,761</t>
  </si>
  <si>
    <t>1 - Zemní práce</t>
  </si>
  <si>
    <t>2 - Zakládání</t>
  </si>
  <si>
    <t>3 - Svislé a kompletní konstrukce</t>
  </si>
  <si>
    <t>4 - Vodorovné konstrukce</t>
  </si>
  <si>
    <t>711 - Izolace proti vodě, vlhkosti a plynům</t>
  </si>
  <si>
    <t>9 - Ostatní konstrukce a práce, bourání</t>
  </si>
  <si>
    <t>997 - Přesun sutě</t>
  </si>
  <si>
    <t>998 - Přesun hmot</t>
  </si>
  <si>
    <t>111251102</t>
  </si>
  <si>
    <t>Odstranění křovin a stromů průměru kmene do 100 mm i s kořeny sklonu terénu do 1:5 z celkové plochy přes 100 do 500 m2 strojně</t>
  </si>
  <si>
    <t>M2</t>
  </si>
  <si>
    <t>2014392035</t>
  </si>
  <si>
    <t>https://podminky.urs.cz/item/CS_URS_2025_01/111251102</t>
  </si>
  <si>
    <t>A1</t>
  </si>
  <si>
    <t xml:space="preserve">"odstranění náletových křovin v okolí mostu"  170.00</t>
  </si>
  <si>
    <t>112101101</t>
  </si>
  <si>
    <t>Odstranění stromů listnatých průměru kmene přes 100 do 300 mm</t>
  </si>
  <si>
    <t>KUS</t>
  </si>
  <si>
    <t>1088370144</t>
  </si>
  <si>
    <t>https://podminky.urs.cz/item/CS_URS_2025_01/112101101</t>
  </si>
  <si>
    <t>""dle TZ"</t>
  </si>
  <si>
    <t>A2</t>
  </si>
  <si>
    <t xml:space="preserve">"kácení stromu"   1.00</t>
  </si>
  <si>
    <t>122151104</t>
  </si>
  <si>
    <t>Odkopávky a prokopávky nezapažené v hornině třídy těžitelnosti I skupiny 1 a 2 objem do 500 m3 strojně</t>
  </si>
  <si>
    <t>M3</t>
  </si>
  <si>
    <t>90070050</t>
  </si>
  <si>
    <t>https://podminky.urs.cz/item/CS_URS_2025_01/122151104</t>
  </si>
  <si>
    <t>""odkopání klenby a výkopy za rubem opěr - 80 % I. třída těžitelnosti"</t>
  </si>
  <si>
    <t>A3</t>
  </si>
  <si>
    <t xml:space="preserve">"měřeno digitálně"    48.00*5.00*0.80</t>
  </si>
  <si>
    <t>122351103</t>
  </si>
  <si>
    <t>Odkopávky a prokopávky nezapažené v hornině třídy těžitelnosti II skupiny 4 objem do 100 m3 strojně</t>
  </si>
  <si>
    <t>-1229980703</t>
  </si>
  <si>
    <t>https://podminky.urs.cz/item/CS_URS_2025_01/122351103</t>
  </si>
  <si>
    <t>""odkopání klenby a výkopy za rubem opěr - 20 % II. třída těžitelnosti"</t>
  </si>
  <si>
    <t>A4</t>
  </si>
  <si>
    <t xml:space="preserve">"měřeno digitálně"    48.00*5.00*0.20</t>
  </si>
  <si>
    <t>122151402</t>
  </si>
  <si>
    <t>Vykopávky v zemníku na suchu v hornině třídy těžitelnosti I skupiny 1 a 2 objem do 50 m3 strojně</t>
  </si>
  <si>
    <t>664460110</t>
  </si>
  <si>
    <t>https://podminky.urs.cz/item/CS_URS_2025_01/122151402</t>
  </si>
  <si>
    <t>""vykopaný materiál pro částečný zpětný zásyp"</t>
  </si>
  <si>
    <t>""dle TZ, zpětný zásyp přechod. zídek vykopaným materiálem"</t>
  </si>
  <si>
    <t>A5</t>
  </si>
  <si>
    <t xml:space="preserve">"měřeno digitálně"  2*4.00</t>
  </si>
  <si>
    <t>162201401</t>
  </si>
  <si>
    <t>Vodorovné přemístění větví stromů listnatých do 1 km D kmene přes 100 do 300 mm</t>
  </si>
  <si>
    <t>-220544003</t>
  </si>
  <si>
    <t>https://podminky.urs.cz/item/CS_URS_2025_01/162201401</t>
  </si>
  <si>
    <t>""odvoz stromů na skládku ve vzdálenosti 20km"</t>
  </si>
  <si>
    <t>A6</t>
  </si>
  <si>
    <t>1.00</t>
  </si>
  <si>
    <t>162301931</t>
  </si>
  <si>
    <t>Příplatek k vodorovnému přemístění větví stromů listnatých D kmene přes 100 do 300 mm ZKD 1 km</t>
  </si>
  <si>
    <t>2069190984</t>
  </si>
  <si>
    <t>https://podminky.urs.cz/item/CS_URS_2025_01/162301931</t>
  </si>
  <si>
    <t>""odvoz křovin a pokácených stromů na skládku ve vzdálenosti 20km"</t>
  </si>
  <si>
    <t>A7</t>
  </si>
  <si>
    <t>1*19.00</t>
  </si>
  <si>
    <t>1303713838</t>
  </si>
  <si>
    <t>A8</t>
  </si>
  <si>
    <t xml:space="preserve">"dle pol. 111251102"  170.00</t>
  </si>
  <si>
    <t>162301981</t>
  </si>
  <si>
    <t>Příplatek k vodorovnému přemístění křovin D kmene do 100 mm ZKD 1 km</t>
  </si>
  <si>
    <t>1885324186</t>
  </si>
  <si>
    <t>https://podminky.urs.cz/item/CS_URS_2025_01/162301981</t>
  </si>
  <si>
    <t>""odvoz křovin na skládku ve vzdálenosti 20km"</t>
  </si>
  <si>
    <t>A9</t>
  </si>
  <si>
    <t>15.00*170.00</t>
  </si>
  <si>
    <t>162351103</t>
  </si>
  <si>
    <t>Vodorovné přemístění přes 50 do 500 m výkopku/sypaniny z horniny třídy těžitelnosti I skupiny 1 až 3</t>
  </si>
  <si>
    <t>-93660854</t>
  </si>
  <si>
    <t>https://podminky.urs.cz/item/CS_URS_2025_01/162351103</t>
  </si>
  <si>
    <t>""materiál pro částečný zpětný zásyp"</t>
  </si>
  <si>
    <t>A10</t>
  </si>
  <si>
    <t>Vodorovné přemístění přes 9 000 do 10000 m výkopku/sypaniny z horniny třídy těžitelnosti I skupiny 1 až 3</t>
  </si>
  <si>
    <t>-639198545</t>
  </si>
  <si>
    <t>Příplatek k vodorovnému přemístění výkopku/sypaniny z horniny třídy těžitelnosti I skupiny 1 až 3 ZKD 1000 m přes 10000 m</t>
  </si>
  <si>
    <t>791942056</t>
  </si>
  <si>
    <t>""odvoz zeminy z výkopů na skládku ve vzdálenosti 20km"</t>
  </si>
  <si>
    <t>A12</t>
  </si>
  <si>
    <t>10.00*167.00</t>
  </si>
  <si>
    <t>162751137</t>
  </si>
  <si>
    <t>Vodorovné přemístění přes 9 000 do 10000 m výkopku/sypaniny z horniny třídy těžitelnosti II skupiny 4 a 5</t>
  </si>
  <si>
    <t>-1903262550</t>
  </si>
  <si>
    <t>https://podminky.urs.cz/item/CS_URS_2025_01/162751137</t>
  </si>
  <si>
    <t>""odvoz vykopané zeminy II. třídy těž. na skládku"</t>
  </si>
  <si>
    <t>A13</t>
  </si>
  <si>
    <t xml:space="preserve">"dle pol. 122351103"    48.00</t>
  </si>
  <si>
    <t>162751139</t>
  </si>
  <si>
    <t>Příplatek k vodorovnému přemístění výkopku/sypaniny z horniny třídy těžitelnosti II skupiny 4 a 5 ZKD 1000 m přes 10000 m</t>
  </si>
  <si>
    <t>1244392430</t>
  </si>
  <si>
    <t>https://podminky.urs.cz/item/CS_URS_2025_01/162751139</t>
  </si>
  <si>
    <t>A14</t>
  </si>
  <si>
    <t>48.00*10.00</t>
  </si>
  <si>
    <t>171201201</t>
  </si>
  <si>
    <t>Uložení sypaniny na skládky nebo meziskládky</t>
  </si>
  <si>
    <t>-877570420</t>
  </si>
  <si>
    <t>https://podminky.urs.cz/item/CS_URS_2025_01/171201201</t>
  </si>
  <si>
    <t>T</t>
  </si>
  <si>
    <t>-1170040492</t>
  </si>
  <si>
    <t>A16</t>
  </si>
  <si>
    <t xml:space="preserve">"odvezená zemina na skládku, dle pol. 162751117"   169.00*2.00</t>
  </si>
  <si>
    <t>174151101</t>
  </si>
  <si>
    <t>Zásyp jam, šachet rýh nebo kolem objektů sypaninou se zhutněním</t>
  </si>
  <si>
    <t>1931357945</t>
  </si>
  <si>
    <t>https://podminky.urs.cz/item/CS_URS_2025_01/174151101</t>
  </si>
  <si>
    <t>58344169</t>
  </si>
  <si>
    <t>štěrkodrť frakce 0/32 OTP ČD</t>
  </si>
  <si>
    <t>599085913</t>
  </si>
  <si>
    <t>181311103</t>
  </si>
  <si>
    <t>Rozprostření ornice tl vrstvy do 200 mm v rovině nebo ve svahu do 1:5 ručně</t>
  </si>
  <si>
    <t>777307872</t>
  </si>
  <si>
    <t>https://podminky.urs.cz/item/CS_URS_2025_01/181311103</t>
  </si>
  <si>
    <t>A19</t>
  </si>
  <si>
    <t xml:space="preserve">"ohumusování okolí mostu zasažené výkopem, tl. 100mm"    170.00</t>
  </si>
  <si>
    <t>10364101</t>
  </si>
  <si>
    <t>zemina pro terénní úpravy - ornice</t>
  </si>
  <si>
    <t>593281812</t>
  </si>
  <si>
    <t>A20</t>
  </si>
  <si>
    <t xml:space="preserve">"ohumusování okolí mostu zasažené výkopem, tl. 100mm"    170.00*0.10*1.90</t>
  </si>
  <si>
    <t>183405211</t>
  </si>
  <si>
    <t>Výsev trávníku hydroosevem na ornici</t>
  </si>
  <si>
    <t>-851549464</t>
  </si>
  <si>
    <t>https://podminky.urs.cz/item/CS_URS_2025_01/183405211</t>
  </si>
  <si>
    <t>A21</t>
  </si>
  <si>
    <t>00572470</t>
  </si>
  <si>
    <t>osivo směs travní univerzál</t>
  </si>
  <si>
    <t>KG</t>
  </si>
  <si>
    <t>435351724</t>
  </si>
  <si>
    <t>Zakládání</t>
  </si>
  <si>
    <t>211971121</t>
  </si>
  <si>
    <t>Zřízení opláštění žeber nebo trativodů geotextilií v rýze nebo zářezu sklonu přes 1:2 š do 2,5 m</t>
  </si>
  <si>
    <t>407604921</t>
  </si>
  <si>
    <t>https://podminky.urs.cz/item/CS_URS_2025_01/211971121</t>
  </si>
  <si>
    <t>""opláštění příčné drenáže geotextílií - dle skladby S3"</t>
  </si>
  <si>
    <t>A23</t>
  </si>
  <si>
    <t>2*9.00*2.50</t>
  </si>
  <si>
    <t>69311179</t>
  </si>
  <si>
    <t>geotextilie PP s ÚV stabilizací 700g/m2</t>
  </si>
  <si>
    <t>1069456365</t>
  </si>
  <si>
    <t>212752102</t>
  </si>
  <si>
    <t>Trativod z drenážních trubek korugovaných PE-HD SN 4 perforace 360° včetně lože otevřený výkop DN 150 pro liniové stavby</t>
  </si>
  <si>
    <t>920600559</t>
  </si>
  <si>
    <t>https://podminky.urs.cz/item/CS_URS_2025_01/212752102</t>
  </si>
  <si>
    <t xml:space="preserve">""příčná drenáž HDPE DN 150 s obsypem ŠD 16-32 tl. 300mm" </t>
  </si>
  <si>
    <t>A25</t>
  </si>
  <si>
    <t xml:space="preserve">"měřeno digitálně"   2*9.00</t>
  </si>
  <si>
    <t>Svislé a kompletní konstrukce</t>
  </si>
  <si>
    <t>334323218</t>
  </si>
  <si>
    <t>Mostní křídla a závěrné zídky ze ŽB C 30/37</t>
  </si>
  <si>
    <t>404107542</t>
  </si>
  <si>
    <t>https://podminky.urs.cz/item/CS_URS_2025_01/334323218</t>
  </si>
  <si>
    <t>334323291</t>
  </si>
  <si>
    <t>Příplatek k mostním křídlům a závěrným zídkám ze ŽB za betonáž malého rozsahu do 25 m3</t>
  </si>
  <si>
    <t>1477205632</t>
  </si>
  <si>
    <t>https://podminky.urs.cz/item/CS_URS_2025_01/334323291</t>
  </si>
  <si>
    <t>334361226</t>
  </si>
  <si>
    <t>Výztuž křídel, závěrných zdí z betonářské oceli 10 505</t>
  </si>
  <si>
    <t>2000262307</t>
  </si>
  <si>
    <t>https://podminky.urs.cz/item/CS_URS_2025_01/334361226</t>
  </si>
  <si>
    <t>R334351112</t>
  </si>
  <si>
    <t>Zřízení a odstranění bednění systémového mostních opěr, zídek a ÚP pro ŽB vč. pomocných konstrukcí</t>
  </si>
  <si>
    <t>R-pol</t>
  </si>
  <si>
    <t>-526409930</t>
  </si>
  <si>
    <t xml:space="preserve">Poznámka k položce:_x000d_
Položka zahrnuje dopravu, dodání, zřízení, údržbu a odstranění bednění s úpravou povrchu podle požadované kvality povrchu betonu, včetně odbědňovacích prostředků, podpěrných a pomocných konstrukcí a materiálů;  Vcenách odstranění je započteno odbednění konstrukce, očištění bednění, vyplnění kuželových otvorů vbetonu po spínacích tyčích bednění. Bednění pro železobetonovou konstrukci obsahuje materiál distančních tělísek krytí výztuže, ukládka tělísek je započtena vukládce betonářské výztuže do bednění._x000d_
_x000d_
Cena dále zahrnuje:_x000d_
-  nátěry zabraňující soudržnost betonu a bednění; _x000d_
-  bednění pracovních a dilatačních spár, těsnění spár betonové konstrukce pásy, profily a tmely; _x000d_
-  spojovací materiál a drobný spotřební materiál; _x000d_
-  rozepření bednění;_x000d_
-  zakřivení líce bednění nebo sklon; _x000d_
-  zřízení otvorů pro ukládání betonu a pro jeho řádné zpracování;_x000d_
-  zřízení prostupů, výklenků, drážek a kapes;_x000d_
-  montážní plošiny nebo lešení nutné pro provedení prací.</t>
  </si>
  <si>
    <t>""bednění a pomocné kce. pro betonáž přechod. zídek"</t>
  </si>
  <si>
    <t xml:space="preserve">""měřeno digitálně"   </t>
  </si>
  <si>
    <t>A29</t>
  </si>
  <si>
    <t>2*(3.00*1.30+1.20*1.30+2.68*1.10+0.88*1.10+0.32*1.10+3.00*0.20+0.32*0.74+1.20*0.20)</t>
  </si>
  <si>
    <t>Vodorovné konstrukce</t>
  </si>
  <si>
    <t>421321128</t>
  </si>
  <si>
    <t>Mostní nosné konstrukce deskové ze ŽB C 30/37</t>
  </si>
  <si>
    <t>-2050728123</t>
  </si>
  <si>
    <t>https://podminky.urs.cz/item/CS_URS_2025_01/421321128</t>
  </si>
  <si>
    <t>""ŽB deska C30/37 vyztužená kari sítí 8/100/100"</t>
  </si>
  <si>
    <t>A30</t>
  </si>
  <si>
    <t xml:space="preserve">"měřeno digitálně"    3.01*3.40*1.20</t>
  </si>
  <si>
    <t>421321192</t>
  </si>
  <si>
    <t>Příplatek k mostní železobetonové nosné konstrukci deskové nebo klenbové za betonáž malého rozsahu do 50 m3</t>
  </si>
  <si>
    <t>1569432034</t>
  </si>
  <si>
    <t>https://podminky.urs.cz/item/CS_URS_2025_01/421321192</t>
  </si>
  <si>
    <t>421361412</t>
  </si>
  <si>
    <t>Výztuž mostních desek ze svařovaných sítí nad 4 kg/m2</t>
  </si>
  <si>
    <t>1711707122</t>
  </si>
  <si>
    <t>https://podminky.urs.cz/item/CS_URS_2025_01/421361412</t>
  </si>
  <si>
    <t>A32</t>
  </si>
  <si>
    <t xml:space="preserve">"výztuž ŽB desky kari sítí 8/100/100 (7,90 kg/m2)"       3.40*17.90*1.20*7.90/1000.00</t>
  </si>
  <si>
    <t>451315114</t>
  </si>
  <si>
    <t>Podkladní nebo výplňová vrstva z betonu C 12/15 tl do 100 mm</t>
  </si>
  <si>
    <t>-2126311636</t>
  </si>
  <si>
    <t>https://podminky.urs.cz/item/CS_URS_2025_01/451315114</t>
  </si>
  <si>
    <t>""dle příl. 2.4"</t>
  </si>
  <si>
    <t>A33</t>
  </si>
  <si>
    <t xml:space="preserve">"podkl. beton přechod. zídek"    2*3.00*1.40</t>
  </si>
  <si>
    <t>457451134</t>
  </si>
  <si>
    <t>Ochranná betonová vrstva na izolaci přesýpaných objektů tl 60 mm s výztuží sítí beton C 30/37</t>
  </si>
  <si>
    <t>1497573006</t>
  </si>
  <si>
    <t>https://podminky.urs.cz/item/CS_URS_2025_01/457451134</t>
  </si>
  <si>
    <t>""ochrana izolace bet. deska C30/37, vyztužena kari sítí 4/100/100; měřeno digitálně"</t>
  </si>
  <si>
    <t>A34</t>
  </si>
  <si>
    <t>14.20*3.52</t>
  </si>
  <si>
    <t>465513156</t>
  </si>
  <si>
    <t>Dlažba svahu u opěr z upraveného lomového žulového kamene tl 200 mm do lože C 25/30 pl do 10 m2</t>
  </si>
  <si>
    <t>-1234051066</t>
  </si>
  <si>
    <t>https://podminky.urs.cz/item/CS_URS_2025_01/465513156</t>
  </si>
  <si>
    <t>""dle výkresu pohledu zleva"</t>
  </si>
  <si>
    <t xml:space="preserve">""odláždění vyústění drenáže - kámen tl. 200mm do betonu C25/30 tl. 100mm" </t>
  </si>
  <si>
    <t>A35</t>
  </si>
  <si>
    <t>2*1.00*1.00</t>
  </si>
  <si>
    <t>511501111</t>
  </si>
  <si>
    <t>Konstrukční vrstva tělesa železničního spodku ze štěrkodrti</t>
  </si>
  <si>
    <t>-1847278062</t>
  </si>
  <si>
    <t>https://podminky.urs.cz/item/CS_URS_2025_01/511501111</t>
  </si>
  <si>
    <t>""ZKPP ŠD 0-32 tl. 660mm"</t>
  </si>
  <si>
    <t>A36</t>
  </si>
  <si>
    <t xml:space="preserve">"měřeno digitálně"  5.30*7.50*2+5.60*0.66*5+11*0.66*4</t>
  </si>
  <si>
    <t>511501255</t>
  </si>
  <si>
    <t>Zřízení kolejového lože z drceného kameniva</t>
  </si>
  <si>
    <t>126663889</t>
  </si>
  <si>
    <t>https://podminky.urs.cz/item/CS_URS_2025_01/511501255</t>
  </si>
  <si>
    <t xml:space="preserve">""zřízení kolej. lože, dle TZ" </t>
  </si>
  <si>
    <t>A37</t>
  </si>
  <si>
    <t xml:space="preserve">"měřeno digitálně"  2.00*25.00</t>
  </si>
  <si>
    <t>512531111</t>
  </si>
  <si>
    <t>Odstranění kolejového lože z kameniva po rozebrání koleje</t>
  </si>
  <si>
    <t>-1190679813</t>
  </si>
  <si>
    <t>https://podminky.urs.cz/item/CS_URS_2025_01/512531111</t>
  </si>
  <si>
    <t xml:space="preserve">""dočasné odtěžení kolej. lože" </t>
  </si>
  <si>
    <t>A38</t>
  </si>
  <si>
    <t>711</t>
  </si>
  <si>
    <t>Izolace proti vodě, vlhkosti a plynům</t>
  </si>
  <si>
    <t>711111001</t>
  </si>
  <si>
    <t>Provedení izolace proti zemní vlhkosti vodorovné za studena nátěrem penetračním</t>
  </si>
  <si>
    <t>-1074688989</t>
  </si>
  <si>
    <t>https://podminky.urs.cz/item/CS_URS_2025_01/711111001</t>
  </si>
  <si>
    <t>711112001</t>
  </si>
  <si>
    <t>Provedení izolace proti zemní vlhkosti svislé za studena nátěrem penetračním</t>
  </si>
  <si>
    <t>1401488742</t>
  </si>
  <si>
    <t>https://podminky.urs.cz/item/CS_URS_2025_01/711112001</t>
  </si>
  <si>
    <t>11163150</t>
  </si>
  <si>
    <t>lak penetrační asfaltový</t>
  </si>
  <si>
    <t>1258142415</t>
  </si>
  <si>
    <t>Poznámka k položce:_x000d_
Spotřeba 0,3-0,4kg/m2</t>
  </si>
  <si>
    <t>711112052</t>
  </si>
  <si>
    <t>Provedení izolace proti zemní vlhkosti svislé za studena 2x nátěr tekutou lepenkou</t>
  </si>
  <si>
    <t>1033904383</t>
  </si>
  <si>
    <t>https://podminky.urs.cz/item/CS_URS_2025_01/711112052</t>
  </si>
  <si>
    <t>11163152</t>
  </si>
  <si>
    <t>lak hydroizolační asfaltový</t>
  </si>
  <si>
    <t>1845091416</t>
  </si>
  <si>
    <t>Poznámka k položce:_x000d_
Spotřeba: 0,3-0,5 kg/m2</t>
  </si>
  <si>
    <t>711141559</t>
  </si>
  <si>
    <t>Provedení izolace proti zemní vlhkosti pásy přitavením vodorovné NAIP</t>
  </si>
  <si>
    <t>-725319036</t>
  </si>
  <si>
    <t>https://podminky.urs.cz/item/CS_URS_2025_01/711141559</t>
  </si>
  <si>
    <t>711142559</t>
  </si>
  <si>
    <t>Provedení izolace proti zemní vlhkosti pásy přitavením svislé NAIP</t>
  </si>
  <si>
    <t>209646928</t>
  </si>
  <si>
    <t>https://podminky.urs.cz/item/CS_URS_2025_01/711142559</t>
  </si>
  <si>
    <t>62832001</t>
  </si>
  <si>
    <t>pás asfaltový natavitelný oxidovaný s vložkou ze skleněné rohože typu V60 s jemnozrnným minerálním posypem tl 3,5mm</t>
  </si>
  <si>
    <t>714429012</t>
  </si>
  <si>
    <t>711471053</t>
  </si>
  <si>
    <t>Provedení vodorovné izolace proti tlakové vodě termoplasty volně položenou fólií z nízkolehčeného PE</t>
  </si>
  <si>
    <t>-207496235</t>
  </si>
  <si>
    <t>https://podminky.urs.cz/item/CS_URS_2025_01/711471053</t>
  </si>
  <si>
    <t>""dle skladby S1"</t>
  </si>
  <si>
    <t>A73</t>
  </si>
  <si>
    <t xml:space="preserve">"izolace desky - separační folie PE"   3.40*14.20</t>
  </si>
  <si>
    <t>28323068</t>
  </si>
  <si>
    <t>fólie LDPE (750 kg/m3) proti zemní vlhkosti nad úrovní terénu tl 0,6mm</t>
  </si>
  <si>
    <t>-1379824875</t>
  </si>
  <si>
    <t>711491272</t>
  </si>
  <si>
    <t>Provedení doplňků izolace proti vodě na ploše svislé z textilií vrstva ochranná</t>
  </si>
  <si>
    <t>-1648737667</t>
  </si>
  <si>
    <t>https://podminky.urs.cz/item/CS_URS_2025_01/711491272</t>
  </si>
  <si>
    <t>69311068</t>
  </si>
  <si>
    <t>geotextilie netkaná separační, ochranná, filtrační, drenážní PP 300g/m2</t>
  </si>
  <si>
    <t>546423104</t>
  </si>
  <si>
    <t xml:space="preserve">"izolace desky"   3.40*14.20</t>
  </si>
  <si>
    <t>B76</t>
  </si>
  <si>
    <t>A76 * 1.05"Koeficient množství</t>
  </si>
  <si>
    <t>69311085</t>
  </si>
  <si>
    <t>geotextilie netkaná separační, ochranná, filtrační, drenážní PP 800g/m2</t>
  </si>
  <si>
    <t>-982773021</t>
  </si>
  <si>
    <t>""izolace geotextilií 800g/m2"</t>
  </si>
  <si>
    <t xml:space="preserve">""dle skladby S2" </t>
  </si>
  <si>
    <t xml:space="preserve">"čelní zídky - původní kce."   21.00+12.00</t>
  </si>
  <si>
    <t>B77</t>
  </si>
  <si>
    <t>A77 * 1.05"Koeficient množství</t>
  </si>
  <si>
    <t>R711491177</t>
  </si>
  <si>
    <t>Připevnění izolace proti tlakové vodě nerezovou lištou</t>
  </si>
  <si>
    <t>-1999921792</t>
  </si>
  <si>
    <t>""připevnění NAIP na římsách nerez páskem"</t>
  </si>
  <si>
    <t>A78</t>
  </si>
  <si>
    <t>11.05+16.60+8.00</t>
  </si>
  <si>
    <t>998711101</t>
  </si>
  <si>
    <t>Přesun hmot tonážní pro izolace proti vodě, vlhkosti a plynům v objektech v do 6 m</t>
  </si>
  <si>
    <t>92725872</t>
  </si>
  <si>
    <t>https://podminky.urs.cz/item/CS_URS_2025_01/998711101</t>
  </si>
  <si>
    <t>Ostatní konstrukce a práce, bourání</t>
  </si>
  <si>
    <t>916131112</t>
  </si>
  <si>
    <t>Osazení silničního obrubníku betonového ležatého bez boční opěry do lože z betonu prostého</t>
  </si>
  <si>
    <t>180345822</t>
  </si>
  <si>
    <t>https://podminky.urs.cz/item/CS_URS_2025_01/916131112</t>
  </si>
  <si>
    <t>""ohraničení dlažby kolem drenáže obrubníkem"</t>
  </si>
  <si>
    <t>A39</t>
  </si>
  <si>
    <t>2*4.00</t>
  </si>
  <si>
    <t>59217019</t>
  </si>
  <si>
    <t>obrubník betonový chodníkový 1000x100x200mm</t>
  </si>
  <si>
    <t>1459844732</t>
  </si>
  <si>
    <t>931992112</t>
  </si>
  <si>
    <t>Výplň dilatačních spár z pěnového polystyrénu tl 30 mm</t>
  </si>
  <si>
    <t>-895251327</t>
  </si>
  <si>
    <t>https://podminky.urs.cz/item/CS_URS_2025_01/931992112</t>
  </si>
  <si>
    <t>936942211</t>
  </si>
  <si>
    <t>Zhotovení tabulky s letopočtem opravy mostu vložením šablony do bednění</t>
  </si>
  <si>
    <t>238376769</t>
  </si>
  <si>
    <t>https://podminky.urs.cz/item/CS_URS_2025_01/936942211</t>
  </si>
  <si>
    <t>A42</t>
  </si>
  <si>
    <t xml:space="preserve">"dle TZ, otisk matrice do přechodové zídky"   1.00</t>
  </si>
  <si>
    <t>963021112</t>
  </si>
  <si>
    <t>Bourání mostních konstrukcí nosných konstrukcí z kamene nebo cihel</t>
  </si>
  <si>
    <t>696555775</t>
  </si>
  <si>
    <t>https://podminky.urs.cz/item/CS_URS_2025_01/963021112</t>
  </si>
  <si>
    <t>A43</t>
  </si>
  <si>
    <t xml:space="preserve">"bourání beton. desky nad klenbou"   6.00</t>
  </si>
  <si>
    <t>966075141</t>
  </si>
  <si>
    <t>Odstranění kovového zábradlí vcelku</t>
  </si>
  <si>
    <t>-559490725</t>
  </si>
  <si>
    <t>https://podminky.urs.cz/item/CS_URS_2025_01/966075141</t>
  </si>
  <si>
    <t>""demontáž původního zábradlí, měřeno digitálně dle výkresu starého stavu"</t>
  </si>
  <si>
    <t>A44</t>
  </si>
  <si>
    <t>10.25+18.46</t>
  </si>
  <si>
    <t>985121122</t>
  </si>
  <si>
    <t>Tryskání degradovaného betonu stěn a rubu kleneb vodou pod tlakem přes 300 do 1250 barů</t>
  </si>
  <si>
    <t>-424138269</t>
  </si>
  <si>
    <t>https://podminky.urs.cz/item/CS_URS_2025_01/985121122</t>
  </si>
  <si>
    <t>""tryskání pohledových ploch - celoplošně, dle TZ a výpočtů projektanta"</t>
  </si>
  <si>
    <t xml:space="preserve">"klenba"   45.00</t>
  </si>
  <si>
    <t xml:space="preserve">"tryskání křídel A45 čel"    35.00+26.00+13.00</t>
  </si>
  <si>
    <t xml:space="preserve">"římsy"     26.00</t>
  </si>
  <si>
    <t xml:space="preserve">"zídky uvnitř"    21.00+12.00</t>
  </si>
  <si>
    <t>E45</t>
  </si>
  <si>
    <t>"Celkem: "A45+B45+C45+D45</t>
  </si>
  <si>
    <t>985121222</t>
  </si>
  <si>
    <t>Tryskání degradovaného betonu líce kleneb vodou pod tlakem přes 300 do 1250 barů</t>
  </si>
  <si>
    <t>1329913767</t>
  </si>
  <si>
    <t>https://podminky.urs.cz/item/CS_URS_2025_01/985121222</t>
  </si>
  <si>
    <t xml:space="preserve">""tryskání podhledu klenby"  </t>
  </si>
  <si>
    <t>A46</t>
  </si>
  <si>
    <t>8.50*5.00</t>
  </si>
  <si>
    <t>985142212</t>
  </si>
  <si>
    <t>Vysekání spojovací hmoty ze spár zdiva hl přes 40 mm dl přes 6 do 12 m/m2</t>
  </si>
  <si>
    <t>-423938171</t>
  </si>
  <si>
    <t>https://podminky.urs.cz/item/CS_URS_2025_01/985142212</t>
  </si>
  <si>
    <t>""hloubkové spárování - 20 % pohledových ploch kce."</t>
  </si>
  <si>
    <t>A49</t>
  </si>
  <si>
    <t>30.50</t>
  </si>
  <si>
    <t>R985223211</t>
  </si>
  <si>
    <t>Přezdívání kamenného zdiva do aktivované malty do 3 m3</t>
  </si>
  <si>
    <t>-179076760</t>
  </si>
  <si>
    <t>A50</t>
  </si>
  <si>
    <t xml:space="preserve">"přezdění rozvolněného zdiva"   2.00</t>
  </si>
  <si>
    <t>985231112</t>
  </si>
  <si>
    <t>Spárování zdiva aktivovanou maltou spára hl do 40 mm dl přes 6 do 12 m/m2</t>
  </si>
  <si>
    <t>-665429496</t>
  </si>
  <si>
    <t>https://podminky.urs.cz/item/CS_URS_2025_01/985231112</t>
  </si>
  <si>
    <t>""povrchové spárování - 80 % pohledových ploch kce."</t>
  </si>
  <si>
    <t>A51</t>
  </si>
  <si>
    <t>122.00</t>
  </si>
  <si>
    <t>985232112</t>
  </si>
  <si>
    <t>Hloubkové spárování zdiva aktivovanou maltou spára hl do 80 mm dl přes 6 do 12 m/m2</t>
  </si>
  <si>
    <t>2090040723</t>
  </si>
  <si>
    <t>https://podminky.urs.cz/item/CS_URS_2025_01/985232112</t>
  </si>
  <si>
    <t>A52</t>
  </si>
  <si>
    <t>985311112</t>
  </si>
  <si>
    <t>Reprofilace stěn cementovou sanační maltou tl přes 10 do 20 mm</t>
  </si>
  <si>
    <t>443251585</t>
  </si>
  <si>
    <t>https://podminky.urs.cz/item/CS_URS_2025_01/985311112</t>
  </si>
  <si>
    <t>""reprofilace dle S2 - čelní zídky vnitřní strana, tl. 20mm"</t>
  </si>
  <si>
    <t>A53</t>
  </si>
  <si>
    <t xml:space="preserve">"čelní zídky - vnitřní strana - původní kce."   45.10</t>
  </si>
  <si>
    <t>985311312</t>
  </si>
  <si>
    <t>Reprofilace rubu kleneb a podlah cementovou sanační maltou tl přes 10 do 20 mm</t>
  </si>
  <si>
    <t>509891370</t>
  </si>
  <si>
    <t>https://podminky.urs.cz/item/CS_URS_2025_01/985311312</t>
  </si>
  <si>
    <t>""reprofilace rubu kleneb, tl. 20mm"</t>
  </si>
  <si>
    <t>A54</t>
  </si>
  <si>
    <t>49.00</t>
  </si>
  <si>
    <t>985331211</t>
  </si>
  <si>
    <t>Dodatečné vlepování betonářské výztuže D 8 mm do chemické malty včetně vyvrtání otvoru</t>
  </si>
  <si>
    <t>-1893311884</t>
  </si>
  <si>
    <t>https://podminky.urs.cz/item/CS_URS_2025_01/985331211</t>
  </si>
  <si>
    <t>R0018658.URS</t>
  </si>
  <si>
    <t>Helikální nerezová výztuž HB 8mm</t>
  </si>
  <si>
    <t>-1148142058</t>
  </si>
  <si>
    <t>""dle TZ, tabulky výpočtů projektanta"</t>
  </si>
  <si>
    <t>""helikální výztuž pro kotvení zábradlí, vlepená výztuž dl. 0,90m"</t>
  </si>
  <si>
    <t>A56</t>
  </si>
  <si>
    <t>2*7*0.90</t>
  </si>
  <si>
    <t>R9112A11</t>
  </si>
  <si>
    <t>D+M mostního zábradlí s vodor. madly vč. povrchové úpravy</t>
  </si>
  <si>
    <t>455878519</t>
  </si>
  <si>
    <t>Poznámka k položce:_x000d_
Cena zahrzuje:_x000d_
- dodání zábradlí včetně předepsané povrchové úpravy_x000d_
- kotvení sloupků, t.j. kotevní desky, šrouby z nerez oceli, vrty a zálivku, pokud zadávací dokumentace nestanoví jinak_x000d_
- případné nivelační hmoty pod kotevní desky</t>
  </si>
  <si>
    <t>R9326201</t>
  </si>
  <si>
    <t>D+M rošt/lávka nosná vč. PKO a příslušenství š. do 250mm</t>
  </si>
  <si>
    <t>1630989464</t>
  </si>
  <si>
    <t>Poznámka k položce:_x000d_
1. Položka obsahuje:_x000d_
 – kompletní montáž, rozměření, upevnění, sváření, řezání, spojování a pod. _x000d_
 – veškerý spojovací a montážní materiál vč. upevňovacího materiálu ( stojky, držáky, konzoly apod.)_x000d_
 – pomocné mechanismy a nátěr</t>
  </si>
  <si>
    <t>""dle příl. 2.5"</t>
  </si>
  <si>
    <t xml:space="preserve">""rozšíření mostu lávkou s pororoštěm" </t>
  </si>
  <si>
    <t>A58</t>
  </si>
  <si>
    <t>1961.20-(133.70+47.40+36.30+8.00+12.10+367.50+86.90+6.90)-59.70</t>
  </si>
  <si>
    <t>R9365001</t>
  </si>
  <si>
    <t>D+M Drobné doplňk. kovové konstrukce - nerez</t>
  </si>
  <si>
    <t>-1266711124</t>
  </si>
  <si>
    <t xml:space="preserve">Poznámka k položce:_x000d_
položka zahrnuje:_x000d_
- dílenská dokumentace, včetně technologického předpisu spojování_x000d_
- dodání  materiálu  v požadované kvalitě a výroba konstrukce i dílenská (včetně  pomůcek,  přípravků a prostředků pro výrobu) bez ohledu na náročnost a její hmotnost, dílenská montáž_x000d_
- dodání spojovacího materiálu_x000d_
- zřízení  montážních  a  dilatačních  spojů,  spar, včetně potřebných úprav, vložek, opracování, očištění a ošetření_x000d_
- podpěr. konstr. a lešení všech druhů pro montáž konstrukcí i doplňkových, včetně požadovaných otvorů, ochranných a bezpečnostních opatření a základů pro tyto konstrukce a lešení_x000d_
- jakákoliv doprava a manipulace dílců  a  montážních  sestav,  včetně  dopravy konstrukce z výrobny na stavbu_x000d_
- montáž konstrukce na staveništi, včetně montážních prostředků a pomůcek a zednických výpomocí_x000d_
- výplň, těsnění a tmelení spar a spojů_x000d_
- čištění konstrukce a odstranění všech vrubů (vrypy, otlačeniny a pod.)_x000d_
- všechny druhy ocelového kotvení_x000d_
- dílenskou přejímku a montážní prohlídku, včetně požadovaných dokladů_x000d_
- zřízení kotevních otvorů nebo jam, nejsou-li částí jiné konstrukce, jejich úpravy, očištění a ošetření_x000d_
- osazení kotvení nebo přímo částí konstrukce do podpůrné konstrukce nebo do zeminy_x000d_
- výplň kotevních otvorů  (příp.  podlití  patních  desek)  maltou,  betonem  nebo  jinou speciální hmotou, vyplnění jam zeminou_x000d_
- předepsanou protikorozní ochranu a nátěry konstrukcí_x000d_
- osazení měřících zařízení a úpravy pro ně_x000d_
- ochranná opatření před účinky bludných proudů</t>
  </si>
  <si>
    <t>A59</t>
  </si>
  <si>
    <t xml:space="preserve">"kabelový nerez žlab"   59.70</t>
  </si>
  <si>
    <t>997</t>
  </si>
  <si>
    <t>Přesun sutě</t>
  </si>
  <si>
    <t>997013501</t>
  </si>
  <si>
    <t>Odvoz suti a vybouraných hmot na skládku nebo meziskládku do 1 km se složením</t>
  </si>
  <si>
    <t>1894558847</t>
  </si>
  <si>
    <t>https://podminky.urs.cz/item/CS_URS_2025_01/997013501</t>
  </si>
  <si>
    <t>997013509</t>
  </si>
  <si>
    <t>Příplatek k odvozu suti a vybouraných hmot na skládku ZKD 1 km přes 1 km</t>
  </si>
  <si>
    <t>-679221594</t>
  </si>
  <si>
    <t>https://podminky.urs.cz/item/CS_URS_2025_01/997013509</t>
  </si>
  <si>
    <t>""odvoz suti na skládku ve vzdálenosti 20km"</t>
  </si>
  <si>
    <t>A61</t>
  </si>
  <si>
    <t>19.00*30.026</t>
  </si>
  <si>
    <t>997013602</t>
  </si>
  <si>
    <t>Poplatek za uložení na skládce (skládkovné) stavebního odpadu železobetonového kód odpadu 17 01 01</t>
  </si>
  <si>
    <t>1435551796</t>
  </si>
  <si>
    <t>https://podminky.urs.cz/item/CS_URS_2025_01/997013602</t>
  </si>
  <si>
    <t>A62</t>
  </si>
  <si>
    <t xml:space="preserve">"dle pol.  963051"   14.40</t>
  </si>
  <si>
    <t>997013841</t>
  </si>
  <si>
    <t>Poplatek za uložení na skládce (skládkovné) odpadu po otryskávání bez obsahu nebezpečných látek kód odpadu 12 01 17</t>
  </si>
  <si>
    <t>1031989645</t>
  </si>
  <si>
    <t>https://podminky.urs.cz/item/CS_URS_2025_01/997013841</t>
  </si>
  <si>
    <t>A63</t>
  </si>
  <si>
    <t xml:space="preserve">"dle pol. 985121; 985142"   8.537+2.975</t>
  </si>
  <si>
    <t>998</t>
  </si>
  <si>
    <t>Přesun hmot</t>
  </si>
  <si>
    <t>998241021</t>
  </si>
  <si>
    <t>Přesun hmot pro dráhy kolejové jakéhokoliv rozsahu dopravní vzdálenost do 5000 m</t>
  </si>
  <si>
    <t>560875106</t>
  </si>
  <si>
    <t>https://podminky.urs.cz/item/CS_URS_2025_01/998241021</t>
  </si>
  <si>
    <t>A75</t>
  </si>
  <si>
    <t>51,12</t>
  </si>
  <si>
    <t>27,27</t>
  </si>
  <si>
    <t>SO 20-02 - Železniční most v ev. km 73,812</t>
  </si>
  <si>
    <t>-572563360</t>
  </si>
  <si>
    <t xml:space="preserve">"zmýtění náletových dřevin"   250.00</t>
  </si>
  <si>
    <t>-940907491</t>
  </si>
  <si>
    <t xml:space="preserve">"kácení stromu"   3.00</t>
  </si>
  <si>
    <t>-1903796049</t>
  </si>
  <si>
    <t>-682411678</t>
  </si>
  <si>
    <t>-360163805</t>
  </si>
  <si>
    <t>3.00</t>
  </si>
  <si>
    <t>1274307108</t>
  </si>
  <si>
    <t>3*19.00</t>
  </si>
  <si>
    <t>989346905</t>
  </si>
  <si>
    <t xml:space="preserve">"dle pol. 111251102"  250.00</t>
  </si>
  <si>
    <t>1345138725</t>
  </si>
  <si>
    <t>15.00*250.00</t>
  </si>
  <si>
    <t>877297725</t>
  </si>
  <si>
    <t xml:space="preserve">"měřeno digitálně"  2*3.50</t>
  </si>
  <si>
    <t>-1717069124</t>
  </si>
  <si>
    <t>161278576</t>
  </si>
  <si>
    <t>691157161</t>
  </si>
  <si>
    <t>""odvoz zeminy na skládku do vzdálenosti 20km"</t>
  </si>
  <si>
    <t>10.00*209.00</t>
  </si>
  <si>
    <t>-2081568629</t>
  </si>
  <si>
    <t xml:space="preserve">"dle pol. 122351103"    54.00</t>
  </si>
  <si>
    <t>-1465426229</t>
  </si>
  <si>
    <t>54.00*10.00</t>
  </si>
  <si>
    <t>377128764</t>
  </si>
  <si>
    <t>-1274450441</t>
  </si>
  <si>
    <t xml:space="preserve">"dle pol. 17120"    263.00*2.00</t>
  </si>
  <si>
    <t>-1898084437</t>
  </si>
  <si>
    <t>1013094380</t>
  </si>
  <si>
    <t>""zásyp zemního klínu ŠD 0-32"</t>
  </si>
  <si>
    <t>A18</t>
  </si>
  <si>
    <t xml:space="preserve">"měřeno digitálně"   16.90*4.96*2.10</t>
  </si>
  <si>
    <t>1906956282</t>
  </si>
  <si>
    <t xml:space="preserve">zemina pro terénní úpravy -  ornice</t>
  </si>
  <si>
    <t>-1904448670</t>
  </si>
  <si>
    <t>485332374</t>
  </si>
  <si>
    <t>789705473</t>
  </si>
  <si>
    <t>803349055</t>
  </si>
  <si>
    <t xml:space="preserve">""opláštění příčné drenáže geotextílií-  dle skladby S3"</t>
  </si>
  <si>
    <t>60.00</t>
  </si>
  <si>
    <t>-107071032</t>
  </si>
  <si>
    <t>1330011735</t>
  </si>
  <si>
    <t>57260130</t>
  </si>
  <si>
    <t>A26</t>
  </si>
  <si>
    <t xml:space="preserve">"přechodové zídky"   2*1.60</t>
  </si>
  <si>
    <t>374863278</t>
  </si>
  <si>
    <t xml:space="preserve">""dle příl. 2.4." </t>
  </si>
  <si>
    <t>A27</t>
  </si>
  <si>
    <t xml:space="preserve">"výztuž přechod. zídek"   288.80/1000.00</t>
  </si>
  <si>
    <t>1727979191</t>
  </si>
  <si>
    <t>""bednění přechod. zídek vč. pomocných kcí"</t>
  </si>
  <si>
    <t>A28</t>
  </si>
  <si>
    <t>2*(1.20*3.00+1.20*1.05+0.627*0.35+1.05*0.20+1.00*0.73+1.00*2.68)</t>
  </si>
  <si>
    <t>-1633450767</t>
  </si>
  <si>
    <t xml:space="preserve">""dle skladby S1"  </t>
  </si>
  <si>
    <t xml:space="preserve">"měřeno digitálně"   3.013*3.36*1.20</t>
  </si>
  <si>
    <t>824833503</t>
  </si>
  <si>
    <t xml:space="preserve">""ŽB deska C30/37 vyztužená kari sítí 8/100/100  (7,90 kg/m2)"</t>
  </si>
  <si>
    <t>3.36*17.90*7.90*1.20/1000.00</t>
  </si>
  <si>
    <t>1817166649</t>
  </si>
  <si>
    <t>A31</t>
  </si>
  <si>
    <t xml:space="preserve">"podkl. beton přechod. zídek"    2*1.25*3.00</t>
  </si>
  <si>
    <t>-1304897998</t>
  </si>
  <si>
    <t>""ochrana izolace bet. deska vyztuž. kari sítí 4/100/100"</t>
  </si>
  <si>
    <t>14.20*3.50</t>
  </si>
  <si>
    <t>247350860</t>
  </si>
  <si>
    <t>-760110338</t>
  </si>
  <si>
    <t>""ZKPP ŠD 0-32 tl. 600mm"</t>
  </si>
  <si>
    <t xml:space="preserve">"měřeno digitálně"  123.00</t>
  </si>
  <si>
    <t>38786025</t>
  </si>
  <si>
    <t xml:space="preserve">""zřízení kolej. lože, dl TZ"  </t>
  </si>
  <si>
    <t>2.00*30.00</t>
  </si>
  <si>
    <t>998667169</t>
  </si>
  <si>
    <t xml:space="preserve">"měřeno digitálně"  2.00*30.00</t>
  </si>
  <si>
    <t>2077154851</t>
  </si>
  <si>
    <t>-171163631</t>
  </si>
  <si>
    <t>-434832537</t>
  </si>
  <si>
    <t>1515197015</t>
  </si>
  <si>
    <t>""dle skladby S4"</t>
  </si>
  <si>
    <t>""2xALN"</t>
  </si>
  <si>
    <t>A67</t>
  </si>
  <si>
    <t xml:space="preserve">"přechodové zídky"  2*(3.00*0.60+2.15+1.05*1.20+0.73*1.00) </t>
  </si>
  <si>
    <t>-852106907</t>
  </si>
  <si>
    <t>-1846566177</t>
  </si>
  <si>
    <t>350472114</t>
  </si>
  <si>
    <t>""izolace NAIP"</t>
  </si>
  <si>
    <t>A70</t>
  </si>
  <si>
    <t xml:space="preserve">"čelní zídky - původní kce."    0.90*(19.40+10.90)</t>
  </si>
  <si>
    <t>1376528425</t>
  </si>
  <si>
    <t>994594765</t>
  </si>
  <si>
    <t>503970095</t>
  </si>
  <si>
    <t>-445786861</t>
  </si>
  <si>
    <t>-286476775</t>
  </si>
  <si>
    <t xml:space="preserve">"izolace desky - geotextilie 300g/m2"   3.60*14.20</t>
  </si>
  <si>
    <t>B75</t>
  </si>
  <si>
    <t>A75 * 1.05"Koeficient množství</t>
  </si>
  <si>
    <t>1417984005</t>
  </si>
  <si>
    <t>""geotextilie 800g/m2"</t>
  </si>
  <si>
    <t>615992596</t>
  </si>
  <si>
    <t xml:space="preserve">"čelní zídky - původní kce. - připevnění izolace nerez páskem"   19.40+10.90+8.00</t>
  </si>
  <si>
    <t>-834694225</t>
  </si>
  <si>
    <t>1222024506</t>
  </si>
  <si>
    <t>31400936</t>
  </si>
  <si>
    <t>1168114407</t>
  </si>
  <si>
    <t xml:space="preserve">"oddilatování přechod. zídek od čelních zdí"   2*0.73*1.20</t>
  </si>
  <si>
    <t>404759240</t>
  </si>
  <si>
    <t>A40</t>
  </si>
  <si>
    <t>"otisk matrice d opřechod. zídky" 1.00</t>
  </si>
  <si>
    <t>-1479829343</t>
  </si>
  <si>
    <t>A41</t>
  </si>
  <si>
    <t>-1380382636</t>
  </si>
  <si>
    <t>""dle výkresu starého stavu"</t>
  </si>
  <si>
    <t xml:space="preserve">"odstranění starého zábradlí"     18.46+10.25</t>
  </si>
  <si>
    <t>-1612907218</t>
  </si>
  <si>
    <t>1042826817</t>
  </si>
  <si>
    <t>""dle řezů"</t>
  </si>
  <si>
    <t>"Sanace A44, podhled klenby, měřeno digitálně" 8.62*4.16</t>
  </si>
  <si>
    <t>315600945</t>
  </si>
  <si>
    <t>""vysekání spár pro hloubkové spárování, 20 % plochy"</t>
  </si>
  <si>
    <t>A47</t>
  </si>
  <si>
    <t>(177.20+35.859)*0.20</t>
  </si>
  <si>
    <t>R985223210</t>
  </si>
  <si>
    <t>Přezdívání kamenného zdiva do aktivované malty do 1 m3</t>
  </si>
  <si>
    <t>-2072570594</t>
  </si>
  <si>
    <t>A48</t>
  </si>
  <si>
    <t>415030826</t>
  </si>
  <si>
    <t>(177.20+35.859)*0.80</t>
  </si>
  <si>
    <t>-189228597</t>
  </si>
  <si>
    <t>""hloubkové spárování, 20 % plochy"</t>
  </si>
  <si>
    <t>798184087</t>
  </si>
  <si>
    <t xml:space="preserve">"čelní zídky - původní kce."    0.90*(19.40+10.90)+15.00</t>
  </si>
  <si>
    <t>-454200152</t>
  </si>
  <si>
    <t>""dle řezu B-B, měřeno digitálně"</t>
  </si>
  <si>
    <t xml:space="preserve">"rub klenby"  49.00</t>
  </si>
  <si>
    <t>-811881507</t>
  </si>
  <si>
    <t>R0018657.URS</t>
  </si>
  <si>
    <t>Helikální nerezová výztuž HB 6mm</t>
  </si>
  <si>
    <t>-303024937</t>
  </si>
  <si>
    <t>""sešití trhlin helikální výztuží v klenbě na pravé straně"</t>
  </si>
  <si>
    <t xml:space="preserve">"nerez helik. výztuž dl. 1,50m pr. 6mm do spár po dvou kusech, 2*27ks"    2*27.00*1.50 </t>
  </si>
  <si>
    <t>-208808761</t>
  </si>
  <si>
    <t>A55</t>
  </si>
  <si>
    <t>2*13*0.90</t>
  </si>
  <si>
    <t>-1743993857</t>
  </si>
  <si>
    <t xml:space="preserve">"zábradlí (odpočet pororoštů s přísl.)"   2239.20-1660.90</t>
  </si>
  <si>
    <t>-1676559425</t>
  </si>
  <si>
    <t xml:space="preserve">""pororošty vč. konzol, kotvení, spoj. plechů a kabel. žlabu"  </t>
  </si>
  <si>
    <t>A57</t>
  </si>
  <si>
    <t>2189.5-(133.70+47.40+36.30+8.00+243.50+55.30+4.40)-40.80</t>
  </si>
  <si>
    <t>-2064915598</t>
  </si>
  <si>
    <t xml:space="preserve">"kabelový nerez žlab"    40.80</t>
  </si>
  <si>
    <t>-1856328942</t>
  </si>
  <si>
    <t>1375189926</t>
  </si>
  <si>
    <t xml:space="preserve">""odvoz suti na skládku ve vzdálenosti 20km" </t>
  </si>
  <si>
    <t>A60</t>
  </si>
  <si>
    <t>19.00*40.059</t>
  </si>
  <si>
    <t>-948003079</t>
  </si>
  <si>
    <t xml:space="preserve">"dle pol. 985121"  14.313+2.510</t>
  </si>
  <si>
    <t>997013862</t>
  </si>
  <si>
    <t>Poplatek za uložení stavebního odpadu na recyklační skládce (skládkovné) z armovaného betonu kód odpadu 17 01 01</t>
  </si>
  <si>
    <t>-1478669933</t>
  </si>
  <si>
    <t>https://podminky.urs.cz/item/CS_URS_2025_01/997013862</t>
  </si>
  <si>
    <t xml:space="preserve">"dle pol. 963051111"   14.40</t>
  </si>
  <si>
    <t>926703820</t>
  </si>
  <si>
    <t>1,6</t>
  </si>
  <si>
    <t>A80</t>
  </si>
  <si>
    <t>24,129</t>
  </si>
  <si>
    <t>B79</t>
  </si>
  <si>
    <t>33,03</t>
  </si>
  <si>
    <t>SO 20-03 - Železniční most v ev. km 74,196</t>
  </si>
  <si>
    <t>-421595947</t>
  </si>
  <si>
    <t>734468074</t>
  </si>
  <si>
    <t>2114728209</t>
  </si>
  <si>
    <t>43304692</t>
  </si>
  <si>
    <t>979232757</t>
  </si>
  <si>
    <t>-1418399118</t>
  </si>
  <si>
    <t>-339369259</t>
  </si>
  <si>
    <t>714058235</t>
  </si>
  <si>
    <t>-1123695038</t>
  </si>
  <si>
    <t>-472439883</t>
  </si>
  <si>
    <t>-8528160</t>
  </si>
  <si>
    <t>768816718</t>
  </si>
  <si>
    <t>-1914284595</t>
  </si>
  <si>
    <t xml:space="preserve">"dle pol. 122351103"    40.00</t>
  </si>
  <si>
    <t>-533905762</t>
  </si>
  <si>
    <t>40.00*10.00</t>
  </si>
  <si>
    <t>750386179</t>
  </si>
  <si>
    <t>-61669197</t>
  </si>
  <si>
    <t xml:space="preserve">"dle pol. 171201201"    194.00*2.00</t>
  </si>
  <si>
    <t>-1539084272</t>
  </si>
  <si>
    <t>-2037966029</t>
  </si>
  <si>
    <t xml:space="preserve">"měřeno digitálně"   2*2.30*8.50*2.10</t>
  </si>
  <si>
    <t>72395571</t>
  </si>
  <si>
    <t>352623266</t>
  </si>
  <si>
    <t>-138397352</t>
  </si>
  <si>
    <t>-2066860471</t>
  </si>
  <si>
    <t>854563659</t>
  </si>
  <si>
    <t>2*7.00*2.50</t>
  </si>
  <si>
    <t>1105697247</t>
  </si>
  <si>
    <t>-355817787</t>
  </si>
  <si>
    <t xml:space="preserve">"měřeno digitálně"   2*7.00</t>
  </si>
  <si>
    <t>406277727</t>
  </si>
  <si>
    <t xml:space="preserve">"přechod. zídky"   2*1.10</t>
  </si>
  <si>
    <t>1292295134</t>
  </si>
  <si>
    <t xml:space="preserve">"výztuž přechod. zídek"     189.10/1000.00</t>
  </si>
  <si>
    <t>-440725138</t>
  </si>
  <si>
    <t>""bednění přechod. zídek vč. pomocných kcí."</t>
  </si>
  <si>
    <t>2*(2.00*1.20+0.90*1.20+1.68*1.00+0.58*1.00+0.32*1.00+2.00*0.20+0.32*0.747+0.90*0.20)</t>
  </si>
  <si>
    <t>-963942571</t>
  </si>
  <si>
    <t>""dle S1"</t>
  </si>
  <si>
    <t xml:space="preserve">"ŽB deska, měřeno digitálně"   2.57*3.541*1.20</t>
  </si>
  <si>
    <t>342735506</t>
  </si>
  <si>
    <t xml:space="preserve">"výztuž ŽB desky kari sítí 8/100/100 (7,90 kg/m2)"       3.60*14.70*7.90*1.20/1000.00</t>
  </si>
  <si>
    <t>-994268705</t>
  </si>
  <si>
    <t>""podkl. beton přechod. zídek"</t>
  </si>
  <si>
    <t>2*2.00*1.10</t>
  </si>
  <si>
    <t>408501371</t>
  </si>
  <si>
    <t>8.90*3.70</t>
  </si>
  <si>
    <t>463211132</t>
  </si>
  <si>
    <t>Rovnanina z lomového kamene s vyplněním spár těženým kamenivem</t>
  </si>
  <si>
    <t>880712572</t>
  </si>
  <si>
    <t>https://podminky.urs.cz/item/CS_URS_2025_01/463211132</t>
  </si>
  <si>
    <t xml:space="preserve">"přeskládání A33 doplnění kamenné rovnaniny na výtoku"   1.60</t>
  </si>
  <si>
    <t>-656297743</t>
  </si>
  <si>
    <t>-1124188785</t>
  </si>
  <si>
    <t>""ZKPP ŠD 0-32 tl. 500mm"</t>
  </si>
  <si>
    <t xml:space="preserve">"měřeno digitálně"  114.00</t>
  </si>
  <si>
    <t>-2005615830</t>
  </si>
  <si>
    <t xml:space="preserve">""zřízení kolej. lože" </t>
  </si>
  <si>
    <t>-1327254878</t>
  </si>
  <si>
    <t>-2096392182</t>
  </si>
  <si>
    <t>-95391467</t>
  </si>
  <si>
    <t>1274702572</t>
  </si>
  <si>
    <t>41466318</t>
  </si>
  <si>
    <t>-2053440334</t>
  </si>
  <si>
    <t>-1100272241</t>
  </si>
  <si>
    <t>-1809513109</t>
  </si>
  <si>
    <t>""izolace NAIP - svislé"</t>
  </si>
  <si>
    <t>A74</t>
  </si>
  <si>
    <t xml:space="preserve">"čelní zídky - původní kce."    0.90*(19.25+7.56)</t>
  </si>
  <si>
    <t>-1029138242</t>
  </si>
  <si>
    <t>-1553816897</t>
  </si>
  <si>
    <t>214365109</t>
  </si>
  <si>
    <t>1061105925</t>
  </si>
  <si>
    <t>1033548578</t>
  </si>
  <si>
    <t>A79</t>
  </si>
  <si>
    <t xml:space="preserve">"izolace desky - geotextilie 300g/m2"   3.67*9.00</t>
  </si>
  <si>
    <t>"Celkem: A79"</t>
  </si>
  <si>
    <t>C79</t>
  </si>
  <si>
    <t>B79 * 1.05"Koeficient množství</t>
  </si>
  <si>
    <t>462518756</t>
  </si>
  <si>
    <t>B80</t>
  </si>
  <si>
    <t>A80 * 1.05"Koeficient množství</t>
  </si>
  <si>
    <t>-773370854</t>
  </si>
  <si>
    <t>A81</t>
  </si>
  <si>
    <t xml:space="preserve">"čelní zídky - původní kce. - připevnění izolace nerez páskem"  19.25+7.56+6.00</t>
  </si>
  <si>
    <t>81145774</t>
  </si>
  <si>
    <t>1746235806</t>
  </si>
  <si>
    <t>-613029135</t>
  </si>
  <si>
    <t>106099020</t>
  </si>
  <si>
    <t>935112211</t>
  </si>
  <si>
    <t>Osazení příkopového žlabu do betonu tl 100 mm z betonových tvárnic š 800 mm</t>
  </si>
  <si>
    <t>-50480061</t>
  </si>
  <si>
    <t>https://podminky.urs.cz/item/CS_URS_2025_01/935112211</t>
  </si>
  <si>
    <t>""příkopové tvárnice š. 600mm na vyústění drenáže"</t>
  </si>
  <si>
    <t xml:space="preserve">"měřeno digitálně"   2*1.00</t>
  </si>
  <si>
    <t>R59227029</t>
  </si>
  <si>
    <t>žlabovka příkopová betonová 400x600x60mm</t>
  </si>
  <si>
    <t>1510853312</t>
  </si>
  <si>
    <t>1790772467</t>
  </si>
  <si>
    <t xml:space="preserve">"matrice s letopočtem opravy na přechod. zídce vlevo"  1.00</t>
  </si>
  <si>
    <t>962051111</t>
  </si>
  <si>
    <t>Bourání mostních zdí a pilířů z ŽB</t>
  </si>
  <si>
    <t>1656178692</t>
  </si>
  <si>
    <t>https://podminky.urs.cz/item/CS_URS_2025_01/962051111</t>
  </si>
  <si>
    <t xml:space="preserve">"ubourání části křídel pro žlabovku"   0.20</t>
  </si>
  <si>
    <t>594572738</t>
  </si>
  <si>
    <t>1231974283</t>
  </si>
  <si>
    <t xml:space="preserve">"odstranění starého zábradlí, dle výkresu starého stavu"  7.40+19.20</t>
  </si>
  <si>
    <t>-1701403028</t>
  </si>
  <si>
    <t>-1486588082</t>
  </si>
  <si>
    <t>"Sanace A48, podhled klenby, měřeno digitálně" 5.141*5.98</t>
  </si>
  <si>
    <t>-1611429662</t>
  </si>
  <si>
    <t>(207.303+30.743)*0.20</t>
  </si>
  <si>
    <t>2047497413</t>
  </si>
  <si>
    <t>-505320688</t>
  </si>
  <si>
    <t>(207.303+30.743)*0.80</t>
  </si>
  <si>
    <t>-1015260089</t>
  </si>
  <si>
    <t>-1853911282</t>
  </si>
  <si>
    <t>""dle skladby S2"</t>
  </si>
  <si>
    <t xml:space="preserve">"měřeno digitálně"   28.00</t>
  </si>
  <si>
    <t>-597518995</t>
  </si>
  <si>
    <t xml:space="preserve">"rub klenby"  31.00</t>
  </si>
  <si>
    <t>-1269139420</t>
  </si>
  <si>
    <t>1290656681</t>
  </si>
  <si>
    <t>2*11*0.90</t>
  </si>
  <si>
    <t>1660828256</t>
  </si>
  <si>
    <t>""dle výkresu zábradlí, příl. 2.5"</t>
  </si>
  <si>
    <t xml:space="preserve">"zábradlí (odpočet pororoštů s přísl.)"   1749.00-1379.50</t>
  </si>
  <si>
    <t>-280955419</t>
  </si>
  <si>
    <t>""pororošty vč. konzol, kotvení, spojovacích a patních plechů"</t>
  </si>
  <si>
    <t>1749.00-(89.0+31.60+24.20+5.30+168.30+47.40+3.70)-31.40</t>
  </si>
  <si>
    <t>1978771662</t>
  </si>
  <si>
    <t xml:space="preserve">"kabelový nerez žlab"   31.40</t>
  </si>
  <si>
    <t>-2122838414</t>
  </si>
  <si>
    <t>-576777036</t>
  </si>
  <si>
    <t>""odvoz sutě na skládku ve vzdálenosti 20km"</t>
  </si>
  <si>
    <t>19.00*38.733</t>
  </si>
  <si>
    <t>997013655</t>
  </si>
  <si>
    <t>1712008411</t>
  </si>
  <si>
    <t>https://podminky.urs.cz/item/CS_URS_2025_01/997013655</t>
  </si>
  <si>
    <t>A64</t>
  </si>
  <si>
    <t xml:space="preserve">"dle pol. 985152212"    3.709</t>
  </si>
  <si>
    <t>-454748896</t>
  </si>
  <si>
    <t>A65</t>
  </si>
  <si>
    <t xml:space="preserve">"dle pol. 985121"   17.014+2.152</t>
  </si>
  <si>
    <t>79</t>
  </si>
  <si>
    <t>-72859341</t>
  </si>
  <si>
    <t>80</t>
  </si>
  <si>
    <t>-53459434</t>
  </si>
  <si>
    <t>32,4</t>
  </si>
  <si>
    <t>SO 20-04 - Železniční most v ev. km 74,356</t>
  </si>
  <si>
    <t>-65830847</t>
  </si>
  <si>
    <t xml:space="preserve">"vymýcení náletových křovin"   200.00</t>
  </si>
  <si>
    <t>Odkopávky a prokopávky nezapažené v hornině třídy těžitelnosti I, skupiny 1 a 2 objem do 500 m3 strojně</t>
  </si>
  <si>
    <t>-611985503</t>
  </si>
  <si>
    <t>Vykopávky v zemníku na suchu v hornině třídy těžitelnosti I, skupiny 1 a 2 objem do 50 m3 strojně</t>
  </si>
  <si>
    <t>1873611713</t>
  </si>
  <si>
    <t xml:space="preserve">"měřeno digitálně"  2*3.00</t>
  </si>
  <si>
    <t>Odkopávky a prokopávky nezapažené v hornině třídy těžitelnosti II, skupiny 4 objem do 100 m3 strojně</t>
  </si>
  <si>
    <t>866392663</t>
  </si>
  <si>
    <t>2084332600</t>
  </si>
  <si>
    <t xml:space="preserve">"dle pol. 111251102"  200.00</t>
  </si>
  <si>
    <t>566178345</t>
  </si>
  <si>
    <t>15.00*200.00</t>
  </si>
  <si>
    <t>Vodorovné přemístění do 500 m výkopku/sypaniny z horniny třídy těžitelnosti I, skupiny 1 až 3</t>
  </si>
  <si>
    <t>-1985107900</t>
  </si>
  <si>
    <t>-982032005</t>
  </si>
  <si>
    <t>-163705181</t>
  </si>
  <si>
    <t>""odvoz výkopku na skládku ve vzdálenosti 20km"</t>
  </si>
  <si>
    <t>10.00*162.00</t>
  </si>
  <si>
    <t>Vodorovné přemístění do 10000 m výkopku/sypaniny z horniny třídy těžitelnosti II, skupiny 4 a 5</t>
  </si>
  <si>
    <t>689924951</t>
  </si>
  <si>
    <t>Příplatek k vodorovnému přemístění výkopku/sypaniny z horniny třídy těžitelnosti II, skupiny 4 a 5 ZKD 1000 m přes 10000 m</t>
  </si>
  <si>
    <t>-855370001</t>
  </si>
  <si>
    <t>A11</t>
  </si>
  <si>
    <t>422199367</t>
  </si>
  <si>
    <t>727707255</t>
  </si>
  <si>
    <t>""dle pol. 17120"</t>
  </si>
  <si>
    <t>202.00*2.00</t>
  </si>
  <si>
    <t>-2039881732</t>
  </si>
  <si>
    <t>351462627</t>
  </si>
  <si>
    <t>-1775694522</t>
  </si>
  <si>
    <t>-1599300383</t>
  </si>
  <si>
    <t>A17</t>
  </si>
  <si>
    <t>-409055787</t>
  </si>
  <si>
    <t>-467396044</t>
  </si>
  <si>
    <t>137575179</t>
  </si>
  <si>
    <t>54.00</t>
  </si>
  <si>
    <t>69311180</t>
  </si>
  <si>
    <t>geotextilie PP s ÚV stabilizací 800g/m2</t>
  </si>
  <si>
    <t>-1173050782</t>
  </si>
  <si>
    <t>-2043661956</t>
  </si>
  <si>
    <t>A22</t>
  </si>
  <si>
    <t>-1287146433</t>
  </si>
  <si>
    <t>-2038012926</t>
  </si>
  <si>
    <t>820857592</t>
  </si>
  <si>
    <t>2*(2.00*1.20+1.20*1.20+0.88*1.00+1.68*1.00+0.32*0.747+1.20*0.20+0.32*1.00+2.00*0.20)</t>
  </si>
  <si>
    <t>-1634674090</t>
  </si>
  <si>
    <t xml:space="preserve">"měřeno digitálně"   10.70*1.20</t>
  </si>
  <si>
    <t>1267847718</t>
  </si>
  <si>
    <t xml:space="preserve">"výztuž ŽB desky kari sítí 8/100/100 (7,90 kg/m2)"       3.42*14.63*7.90*1.20/1000.00</t>
  </si>
  <si>
    <t>190347934</t>
  </si>
  <si>
    <t xml:space="preserve">"podkl. beton přechod. zídek"    2*1.40*2.00</t>
  </si>
  <si>
    <t>276178035</t>
  </si>
  <si>
    <t>9.00*3.60</t>
  </si>
  <si>
    <t>267846593</t>
  </si>
  <si>
    <t>-1872922366</t>
  </si>
  <si>
    <t xml:space="preserve">"měřeno digitálně"  5.30*6.40*2+8.50*0.66*4.70+7.50*0.66*3.40</t>
  </si>
  <si>
    <t>Zřízení kolejového lože z drceného kameniva</t>
  </si>
  <si>
    <t>-1662707233</t>
  </si>
  <si>
    <t>2038972463</t>
  </si>
  <si>
    <t>540965642</t>
  </si>
  <si>
    <t>-1986630194</t>
  </si>
  <si>
    <t>2072932949</t>
  </si>
  <si>
    <t>1466600745</t>
  </si>
  <si>
    <t xml:space="preserve">"přechodové zídky - 2xALN"  2*(1.00*0.88+1.50+1.20*1.20+2.10+0.46)</t>
  </si>
  <si>
    <t>847899662</t>
  </si>
  <si>
    <t>890335048</t>
  </si>
  <si>
    <t>746014668</t>
  </si>
  <si>
    <t>pás asfaltový natavitelný oxidovaný tl 3,5mm typu V60 S35 s vložkou ze skleněné rohože, s jemnozrnným minerálním posypem</t>
  </si>
  <si>
    <t>-835349624</t>
  </si>
  <si>
    <t>-1993497091</t>
  </si>
  <si>
    <t>-1426108258</t>
  </si>
  <si>
    <t>-89587763</t>
  </si>
  <si>
    <t>472766926</t>
  </si>
  <si>
    <t xml:space="preserve">"izolace desky - geotextilie 300g/m2"   3.60*9.00</t>
  </si>
  <si>
    <t>"Celkem: A75"</t>
  </si>
  <si>
    <t>C75</t>
  </si>
  <si>
    <t>B75 * 1.05"Koeficient množství</t>
  </si>
  <si>
    <t>573280000</t>
  </si>
  <si>
    <t xml:space="preserve">"čelní zídky - původní kce."    54.00</t>
  </si>
  <si>
    <t>"Celkem: A76"</t>
  </si>
  <si>
    <t>C76</t>
  </si>
  <si>
    <t>B76 * 1.05"Koeficient množství</t>
  </si>
  <si>
    <t>-779849746</t>
  </si>
  <si>
    <t xml:space="preserve">"čelní zídky - původní kce. - připevnění izolace nerez páskem"    16.10+7.60+12.30</t>
  </si>
  <si>
    <t>Přesun hmot tonážní pro izolace proti vodě, vlhkosti a plynům v objektech výšky do 6 m</t>
  </si>
  <si>
    <t>-1665676809</t>
  </si>
  <si>
    <t>-136481188</t>
  </si>
  <si>
    <t>-1897409307</t>
  </si>
  <si>
    <t>1595084493</t>
  </si>
  <si>
    <t>-1361768395</t>
  </si>
  <si>
    <t xml:space="preserve">"měřeno digitálně"   0.70</t>
  </si>
  <si>
    <t>1496910361</t>
  </si>
  <si>
    <t>-349277929</t>
  </si>
  <si>
    <t>1572137700</t>
  </si>
  <si>
    <t xml:space="preserve">"ubourání části křídla pro žlabovku"   1.00*0.60*0.1</t>
  </si>
  <si>
    <t>-1280524044</t>
  </si>
  <si>
    <t>-803745009</t>
  </si>
  <si>
    <t xml:space="preserve">"odstranění starého zábradlí, dle výkresu starého stavu"  6.40+12.90</t>
  </si>
  <si>
    <t>Tryskání degradovaného betonu stěn a rubu kleneb vodou pod tlakem do 1250 barů</t>
  </si>
  <si>
    <t>-1975723503</t>
  </si>
  <si>
    <t>Tryskání degradovaného betonu líce kleneb vodou pod tlakem do 1250 barů</t>
  </si>
  <si>
    <t>-727007866</t>
  </si>
  <si>
    <t>""tryskání podhledu klenby"</t>
  </si>
  <si>
    <t xml:space="preserve">"měřeno digitálně"  5.50*5.00</t>
  </si>
  <si>
    <t>Vysekání spojovací hmoty ze spár zdiva hl přes 40 mm dl do 12 m/m2</t>
  </si>
  <si>
    <t>451844518</t>
  </si>
  <si>
    <t>(169.224+27.50)*0.20</t>
  </si>
  <si>
    <t>-104034443</t>
  </si>
  <si>
    <t xml:space="preserve">"přezdění rozvolněného zdiva"   3.000</t>
  </si>
  <si>
    <t>Spárování zdiva aktivovanou maltou spára hl do 40 mm dl do 12 m/m2</t>
  </si>
  <si>
    <t>1505542651</t>
  </si>
  <si>
    <t>(169.224+27.50)*0.80</t>
  </si>
  <si>
    <t>Hloubkové spárování zdiva aktivovanou maltou spára hl do 80 mm dl do 12 m/m2</t>
  </si>
  <si>
    <t>592813636</t>
  </si>
  <si>
    <t>""hloubkové spárování, 20 % pohledových ploch"</t>
  </si>
  <si>
    <t>Reprofilace stěn cementovými sanačními maltami tl 20 mm</t>
  </si>
  <si>
    <t>-1372116772</t>
  </si>
  <si>
    <t>""dle skladby S2 - reprofilace maltami tl. 20mm"</t>
  </si>
  <si>
    <t xml:space="preserve">"čelní zídky - vnitřní strana"  31.00</t>
  </si>
  <si>
    <t>Reprofilace rubu kleneb a podlah cementovými sanačními maltami tl 20 mm</t>
  </si>
  <si>
    <t>-657371361</t>
  </si>
  <si>
    <t>-99907396</t>
  </si>
  <si>
    <t>1844397644</t>
  </si>
  <si>
    <t>-557338800</t>
  </si>
  <si>
    <t xml:space="preserve">"zábradlí (odpočet pororoštů s přísl.)"   1941.80-1572.30</t>
  </si>
  <si>
    <t>2096521197</t>
  </si>
  <si>
    <t>1941.80-(89.0+31.60+24.20+5.30+168.30+47.40+3.70)-31.40</t>
  </si>
  <si>
    <t>508137923</t>
  </si>
  <si>
    <t>693518216</t>
  </si>
  <si>
    <t>1323676522</t>
  </si>
  <si>
    <t>19.00*42.221</t>
  </si>
  <si>
    <t>-1555354667</t>
  </si>
  <si>
    <t xml:space="preserve">"dle pol. 985142212"   3.065</t>
  </si>
  <si>
    <t>-366487533</t>
  </si>
  <si>
    <t xml:space="preserve">"dle pol. 98512"    14.84+1.925</t>
  </si>
  <si>
    <t>2036173959</t>
  </si>
  <si>
    <t>2115384092</t>
  </si>
  <si>
    <t>B70</t>
  </si>
  <si>
    <t>12,87</t>
  </si>
  <si>
    <t>C69</t>
  </si>
  <si>
    <t>62,05</t>
  </si>
  <si>
    <t>A69</t>
  </si>
  <si>
    <t>SO 20-05 - Železniční most v ev. km 76,325</t>
  </si>
  <si>
    <t>111251101</t>
  </si>
  <si>
    <t>Odstranění křovin a stromů průměru kmene do 100 mm i s kořeny sklonu terénu do 1:5 z celkové plochy do 100 m2 strojně</t>
  </si>
  <si>
    <t>-371731721</t>
  </si>
  <si>
    <t>https://podminky.urs.cz/item/CS_URS_2025_01/111251101</t>
  </si>
  <si>
    <t xml:space="preserve">"vymýcení náletových křovin"   90.00</t>
  </si>
  <si>
    <t>-1060991781</t>
  </si>
  <si>
    <t>-208443339</t>
  </si>
  <si>
    <t xml:space="preserve">"měřeno digitálně"  4*4.50</t>
  </si>
  <si>
    <t>2079211560</t>
  </si>
  <si>
    <t xml:space="preserve">"dle pol. 111251102"  90.00</t>
  </si>
  <si>
    <t>695064201</t>
  </si>
  <si>
    <t>15.00*90.00</t>
  </si>
  <si>
    <t>-1718852665</t>
  </si>
  <si>
    <t>-1677222795</t>
  </si>
  <si>
    <t>903981191</t>
  </si>
  <si>
    <t>10.00*118.500</t>
  </si>
  <si>
    <t>950596704</t>
  </si>
  <si>
    <t xml:space="preserve">"dle pol. 162751117"   118.50</t>
  </si>
  <si>
    <t>1166075270</t>
  </si>
  <si>
    <t>118.50*1.90</t>
  </si>
  <si>
    <t>-1792376687</t>
  </si>
  <si>
    <t>747471730</t>
  </si>
  <si>
    <t>-1598982517</t>
  </si>
  <si>
    <t xml:space="preserve">"ohumusování okolí mostu zasažené výkopem, tl. 100mm"    70.00</t>
  </si>
  <si>
    <t>-1559232084</t>
  </si>
  <si>
    <t xml:space="preserve">"ohumusování okolí mostu zasažené výkopem, tl. 100mm"    70.00*0.10*1.90</t>
  </si>
  <si>
    <t>606368811</t>
  </si>
  <si>
    <t>A15</t>
  </si>
  <si>
    <t>514831451</t>
  </si>
  <si>
    <t>-2143304554</t>
  </si>
  <si>
    <t>2*7.50*2.50</t>
  </si>
  <si>
    <t>982273174</t>
  </si>
  <si>
    <t>98747848</t>
  </si>
  <si>
    <t xml:space="preserve">"měřeno digitálně"   2*7.50</t>
  </si>
  <si>
    <t>317321118</t>
  </si>
  <si>
    <t>Mostní římsy ze ŽB C 30/37</t>
  </si>
  <si>
    <t>1255085433</t>
  </si>
  <si>
    <t>https://podminky.urs.cz/item/CS_URS_2025_01/317321118</t>
  </si>
  <si>
    <t>317321191</t>
  </si>
  <si>
    <t>Příplatek k mostním římsám ze ŽB za betonáž malého rozsahu do 25 m3</t>
  </si>
  <si>
    <t>2103185178</t>
  </si>
  <si>
    <t>https://podminky.urs.cz/item/CS_URS_2025_01/317321191</t>
  </si>
  <si>
    <t xml:space="preserve">"dle pol. 317321118"   2.97</t>
  </si>
  <si>
    <t>317361116</t>
  </si>
  <si>
    <t>Výztuž mostních říms z betonářské oceli 10 505</t>
  </si>
  <si>
    <t>469734490</t>
  </si>
  <si>
    <t>https://podminky.urs.cz/item/CS_URS_2025_01/317361116</t>
  </si>
  <si>
    <t>""dle příl. 2.4.1"</t>
  </si>
  <si>
    <t xml:space="preserve">"výztuž říms"      295.93/1000.00</t>
  </si>
  <si>
    <t>R317321110</t>
  </si>
  <si>
    <t>Zřízení a odstranění bednění systémového mostních říms pro ŽB vč. pomocných konstrukcí</t>
  </si>
  <si>
    <t>-72710409</t>
  </si>
  <si>
    <t>""bednění říms vč. pomocných kcí."</t>
  </si>
  <si>
    <t>2*7.89*0.30+2*14.85*0.35+2*0.515*0.30+2*0.515*0.25</t>
  </si>
  <si>
    <t>317661142</t>
  </si>
  <si>
    <t>Výplň spár monolitické římsy tmelem polyuretanovým šířky spáry přes 15 do 40 mm</t>
  </si>
  <si>
    <t>665553761</t>
  </si>
  <si>
    <t>https://podminky.urs.cz/item/CS_URS_2025_01/317661142</t>
  </si>
  <si>
    <t>""dle příl. 2.3.1"</t>
  </si>
  <si>
    <t>A24</t>
  </si>
  <si>
    <t xml:space="preserve">"těsnění pracovních spar říms"     3*0.515</t>
  </si>
  <si>
    <t>-1699560460</t>
  </si>
  <si>
    <t>-301250891</t>
  </si>
  <si>
    <t xml:space="preserve">"dle pol. 334323218"    9.688</t>
  </si>
  <si>
    <t>-357118149</t>
  </si>
  <si>
    <t>-1903423089</t>
  </si>
  <si>
    <t>4*(5.00+3.70+1.30+0.70+4.20*0.20+2*1.20*0.20)</t>
  </si>
  <si>
    <t>918487630</t>
  </si>
  <si>
    <t xml:space="preserve">"měřeno digitálně"   2*3.30*5.50*0.15</t>
  </si>
  <si>
    <t>977050566</t>
  </si>
  <si>
    <t>-406523010</t>
  </si>
  <si>
    <t xml:space="preserve">"výztuž ŽB desky kari sítí 8/100/100 (7,90 kg/m2)"      2*5.50*3.30*1.20*7.90/1000.00</t>
  </si>
  <si>
    <t>775273940</t>
  </si>
  <si>
    <t xml:space="preserve">"podkl. beton přechod. zídek"    4*4.20*1.20</t>
  </si>
  <si>
    <t>429764618</t>
  </si>
  <si>
    <t>16.70*3.50</t>
  </si>
  <si>
    <t>465513157</t>
  </si>
  <si>
    <t>Dlažba svahu u opěr z upraveného lomového žulového kamene tl 200 mm do lože C 25/30 pl přes 10 m2</t>
  </si>
  <si>
    <t>1466689885</t>
  </si>
  <si>
    <t>https://podminky.urs.cz/item/CS_URS_2025_01/465513157</t>
  </si>
  <si>
    <t>-601557504</t>
  </si>
  <si>
    <t xml:space="preserve">"měřeno digitálně"  (13.00+17.00)*4.50*0.50</t>
  </si>
  <si>
    <t>1987502136</t>
  </si>
  <si>
    <t>1122862797</t>
  </si>
  <si>
    <t>-2086371466</t>
  </si>
  <si>
    <t>-734570264</t>
  </si>
  <si>
    <t>-1213132121</t>
  </si>
  <si>
    <t>711111052</t>
  </si>
  <si>
    <t>Provedení izolace proti zemní vlhkosti vodorovné za studena 2x nátěr tekutou lepenkou</t>
  </si>
  <si>
    <t>697599862</t>
  </si>
  <si>
    <t>https://podminky.urs.cz/item/CS_URS_2025_01/711111052</t>
  </si>
  <si>
    <t>668587155</t>
  </si>
  <si>
    <t>1603959293</t>
  </si>
  <si>
    <t>682384347</t>
  </si>
  <si>
    <t>-79717059</t>
  </si>
  <si>
    <t>693875647</t>
  </si>
  <si>
    <t>416102438</t>
  </si>
  <si>
    <t>1653796166</t>
  </si>
  <si>
    <t>""dle TZ - geotextilie 300g/m2"</t>
  </si>
  <si>
    <t>"izolace drenáže" 2*1.80</t>
  </si>
  <si>
    <t>B69</t>
  </si>
  <si>
    <t xml:space="preserve">"izolace desky - geotextilie 300g/m2"   58.45</t>
  </si>
  <si>
    <t>"Celkem: A69+B69"</t>
  </si>
  <si>
    <t>D69</t>
  </si>
  <si>
    <t>C69 * 1.05"Koeficient množství</t>
  </si>
  <si>
    <t>-179917128</t>
  </si>
  <si>
    <t>""Dle TZ - izolace čelních zdí - měkká ochrana geotextilie 800g/m2"</t>
  </si>
  <si>
    <t xml:space="preserve">"čelní zídky"    0.55*(14.90+8.50)</t>
  </si>
  <si>
    <t>"Celkem: A70"</t>
  </si>
  <si>
    <t>C70</t>
  </si>
  <si>
    <t>B70 * 1.05"Koeficient množství</t>
  </si>
  <si>
    <t>-731863</t>
  </si>
  <si>
    <t>-687508983</t>
  </si>
  <si>
    <t>A72</t>
  </si>
  <si>
    <t xml:space="preserve">"čelní zídky - původní kce. - připevnění izolace nerez páskem"    14.90+8.50+4*0.6</t>
  </si>
  <si>
    <t>1218544890</t>
  </si>
  <si>
    <t>-423452884</t>
  </si>
  <si>
    <t>1597525711</t>
  </si>
  <si>
    <t xml:space="preserve">"oddilatování přechod. zídek od čelních zdí"   2*0.30*4.20+2*4.50*0.30</t>
  </si>
  <si>
    <t>1593486533</t>
  </si>
  <si>
    <t>1870351511</t>
  </si>
  <si>
    <t xml:space="preserve">"odstranění starého zábradlí, dle výkresu starého stavu"  14.85+7.89</t>
  </si>
  <si>
    <t>315174424</t>
  </si>
  <si>
    <t>-101002390</t>
  </si>
  <si>
    <t>""tryskání podhledu desky"</t>
  </si>
  <si>
    <t xml:space="preserve">"měřeno digitálně"  5.55*4.85</t>
  </si>
  <si>
    <t>985131411</t>
  </si>
  <si>
    <t>Vysušení ploch stěn, rubu kleneb a podlah stlačeným vzduchem</t>
  </si>
  <si>
    <t>1838752669</t>
  </si>
  <si>
    <t>https://podminky.urs.cz/item/CS_URS_2025_01/985131411</t>
  </si>
  <si>
    <t>985132411</t>
  </si>
  <si>
    <t>Vysušení ploch líce kleneb a podhledů stlačeným vzduchem</t>
  </si>
  <si>
    <t>-2044428058</t>
  </si>
  <si>
    <t>https://podminky.urs.cz/item/CS_URS_2025_01/985132411</t>
  </si>
  <si>
    <t>""vysušení podhledu desky"</t>
  </si>
  <si>
    <t>572333888</t>
  </si>
  <si>
    <t>(169.385+26.918)*0.20</t>
  </si>
  <si>
    <t>258787172</t>
  </si>
  <si>
    <t>(169.385+26.918)*0.80</t>
  </si>
  <si>
    <t>-369561999</t>
  </si>
  <si>
    <t>1821969947</t>
  </si>
  <si>
    <t>150917914</t>
  </si>
  <si>
    <t>""dle řezů, měřeno digitálně"</t>
  </si>
  <si>
    <t xml:space="preserve">"rub desky"  4.40*7.89</t>
  </si>
  <si>
    <t>1607301371</t>
  </si>
  <si>
    <t xml:space="preserve">"zábradlí (odpočet pororoštů s přísl.)"   2375.54-436.30</t>
  </si>
  <si>
    <t>299820704</t>
  </si>
  <si>
    <t>""pororošty vč. konzol a kotvení"</t>
  </si>
  <si>
    <t xml:space="preserve">"pol. 9, 10, 11, 30, 31, 32"     234.00+36.20+3.10+130.30+28.80+3.90</t>
  </si>
  <si>
    <t>-1693135565</t>
  </si>
  <si>
    <t>1026855285</t>
  </si>
  <si>
    <t>19.00*17.209</t>
  </si>
  <si>
    <t>678694774</t>
  </si>
  <si>
    <t xml:space="preserve">"dle pol. 98512"    11.857+1.884</t>
  </si>
  <si>
    <t>997013873</t>
  </si>
  <si>
    <t>Poplatek za uložení stavebního odpadu na recyklační skládce (skládkovné) zeminy a kamení zatříděného do Katalogu odpadů pod kódem 17 05 04</t>
  </si>
  <si>
    <t>1874132786</t>
  </si>
  <si>
    <t>https://podminky.urs.cz/item/CS_URS_2025_01/997013873</t>
  </si>
  <si>
    <t xml:space="preserve">"dle pol. 985142212"     3.058</t>
  </si>
  <si>
    <t>-1438428713</t>
  </si>
  <si>
    <t>C25</t>
  </si>
  <si>
    <t>5,376</t>
  </si>
  <si>
    <t>SO 20-08 - Železniční most v ev. km 79,192</t>
  </si>
  <si>
    <t>-1165713497</t>
  </si>
  <si>
    <t xml:space="preserve">"vymýcení náletových křovin"   50.00</t>
  </si>
  <si>
    <t>1012483619</t>
  </si>
  <si>
    <t>-208948169</t>
  </si>
  <si>
    <t>""dle TZ, zpětný zásyp křídel odkopaným materiálem"</t>
  </si>
  <si>
    <t xml:space="preserve">"měřeno digitálně"  2*5.00*0.5</t>
  </si>
  <si>
    <t>R155213613</t>
  </si>
  <si>
    <t>Trn z injekčních zavrtávacích tyčí D 38 mm l 4 m včetně vrtu</t>
  </si>
  <si>
    <t>-1864574023</t>
  </si>
  <si>
    <t>""dle výkresu pohledů"</t>
  </si>
  <si>
    <t>2*17</t>
  </si>
  <si>
    <t>-1664061589</t>
  </si>
  <si>
    <t xml:space="preserve">"dle pol. 111251101"  50.00</t>
  </si>
  <si>
    <t>-556842297</t>
  </si>
  <si>
    <t>15.00*50.00</t>
  </si>
  <si>
    <t>-1056849369</t>
  </si>
  <si>
    <t>-1441165960</t>
  </si>
  <si>
    <t>380373755</t>
  </si>
  <si>
    <t>10.00*27.942</t>
  </si>
  <si>
    <t>1663884709</t>
  </si>
  <si>
    <t xml:space="preserve">"dle pol. 162751117"   27.942</t>
  </si>
  <si>
    <t>-1240362705</t>
  </si>
  <si>
    <t>27.942*2.00</t>
  </si>
  <si>
    <t>933307952</t>
  </si>
  <si>
    <t>1545358327</t>
  </si>
  <si>
    <t xml:space="preserve">"ohumusování okolí mostu zasažené výkopem, tl. 100mm"    30.00</t>
  </si>
  <si>
    <t>2060087674</t>
  </si>
  <si>
    <t xml:space="preserve">"ohumusování okolí mostu zasažené výkopem, tl. 100mm"    30.00*0.10*1.90</t>
  </si>
  <si>
    <t>898872492</t>
  </si>
  <si>
    <t xml:space="preserve">"ohumusování okolí mostu zasažené výkopem, zatravnění"    30.00</t>
  </si>
  <si>
    <t>-1757993648</t>
  </si>
  <si>
    <t>274311127</t>
  </si>
  <si>
    <t>Základové pasy, prahy, věnce a ostruhy z betonu prostého C 25/30</t>
  </si>
  <si>
    <t>-130502472</t>
  </si>
  <si>
    <t>https://podminky.urs.cz/item/CS_URS_2025_01/274311127</t>
  </si>
  <si>
    <t>""beton. prahy na ukončení dlažby"</t>
  </si>
  <si>
    <t>0.3*0.6*2.62+0.30*0.60*4.90</t>
  </si>
  <si>
    <t>1818087293</t>
  </si>
  <si>
    <t>""dle příl 02.02"</t>
  </si>
  <si>
    <t xml:space="preserve">""odláždění kynety a svahů - kámen tl. 200mm do betonu C25/30 tl. 100mm, měřeno digitálně" </t>
  </si>
  <si>
    <t>4.30*1.20+4.65+40.51*2.80+9.70</t>
  </si>
  <si>
    <t>-1698843133</t>
  </si>
  <si>
    <t xml:space="preserve">"měřeno digitálně"  2.00*12.00</t>
  </si>
  <si>
    <t>770427870</t>
  </si>
  <si>
    <t>1454744526</t>
  </si>
  <si>
    <t>-1370935072</t>
  </si>
  <si>
    <t>R985223212</t>
  </si>
  <si>
    <t>Přezdívání kamenného zdiva do aktivované malty přes 3 m3</t>
  </si>
  <si>
    <t>1623524127</t>
  </si>
  <si>
    <t>38794038</t>
  </si>
  <si>
    <t>156143404</t>
  </si>
  <si>
    <t>-1295194726</t>
  </si>
  <si>
    <t>-707567196</t>
  </si>
  <si>
    <t>19.00*23.164</t>
  </si>
  <si>
    <t>478496434</t>
  </si>
  <si>
    <t xml:space="preserve">"dle pol. 98512"    18.682</t>
  </si>
  <si>
    <t>-695272816</t>
  </si>
  <si>
    <t xml:space="preserve">"dle pol. 985223212"    4.482</t>
  </si>
  <si>
    <t>-449334413</t>
  </si>
  <si>
    <t>SO 21-01 - Propustek v ev. km 74,958</t>
  </si>
  <si>
    <t>8 - Trubní vedení</t>
  </si>
  <si>
    <t>1708533681</t>
  </si>
  <si>
    <t xml:space="preserve">"vymýcení náletových křovin"   160.00</t>
  </si>
  <si>
    <t>-1362340942</t>
  </si>
  <si>
    <t>115101202</t>
  </si>
  <si>
    <t>Čerpání vody na dopravní výšku do 10 m průměrný přítok přes 500 do 1 000 l/min</t>
  </si>
  <si>
    <t>HOD</t>
  </si>
  <si>
    <t>-1149792370</t>
  </si>
  <si>
    <t>https://podminky.urs.cz/item/CS_URS_2025_01/115101202</t>
  </si>
  <si>
    <t xml:space="preserve">"čerpání vody - předpoklad 10 dní"    10.00*24.00 </t>
  </si>
  <si>
    <t>131251104</t>
  </si>
  <si>
    <t>Hloubení jam nezapažených v hornině třídy těžitelnosti I skupiny 3 objem do 500 m3 strojně</t>
  </si>
  <si>
    <t>1551788571</t>
  </si>
  <si>
    <t>https://podminky.urs.cz/item/CS_URS_2025_01/131251104</t>
  </si>
  <si>
    <t>131351103</t>
  </si>
  <si>
    <t>Hloubení jam nezapažených v hornině třídy těžitelnosti II skupiny 4 objem do 100 m3 strojně</t>
  </si>
  <si>
    <t>1233746024</t>
  </si>
  <si>
    <t>https://podminky.urs.cz/item/CS_URS_2025_01/131351103</t>
  </si>
  <si>
    <t>""výkop, měřeno digitálně, předpoklad 20 % zemina II. třídy těž."</t>
  </si>
  <si>
    <t>370.00*0.20</t>
  </si>
  <si>
    <t>132251101</t>
  </si>
  <si>
    <t>Hloubení rýh nezapažených š do 800 mm v hornině třídy těžitelnosti I skupiny 3 objem do 20 m3 strojně</t>
  </si>
  <si>
    <t>-2043559257</t>
  </si>
  <si>
    <t>https://podminky.urs.cz/item/CS_URS_2025_01/132251101</t>
  </si>
  <si>
    <t>-1984783940</t>
  </si>
  <si>
    <t>-134346147</t>
  </si>
  <si>
    <t>1148159156</t>
  </si>
  <si>
    <t xml:space="preserve">"dle pol. 111251102"  160.00</t>
  </si>
  <si>
    <t>318369173</t>
  </si>
  <si>
    <t>15.00*160.00</t>
  </si>
  <si>
    <t>886089483</t>
  </si>
  <si>
    <t>1736508814</t>
  </si>
  <si>
    <t>""odvoz vykopané zeminy na skládku ve vzdálenosti 20km"</t>
  </si>
  <si>
    <t>10.00*278.717</t>
  </si>
  <si>
    <t>1386647901</t>
  </si>
  <si>
    <t xml:space="preserve">"dle pol. 131351103"   74.00</t>
  </si>
  <si>
    <t>-2096733233</t>
  </si>
  <si>
    <t>74.00*10.00</t>
  </si>
  <si>
    <t>171251201</t>
  </si>
  <si>
    <t>1320896113</t>
  </si>
  <si>
    <t>https://podminky.urs.cz/item/CS_URS_2025_01/171251201</t>
  </si>
  <si>
    <t>-1532875472</t>
  </si>
  <si>
    <t xml:space="preserve">"dle pol. 17125"    352.717*2.00</t>
  </si>
  <si>
    <t>-1949729611</t>
  </si>
  <si>
    <t>""dle TZ - zásyp ze štěrkodrti 0-32"</t>
  </si>
  <si>
    <t xml:space="preserve">"měřeno digitálně"    19.70*11.50</t>
  </si>
  <si>
    <t>710419079</t>
  </si>
  <si>
    <t>181351003</t>
  </si>
  <si>
    <t>Rozprostření ornice tl vrstvy do 200 mm pl do 100 m2 v rovině nebo ve svahu do 1:5 strojně</t>
  </si>
  <si>
    <t>717071838</t>
  </si>
  <si>
    <t>https://podminky.urs.cz/item/CS_URS_2025_01/181351003</t>
  </si>
  <si>
    <t xml:space="preserve">"ohumusování okolí propustku, tl. 100mm"    100.00</t>
  </si>
  <si>
    <t>831898106</t>
  </si>
  <si>
    <t xml:space="preserve">"ohumusování okolí propustku, tl. 100mm"    100.00*0.10*1.9</t>
  </si>
  <si>
    <t>988584647</t>
  </si>
  <si>
    <t>983536062</t>
  </si>
  <si>
    <t>273321118</t>
  </si>
  <si>
    <t>Základové desky mostních konstrukcí ze ŽB C 30/37</t>
  </si>
  <si>
    <t>-357143351</t>
  </si>
  <si>
    <t>https://podminky.urs.cz/item/CS_URS_2025_01/273321118</t>
  </si>
  <si>
    <t>""zákl. deska C30/37 tl. 200mm"</t>
  </si>
  <si>
    <t xml:space="preserve">"měřeno digitálně"   25.90*0.20</t>
  </si>
  <si>
    <t>273321191</t>
  </si>
  <si>
    <t>Příplatek k základovým deskám mostních konstrukcí ze ŽB za betonáž malého rozsahu do 25 m3</t>
  </si>
  <si>
    <t>-921513168</t>
  </si>
  <si>
    <t>https://podminky.urs.cz/item/CS_URS_2025_01/273321191</t>
  </si>
  <si>
    <t>273354111</t>
  </si>
  <si>
    <t>Bednění základových desek - zřízení</t>
  </si>
  <si>
    <t>425809768</t>
  </si>
  <si>
    <t>https://podminky.urs.cz/item/CS_URS_2025_01/273354111</t>
  </si>
  <si>
    <t>""bednění zákl. desky"</t>
  </si>
  <si>
    <t>2*16.20*0.20+2*1.98*0.65</t>
  </si>
  <si>
    <t>273354211</t>
  </si>
  <si>
    <t>Bednění základových desek - odstranění</t>
  </si>
  <si>
    <t>1087067882</t>
  </si>
  <si>
    <t>https://podminky.urs.cz/item/CS_URS_2025_01/273354211</t>
  </si>
  <si>
    <t xml:space="preserve">"dle pol. zřízení"   9.054</t>
  </si>
  <si>
    <t>273361116</t>
  </si>
  <si>
    <t>Výztuž základových desek z betonářské oceli 10 505</t>
  </si>
  <si>
    <t>-1122161517</t>
  </si>
  <si>
    <t>https://podminky.urs.cz/item/CS_URS_2025_01/273361116</t>
  </si>
  <si>
    <t xml:space="preserve">"předpoklad 120 kg/m3"    120.00*(5.18+2.187)/1000.00</t>
  </si>
  <si>
    <t>274321118</t>
  </si>
  <si>
    <t>Základové pasy, prahy, věnce a ostruhy mostních konstrukcí ze ŽB C 30/37</t>
  </si>
  <si>
    <t>-1233802106</t>
  </si>
  <si>
    <t>https://podminky.urs.cz/item/CS_URS_2025_01/274321118</t>
  </si>
  <si>
    <t>274321191</t>
  </si>
  <si>
    <t>Příplatek k základovým pasům, prahům a věncům mostních konstrukcí ze ŽB za betonáž malého rozsahu do 25 m3</t>
  </si>
  <si>
    <t>7760891</t>
  </si>
  <si>
    <t>https://podminky.urs.cz/item/CS_URS_2025_01/274321191</t>
  </si>
  <si>
    <t>-2085061338</t>
  </si>
  <si>
    <t xml:space="preserve">"bet. prahy na konci dlažby"    (2.10+1.40)*0.60*0.30</t>
  </si>
  <si>
    <t>274311191</t>
  </si>
  <si>
    <t>Příplatek k základovým pasům, prahům a věncům za betonáž malého rozsahu do 25 m3</t>
  </si>
  <si>
    <t>1364067571</t>
  </si>
  <si>
    <t>https://podminky.urs.cz/item/CS_URS_2025_01/274311191</t>
  </si>
  <si>
    <t>947431946</t>
  </si>
  <si>
    <t xml:space="preserve">""podkl. beton zákl. desky propustku, tl. 100mm" </t>
  </si>
  <si>
    <t>"měřeno digitálně" 2*2.30*2.40+1.90*12.00</t>
  </si>
  <si>
    <t>451315117</t>
  </si>
  <si>
    <t>Podkladní nebo výplňová vrstva z betonu C 25/30 tl do 100 mm</t>
  </si>
  <si>
    <t>-1458556882</t>
  </si>
  <si>
    <t>https://podminky.urs.cz/item/CS_URS_2025_01/451315117</t>
  </si>
  <si>
    <t xml:space="preserve">"podkl beton dlažby, tl. 100mm, dle pol. 465511521"   34.14</t>
  </si>
  <si>
    <t>465511521</t>
  </si>
  <si>
    <t>Dlažba z lomového kamene do malty s vyplněním spár maltou a vyspárováním pl přes 20 m2 tl 200 mm</t>
  </si>
  <si>
    <t>-335077368</t>
  </si>
  <si>
    <t>https://podminky.urs.cz/item/CS_URS_2025_01/465511521</t>
  </si>
  <si>
    <t>1846660980</t>
  </si>
  <si>
    <t xml:space="preserve">"měřeno digitálně"  2.00*18.00</t>
  </si>
  <si>
    <t>-364669376</t>
  </si>
  <si>
    <t>-99727572</t>
  </si>
  <si>
    <t>""izolace trub penetračním asf. nátěrem, měřeno digitálně"</t>
  </si>
  <si>
    <t xml:space="preserve">"1x ALP"     4.15*15.20</t>
  </si>
  <si>
    <t>-297407964</t>
  </si>
  <si>
    <t>861353288</t>
  </si>
  <si>
    <t>""izolace trub asf. nátěrem, měřeno digitálně"</t>
  </si>
  <si>
    <t xml:space="preserve">"2x ALN"     4.15*15.20</t>
  </si>
  <si>
    <t>-1724428384</t>
  </si>
  <si>
    <t>-1953160180</t>
  </si>
  <si>
    <t>Trubní vedení</t>
  </si>
  <si>
    <t>871445811</t>
  </si>
  <si>
    <t>Bourání stávajícího potrubí z PVC nebo PP DN přes 400 do 600</t>
  </si>
  <si>
    <t>-1617325104</t>
  </si>
  <si>
    <t>https://podminky.urs.cz/item/CS_URS_2025_01/871445811</t>
  </si>
  <si>
    <t xml:space="preserve">"bourání části propustku z PVC trouby DN500"   3.00</t>
  </si>
  <si>
    <t>919521180</t>
  </si>
  <si>
    <t>Zřízení silničního propustku z trub betonových nebo ŽB DN 1000</t>
  </si>
  <si>
    <t>107243634</t>
  </si>
  <si>
    <t>https://podminky.urs.cz/item/CS_URS_2025_01/919521180</t>
  </si>
  <si>
    <t>""trubní propustek DN1000 z patkových trub"</t>
  </si>
  <si>
    <t>16.204</t>
  </si>
  <si>
    <t>R59222003</t>
  </si>
  <si>
    <t>trouba ŽB hrdlová DN 1000</t>
  </si>
  <si>
    <t>765981412</t>
  </si>
  <si>
    <t>Poznámka k položce:_x000d_
Položka zahrnuje:_x000d_
- dodání a položení potrubí z trub z dokumentací předepsaného materiálu a předepsaného průměru_x000d_
-výplň spar, těsnění, (tmelem, silikonem..)_x000d_
- případné úpravy trub (zkrácení, šikmé seříznutí)_x000d_
Nezahrnuje podkladní vrstvy a obetonování</t>
  </si>
  <si>
    <t>""dle výkresu nového stavu"</t>
  </si>
  <si>
    <t xml:space="preserve">"patkové trouby DN1000"    13.00</t>
  </si>
  <si>
    <t>R59222001</t>
  </si>
  <si>
    <t>trouba ŽB hrdlová výtoková a vtoková DN 1000</t>
  </si>
  <si>
    <t>51435635</t>
  </si>
  <si>
    <t xml:space="preserve">"patkové trouby šikmé DN1000 - vtoková, výtoková"   1+1</t>
  </si>
  <si>
    <t>931994142</t>
  </si>
  <si>
    <t>Těsnění dilatační spáry betonové konstrukce polyuretanovým tmelem do pl 4,0 cm2</t>
  </si>
  <si>
    <t>-1655445086</t>
  </si>
  <si>
    <t>https://podminky.urs.cz/item/CS_URS_2025_01/931994142</t>
  </si>
  <si>
    <t>""těsnění mezi jednotlivými troubami"</t>
  </si>
  <si>
    <t>14*4.00</t>
  </si>
  <si>
    <t>-241771421</t>
  </si>
  <si>
    <t xml:space="preserve">"dle TZ, letopočet do kamenné dlažby nad výtokem"     1.00</t>
  </si>
  <si>
    <t>962021112</t>
  </si>
  <si>
    <t>Bourání mostních zdí a pilířů z kamene</t>
  </si>
  <si>
    <t>-795157654</t>
  </si>
  <si>
    <t>https://podminky.urs.cz/item/CS_URS_2025_01/962021112</t>
  </si>
  <si>
    <t xml:space="preserve">""kamenné opěry starého propustku"   </t>
  </si>
  <si>
    <t>2*17.00*0.60*0.60</t>
  </si>
  <si>
    <t>Bourání mostní nosné konstrukce z kamene</t>
  </si>
  <si>
    <t>1035130089</t>
  </si>
  <si>
    <t xml:space="preserve">"kamenná deska propustku"     17.00*0.80*0.20</t>
  </si>
  <si>
    <t>992114111</t>
  </si>
  <si>
    <t>Vodorovné přemístění mostních dílců z ŽB na vzdálenost 1000 m hmotnosti do 5 t</t>
  </si>
  <si>
    <t>1881005362</t>
  </si>
  <si>
    <t>https://podminky.urs.cz/item/CS_URS_2025_01/992114111</t>
  </si>
  <si>
    <t>"doprava A45 manipulace ŽB trub DN1000 na stavbě" 13+1+1</t>
  </si>
  <si>
    <t>-1642084071</t>
  </si>
  <si>
    <t>1042881107</t>
  </si>
  <si>
    <t xml:space="preserve">""odvoz na skládku ve vzdálenosti 20km" </t>
  </si>
  <si>
    <t>19.00*37.460</t>
  </si>
  <si>
    <t>997013813</t>
  </si>
  <si>
    <t>Poplatek za uložení na skládce (skládkovné) stavebního odpadu z plastických hmot kód odpadu 17 02 03</t>
  </si>
  <si>
    <t>1710593690</t>
  </si>
  <si>
    <t>https://podminky.urs.cz/item/CS_URS_2025_01/997013813</t>
  </si>
  <si>
    <t xml:space="preserve">"dle pol. 871445811"   0.210</t>
  </si>
  <si>
    <t>997221655</t>
  </si>
  <si>
    <t>297917084</t>
  </si>
  <si>
    <t>https://podminky.urs.cz/item/CS_URS_2025_01/997221655</t>
  </si>
  <si>
    <t>-1708118726</t>
  </si>
  <si>
    <t>13,3</t>
  </si>
  <si>
    <t>C30</t>
  </si>
  <si>
    <t>21,516</t>
  </si>
  <si>
    <t>SO 21-02 - Propustek v ev. km 75,277</t>
  </si>
  <si>
    <t>-1558849647</t>
  </si>
  <si>
    <t xml:space="preserve">"vymýcení náletových křovin"   150.00</t>
  </si>
  <si>
    <t>1735813067</t>
  </si>
  <si>
    <t>1142400998</t>
  </si>
  <si>
    <t>1187013649</t>
  </si>
  <si>
    <t>-1845023432</t>
  </si>
  <si>
    <t xml:space="preserve">"dle pol. 111251102"  150.00</t>
  </si>
  <si>
    <t>1045905966</t>
  </si>
  <si>
    <t>15.00*150.00</t>
  </si>
  <si>
    <t>2077593853</t>
  </si>
  <si>
    <t>42188256</t>
  </si>
  <si>
    <t>10.00*88.872</t>
  </si>
  <si>
    <t>1791041470</t>
  </si>
  <si>
    <t xml:space="preserve">"dle pol. 131351103"  21.975</t>
  </si>
  <si>
    <t>-2074991262</t>
  </si>
  <si>
    <t>21.975*10.00</t>
  </si>
  <si>
    <t>800010233</t>
  </si>
  <si>
    <t>-1578076825</t>
  </si>
  <si>
    <t xml:space="preserve">"dle pol. 17125"    110.847*2.00</t>
  </si>
  <si>
    <t>-706151214</t>
  </si>
  <si>
    <t xml:space="preserve">"měřeno digitálně"    11.00*10.00</t>
  </si>
  <si>
    <t>665064603</t>
  </si>
  <si>
    <t>-1490761868</t>
  </si>
  <si>
    <t xml:space="preserve">"ohumusování okolí propustku, tl. 100mm"    70.00</t>
  </si>
  <si>
    <t>556333054</t>
  </si>
  <si>
    <t xml:space="preserve">"ohumusování okolí propustku, tl. 100mm"  70.00*0.10*1.9</t>
  </si>
  <si>
    <t>B16</t>
  </si>
  <si>
    <t>A16 * 0.025"Koeficient množství</t>
  </si>
  <si>
    <t>477768258</t>
  </si>
  <si>
    <t>-1389476165</t>
  </si>
  <si>
    <t>-1660183860</t>
  </si>
  <si>
    <t xml:space="preserve">"měřeno digitálně"  11.195*1.50*0.20</t>
  </si>
  <si>
    <t>-1643110313</t>
  </si>
  <si>
    <t>-1056804738</t>
  </si>
  <si>
    <t>-1893897422</t>
  </si>
  <si>
    <t xml:space="preserve">"dle pol. zřízení"   13.652</t>
  </si>
  <si>
    <t>-754016615</t>
  </si>
  <si>
    <t>"dle příl. 02.03.02</t>
  </si>
  <si>
    <t xml:space="preserve">"výztuž základů"     400.05/1000.00</t>
  </si>
  <si>
    <t>-1859551604</t>
  </si>
  <si>
    <t xml:space="preserve">"bet. prahy na konci dlažby"   2* 1.38*0.60*0.30</t>
  </si>
  <si>
    <t>-672067236</t>
  </si>
  <si>
    <t>2023152919</t>
  </si>
  <si>
    <t>-2087885314</t>
  </si>
  <si>
    <t>1795127027</t>
  </si>
  <si>
    <t>"měřeno digitálně" 2.10*11.20</t>
  </si>
  <si>
    <t>-96007649</t>
  </si>
  <si>
    <t xml:space="preserve">"podkl beton dlažby, tl. 100mm, dle pol. 465511521"   21.516</t>
  </si>
  <si>
    <t>899493011</t>
  </si>
  <si>
    <t>-1324370705</t>
  </si>
  <si>
    <t xml:space="preserve">"1x ALP"     4.5*11.195</t>
  </si>
  <si>
    <t>491126137</t>
  </si>
  <si>
    <t>-2034956373</t>
  </si>
  <si>
    <t xml:space="preserve">"2x ALN"     4.50*11.195</t>
  </si>
  <si>
    <t>-288622363</t>
  </si>
  <si>
    <t>-1180785882</t>
  </si>
  <si>
    <t>-762145202</t>
  </si>
  <si>
    <t>11.195</t>
  </si>
  <si>
    <t>-1471207430</t>
  </si>
  <si>
    <t xml:space="preserve">"patkové trouby DN1000"   8.00</t>
  </si>
  <si>
    <t>-680314119</t>
  </si>
  <si>
    <t>-1063055362</t>
  </si>
  <si>
    <t>9*4.00</t>
  </si>
  <si>
    <t>-1766978290</t>
  </si>
  <si>
    <t>-1200230259</t>
  </si>
  <si>
    <t>2*8.75*0.65</t>
  </si>
  <si>
    <t>1083418988</t>
  </si>
  <si>
    <t xml:space="preserve">"kamenná deska propustku"     8.75*1.80*0.30</t>
  </si>
  <si>
    <t>-370987857</t>
  </si>
  <si>
    <t>"doprava A38 manipulace ŽB trub DN1000 na stavbě" 8+1+1</t>
  </si>
  <si>
    <t>-263538766</t>
  </si>
  <si>
    <t>257445364</t>
  </si>
  <si>
    <t>19.00*40.089</t>
  </si>
  <si>
    <t>1842994895</t>
  </si>
  <si>
    <t>-344867514</t>
  </si>
  <si>
    <t>SO 21-03 - Propustek v ev. km 75,484</t>
  </si>
  <si>
    <t>-235073585</t>
  </si>
  <si>
    <t xml:space="preserve">"vymýcení náletových křovin"   60.00</t>
  </si>
  <si>
    <t>-690100279</t>
  </si>
  <si>
    <t>-798662586</t>
  </si>
  <si>
    <t xml:space="preserve">"dle pol. 111251102"  60.00</t>
  </si>
  <si>
    <t>-852146807</t>
  </si>
  <si>
    <t>15.00*60.00</t>
  </si>
  <si>
    <t>1707105428</t>
  </si>
  <si>
    <t>519901930</t>
  </si>
  <si>
    <t>10.00*18.826</t>
  </si>
  <si>
    <t>-827390800</t>
  </si>
  <si>
    <t xml:space="preserve">"dle pol. 17120"    18.826*2.00</t>
  </si>
  <si>
    <t>-1387696344</t>
  </si>
  <si>
    <t>-1237776546</t>
  </si>
  <si>
    <t xml:space="preserve">"kamenná deska propustku"   1.85*7.70*0.30</t>
  </si>
  <si>
    <t>898314901</t>
  </si>
  <si>
    <t>-128547378</t>
  </si>
  <si>
    <t>19.00*10.642</t>
  </si>
  <si>
    <t>1793967570</t>
  </si>
  <si>
    <t>387545893</t>
  </si>
  <si>
    <t>SO 21-04 - Propustek v ev. km 80,063</t>
  </si>
  <si>
    <t>1275989667</t>
  </si>
  <si>
    <t>122151404</t>
  </si>
  <si>
    <t>Vykopávky v zemníku na suchu v hornině třídy těžitelnosti I skupiny 1 a 2 objem do 500 m3 strojně</t>
  </si>
  <si>
    <t>130860603</t>
  </si>
  <si>
    <t>https://podminky.urs.cz/item/CS_URS_2025_01/122151404</t>
  </si>
  <si>
    <t>""zemina pro zpětný zásyp"</t>
  </si>
  <si>
    <t xml:space="preserve">""dle pol. 17451101"   </t>
  </si>
  <si>
    <t xml:space="preserve">""zpětný zásyp odtěženou zeminou - 50 % zásypu"  </t>
  </si>
  <si>
    <t xml:space="preserve">"měřeno digitálně"   51.00*14.00*0.50</t>
  </si>
  <si>
    <t>131251105</t>
  </si>
  <si>
    <t>Hloubení jam nezapažených v hornině třídy těžitelnosti I skupiny 3 objemu do 1000 m3 strojně</t>
  </si>
  <si>
    <t>1260273890</t>
  </si>
  <si>
    <t>https://podminky.urs.cz/item/CS_URS_2025_01/131251105</t>
  </si>
  <si>
    <t>131351104</t>
  </si>
  <si>
    <t>Hloubení jam nezapažených v hornině třídy těžitelnosti II skupiny 4 objem do 500 m3 strojně</t>
  </si>
  <si>
    <t>-1892413578</t>
  </si>
  <si>
    <t>https://podminky.urs.cz/item/CS_URS_2025_01/131351104</t>
  </si>
  <si>
    <t>53.60*14.00*0.20</t>
  </si>
  <si>
    <t>1490901867</t>
  </si>
  <si>
    <t>1944094546</t>
  </si>
  <si>
    <t>1934338662</t>
  </si>
  <si>
    <t>400282202</t>
  </si>
  <si>
    <t>-170764329</t>
  </si>
  <si>
    <t>-87071527</t>
  </si>
  <si>
    <t>10.00*245.156</t>
  </si>
  <si>
    <t>1695603986</t>
  </si>
  <si>
    <t xml:space="preserve">"dle pol. 131351104"   150.080</t>
  </si>
  <si>
    <t>1673927862</t>
  </si>
  <si>
    <t>150.08*10.00</t>
  </si>
  <si>
    <t>1704411327</t>
  </si>
  <si>
    <t xml:space="preserve">"dle pol. 17125"   395.236*2.00</t>
  </si>
  <si>
    <t>-938032489</t>
  </si>
  <si>
    <t>-392213974</t>
  </si>
  <si>
    <t>350938187</t>
  </si>
  <si>
    <t>-2113384792</t>
  </si>
  <si>
    <t>-945556636</t>
  </si>
  <si>
    <t>-1212864265</t>
  </si>
  <si>
    <t>-776806783</t>
  </si>
  <si>
    <t>189554546</t>
  </si>
  <si>
    <t>""zákl. deska C30/37 tl. 300mm"</t>
  </si>
  <si>
    <t xml:space="preserve">"měřeno digitálně"  19.90*2.04*0.30</t>
  </si>
  <si>
    <t>-382342616</t>
  </si>
  <si>
    <t>-460324101</t>
  </si>
  <si>
    <t>2*19.90*0.30+2*2.04*0.30</t>
  </si>
  <si>
    <t>-2111592983</t>
  </si>
  <si>
    <t xml:space="preserve">"dle pol. zřízení"   13.164</t>
  </si>
  <si>
    <t>1785947172</t>
  </si>
  <si>
    <t xml:space="preserve">"předpoklad 120 kg/m3"    120.00*12.179/1000.00</t>
  </si>
  <si>
    <t>-1894289667</t>
  </si>
  <si>
    <t xml:space="preserve">"bet. prah na konci dlažby na vtoku"      2.04*0.60*0.30</t>
  </si>
  <si>
    <t>1840435477</t>
  </si>
  <si>
    <t>1552279916</t>
  </si>
  <si>
    <t>-560068634</t>
  </si>
  <si>
    <t>274361116</t>
  </si>
  <si>
    <t>Výztuž základových pasů, prahů, věnců a ostruh z betonářské oceli 10 505</t>
  </si>
  <si>
    <t>1525032606</t>
  </si>
  <si>
    <t>https://podminky.urs.cz/item/CS_URS_2025_01/274361116</t>
  </si>
  <si>
    <t xml:space="preserve">"předpoklad 120 kg/m3"    120.00*9.166/1000.00</t>
  </si>
  <si>
    <t>-223864109</t>
  </si>
  <si>
    <t>"měřeno digitálně" 19.30*2.84</t>
  </si>
  <si>
    <t>824946645</t>
  </si>
  <si>
    <t>451315124</t>
  </si>
  <si>
    <t>Podkladní nebo výplňová vrstva z betonu C 12/15 tl do 150 mm</t>
  </si>
  <si>
    <t>1867107097</t>
  </si>
  <si>
    <t>https://podminky.urs.cz/item/CS_URS_2025_01/451315124</t>
  </si>
  <si>
    <t>""podkl. beton stupňů kaskády tl. 150mm"</t>
  </si>
  <si>
    <t>5*0.60*2.04</t>
  </si>
  <si>
    <t>465210122</t>
  </si>
  <si>
    <t>Schody z lomového kamene na maltu cementovou s vyspárováním tl 250 mm</t>
  </si>
  <si>
    <t>-842236009</t>
  </si>
  <si>
    <t>https://podminky.urs.cz/item/CS_URS_2025_01/465210122</t>
  </si>
  <si>
    <t>""stupně kaskády 500x600mm - 5x"</t>
  </si>
  <si>
    <t>5*0.60*2.04*2</t>
  </si>
  <si>
    <t>218512156</t>
  </si>
  <si>
    <t>-1054566644</t>
  </si>
  <si>
    <t xml:space="preserve">"1x ALP"    5.50*19.60</t>
  </si>
  <si>
    <t>-1229689409</t>
  </si>
  <si>
    <t>-908451463</t>
  </si>
  <si>
    <t xml:space="preserve">"2x ALN"     5.50*19.60</t>
  </si>
  <si>
    <t>-796359017</t>
  </si>
  <si>
    <t>-1471513510</t>
  </si>
  <si>
    <t>919521250</t>
  </si>
  <si>
    <t>Zřízení silničního propustku z trub betonových nebo ŽB DN 1600</t>
  </si>
  <si>
    <t>1938800506</t>
  </si>
  <si>
    <t>https://podminky.urs.cz/item/CS_URS_2025_01/919521250</t>
  </si>
  <si>
    <t>""trubní propustek DN1600 z patkových trub"</t>
  </si>
  <si>
    <t>19.90</t>
  </si>
  <si>
    <t>R59222008</t>
  </si>
  <si>
    <t>trouba ŽB hrdlová DN 1600</t>
  </si>
  <si>
    <t>1132137537</t>
  </si>
  <si>
    <t xml:space="preserve">"patkové trouby DN1600"    16.00</t>
  </si>
  <si>
    <t>trouba ŽB hrdlová výtoková a vtoková DN 1600</t>
  </si>
  <si>
    <t>-59517281</t>
  </si>
  <si>
    <t xml:space="preserve">"patkové trouby šikmé DN1600 - vtoková, výtoková"   1+1</t>
  </si>
  <si>
    <t>-664100180</t>
  </si>
  <si>
    <t>17*5.50</t>
  </si>
  <si>
    <t>-917538838</t>
  </si>
  <si>
    <t xml:space="preserve">"dle příl. 2.02, letopočet do kamenné dlažby nad vtokem A40 výtokem"     1+1</t>
  </si>
  <si>
    <t>-429617336</t>
  </si>
  <si>
    <t>2*17.30*1.80*0.80</t>
  </si>
  <si>
    <t>-520456059</t>
  </si>
  <si>
    <t xml:space="preserve">"demolice - kamenná deska propustku"        20.30*1.50*0.20</t>
  </si>
  <si>
    <t>-909336248</t>
  </si>
  <si>
    <t>"doprava A43 manipulace ŽB trub DN1000 na stavbě" 16+1+1</t>
  </si>
  <si>
    <t>408638339</t>
  </si>
  <si>
    <t>1734278634</t>
  </si>
  <si>
    <t>19.00*139.226</t>
  </si>
  <si>
    <t>1941389882</t>
  </si>
  <si>
    <t>1733358163</t>
  </si>
  <si>
    <t>5,6</t>
  </si>
  <si>
    <t>B56</t>
  </si>
  <si>
    <t>13,28</t>
  </si>
  <si>
    <t>SO 21-05 - Propustek v ev. km 80,518</t>
  </si>
  <si>
    <t>1683775730</t>
  </si>
  <si>
    <t xml:space="preserve">"vymýcení náletových křovin"   80.00</t>
  </si>
  <si>
    <t>-1617939380</t>
  </si>
  <si>
    <t>-1564683994</t>
  </si>
  <si>
    <t>""dle výkresu pohledů- kotevní zavrtávací tyče"</t>
  </si>
  <si>
    <t>-93129531</t>
  </si>
  <si>
    <t xml:space="preserve">"dle pol. 111251102"  80.00</t>
  </si>
  <si>
    <t>669099325</t>
  </si>
  <si>
    <t>15.00*80.00</t>
  </si>
  <si>
    <t>1089524785</t>
  </si>
  <si>
    <t>2065315698</t>
  </si>
  <si>
    <t>10.00*130.00</t>
  </si>
  <si>
    <t>-1123452894</t>
  </si>
  <si>
    <t xml:space="preserve">"dle pol. 17125"    130.00*2.00</t>
  </si>
  <si>
    <t>1959931927</t>
  </si>
  <si>
    <t>1901386132</t>
  </si>
  <si>
    <t>""měřeno digitálně"</t>
  </si>
  <si>
    <t>18.00*6.50</t>
  </si>
  <si>
    <t>1607685862</t>
  </si>
  <si>
    <t>18.00*6.50*2.10</t>
  </si>
  <si>
    <t>1508599572</t>
  </si>
  <si>
    <t xml:space="preserve">"ohumusování okolí propustku, tl. 100mm"    60.00</t>
  </si>
  <si>
    <t>-791410759</t>
  </si>
  <si>
    <t xml:space="preserve">"ohumusování okolí propustku, tl. 100mm"    60.00*0.10*1.9</t>
  </si>
  <si>
    <t>1780081256</t>
  </si>
  <si>
    <t>727408428</t>
  </si>
  <si>
    <t>-813929835</t>
  </si>
  <si>
    <t>""dle příl. 2.3"</t>
  </si>
  <si>
    <t xml:space="preserve">"ŽB římsa C30/37"   0.57</t>
  </si>
  <si>
    <t>1917991562</t>
  </si>
  <si>
    <t>1872947820</t>
  </si>
  <si>
    <t xml:space="preserve">""dle příl. 2.3" </t>
  </si>
  <si>
    <t xml:space="preserve">"výztuž řísmy"    62.87/1000.00</t>
  </si>
  <si>
    <t>317171126</t>
  </si>
  <si>
    <t>Kotvení monolitického betonu římsy do mostovky kotvou do vývrtu</t>
  </si>
  <si>
    <t>-1061561831</t>
  </si>
  <si>
    <t>https://podminky.urs.cz/item/CS_URS_2025_01/317171126</t>
  </si>
  <si>
    <t xml:space="preserve">"kotvení římsy bet. výztuží pr. 14mm"    2*13</t>
  </si>
  <si>
    <t>-699440289</t>
  </si>
  <si>
    <t>""bednění ŽB římsy"</t>
  </si>
  <si>
    <t>2*3.30*0.3+0.6*0.3</t>
  </si>
  <si>
    <t>273631422</t>
  </si>
  <si>
    <t>1828272932</t>
  </si>
  <si>
    <t>421351131</t>
  </si>
  <si>
    <t>Bednění boční stěny konstrukcí mostů výšky do 350 mm - zřízení</t>
  </si>
  <si>
    <t>-1253070496</t>
  </si>
  <si>
    <t>https://podminky.urs.cz/item/CS_URS_2025_01/421351131</t>
  </si>
  <si>
    <t>""bednění plovoucí ŽB desky"</t>
  </si>
  <si>
    <t>4*2.80*0.20+2*4.20*0.20</t>
  </si>
  <si>
    <t>421351231</t>
  </si>
  <si>
    <t>Bednění stěny boční konstrukcí mostů výšky do 350 mm - odstranění</t>
  </si>
  <si>
    <t>-1088502246</t>
  </si>
  <si>
    <t>https://podminky.urs.cz/item/CS_URS_2025_01/421351231</t>
  </si>
  <si>
    <t xml:space="preserve">"dle pol. zřízení"    3.92</t>
  </si>
  <si>
    <t>-1558887219</t>
  </si>
  <si>
    <t xml:space="preserve">"výztuž ŽB desky kari sítí 8/100/100 (7,90 kg/m2), měřeno digitálně"       38.50*1.20*7.90/1000.00</t>
  </si>
  <si>
    <t>-545917376</t>
  </si>
  <si>
    <t>""tvrdá ochrana izolace bet. deska vyztuž. kari sítí 4/100/100"</t>
  </si>
  <si>
    <t>32.90</t>
  </si>
  <si>
    <t>2086292130</t>
  </si>
  <si>
    <t>716623767</t>
  </si>
  <si>
    <t xml:space="preserve">"měřeno digitálně"  5.00*26.00*0.50</t>
  </si>
  <si>
    <t>-210725529</t>
  </si>
  <si>
    <t xml:space="preserve">"měřeno digitálně"  2.00*(13.00+13.00)</t>
  </si>
  <si>
    <t>1323310498</t>
  </si>
  <si>
    <t>875966154</t>
  </si>
  <si>
    <t>""Izolace penetračním nátěrem"</t>
  </si>
  <si>
    <t>""dle příl. 2.4</t>
  </si>
  <si>
    <t>"izolace drenáže" 2*2.80</t>
  </si>
  <si>
    <t>407377361</t>
  </si>
  <si>
    <t>1136772602</t>
  </si>
  <si>
    <t>1073923473</t>
  </si>
  <si>
    <t>-993604966</t>
  </si>
  <si>
    <t>1318500809</t>
  </si>
  <si>
    <t>-1543268163</t>
  </si>
  <si>
    <t>-1923069484</t>
  </si>
  <si>
    <t>-1850712141</t>
  </si>
  <si>
    <t>711491172</t>
  </si>
  <si>
    <t>Provedení doplňků izolace proti vodě na vodorovné ploše z textilií vrstva ochranná</t>
  </si>
  <si>
    <t>2122557283</t>
  </si>
  <si>
    <t>https://podminky.urs.cz/item/CS_URS_2025_01/711491172</t>
  </si>
  <si>
    <t>""dle příl. 2.4."</t>
  </si>
  <si>
    <t xml:space="preserve">"izolace drenáže. měřeno digitálně"   2*2.80</t>
  </si>
  <si>
    <t>1546031576</t>
  </si>
  <si>
    <t>-1803188168</t>
  </si>
  <si>
    <t xml:space="preserve">""dle příl. 2.4" </t>
  </si>
  <si>
    <t xml:space="preserve">"čelní zídky - původní kce. - měkká ochrana geotextilie 800g/m2"  10.00*0.80+4.40*0.80+2*1.10*0.80</t>
  </si>
  <si>
    <t>"Celkem: A56"</t>
  </si>
  <si>
    <t>C56</t>
  </si>
  <si>
    <t>B56 * 1.05"Koeficient množství</t>
  </si>
  <si>
    <t>-2085160466</t>
  </si>
  <si>
    <t>B57</t>
  </si>
  <si>
    <t>A57 * 1.05"Koeficient množství</t>
  </si>
  <si>
    <t>-778111195</t>
  </si>
  <si>
    <t>-1784503631</t>
  </si>
  <si>
    <t xml:space="preserve">"připevnění izolace nerez páskem"    2.39+2.39+0.8+0.80+4.90+10.00</t>
  </si>
  <si>
    <t>-1745903049</t>
  </si>
  <si>
    <t>2015717945</t>
  </si>
  <si>
    <t>1632051546</t>
  </si>
  <si>
    <t xml:space="preserve">"oddilatování ŽB desky od rovnoběžných křídel"  0.20*10.00+0.20*4.40</t>
  </si>
  <si>
    <t>-1131457640</t>
  </si>
  <si>
    <t xml:space="preserve">"dle TZ, letopočet do sanované římsy"     1.00</t>
  </si>
  <si>
    <t>963051111</t>
  </si>
  <si>
    <t>Bourání mostní nosné konstrukce z ŽB</t>
  </si>
  <si>
    <t>1470939235</t>
  </si>
  <si>
    <t>https://podminky.urs.cz/item/CS_URS_2025_01/963051111</t>
  </si>
  <si>
    <t xml:space="preserve">""ubourání části původní římsy, dle TZ"   </t>
  </si>
  <si>
    <t>5.00</t>
  </si>
  <si>
    <t>985223211</t>
  </si>
  <si>
    <t>Přezdívání kamenného zdiva do aktivované malty objemu přes 1 do 3 m3</t>
  </si>
  <si>
    <t>-662780454</t>
  </si>
  <si>
    <t>https://podminky.urs.cz/item/CS_URS_2025_01/985223211</t>
  </si>
  <si>
    <t xml:space="preserve">""přezdění rozvolněného zdiva křídel a čelních zdí" </t>
  </si>
  <si>
    <t xml:space="preserve">"předpoklad 20 %"    2.00 </t>
  </si>
  <si>
    <t>807936164</t>
  </si>
  <si>
    <t>-1537177132</t>
  </si>
  <si>
    <t>R9326202</t>
  </si>
  <si>
    <t>Drobné opravy kovových částí mostu vč. PKO a příslušenství</t>
  </si>
  <si>
    <t>-770497105</t>
  </si>
  <si>
    <t xml:space="preserve">Poznámka k položce:_x000d_
1. Položka obsahuje:_x000d_
 – kompletní demontáž a zpětnou montáž, rozměření, upevnění, sváření, řezání, spojování a pod. _x000d_
 – veškerý spojovací a montážní materiál vč. upevňovacího materiálu ( stojky, držáky, konzoly apod.)_x000d_
 – dopravu, dílenskou opravu _x000d_
  - pomocné mechanismy a nátěr</t>
  </si>
  <si>
    <t xml:space="preserve">"výměna části zábradlí, předpoklad"  250.00</t>
  </si>
  <si>
    <t>R936171120</t>
  </si>
  <si>
    <t>Kotvení mostní konstrukce bet. výztuží do vrtů pr. do 20mm</t>
  </si>
  <si>
    <t>837856051</t>
  </si>
  <si>
    <t>Poznámka k položce:_x000d_
1. Vcenách jsou započteny náklady na rozměření a osazení kovového doplňku ke konstrukci, do lože nebo do otvoru, případně do výztuže, vyrovnání supevněním svarem nebo vázáním kvýztuži, případně vyrovnání a upevnění šroubem - svorníkem ke konstrukci._x000d_
a) vrtání otvorů do betonu sosazením hmoždinek_x000d_
b) chemická kotva, zálivka_x000d_
c) kotvící trny dl. do 800mm</t>
  </si>
  <si>
    <t xml:space="preserve">"kotvení plovoucí desky kotevními trny pr. 16mm"   50.00</t>
  </si>
  <si>
    <t>231617414</t>
  </si>
  <si>
    <t>-1484960583</t>
  </si>
  <si>
    <t>19.00*12.050</t>
  </si>
  <si>
    <t>997221625</t>
  </si>
  <si>
    <t>-1943458417</t>
  </si>
  <si>
    <t>https://podminky.urs.cz/item/CS_URS_2025_01/997221625</t>
  </si>
  <si>
    <t>1678380502</t>
  </si>
  <si>
    <t>D.2.1.5 - Ostatní inženýrské objekty</t>
  </si>
  <si>
    <t>SO 55_01.1.01 - Úprava kabelové trasy 73,287-81,500 (mimo NZ Česká Metuje)_ÚOŽI - část.01</t>
  </si>
  <si>
    <t>M - Práce a dodávky M</t>
  </si>
  <si>
    <t>Ostatní - Meření, kontroly, zkoušky</t>
  </si>
  <si>
    <t>VRN - Vedlejší rozpočtové náklady</t>
  </si>
  <si>
    <t>1975266751</t>
  </si>
  <si>
    <t>"dodatečná ochrana kab. trasy v úsecích viz. níže" 1013*0,8*0,4</t>
  </si>
  <si>
    <t>"č.2, č.4, č.5, č.6, č.8, č.9, č.12, č.13, č.14, č.15, č.19, č.21, č.23, č.33, č.34, č.35, č.36"</t>
  </si>
  <si>
    <t xml:space="preserve">"přeložení dle tabulky v TZ,  úsek č. č.10, č.17, č.18, č.20, č.22, č.38, č.39, č.40" 930*0,8*0,4*2</t>
  </si>
  <si>
    <t>2044300632</t>
  </si>
  <si>
    <t>Práce a dodávky M</t>
  </si>
  <si>
    <t>7492652010R</t>
  </si>
  <si>
    <t>Přeložení kabelů 4- a 5-žílových Al do 25 mm2</t>
  </si>
  <si>
    <t>-947905065</t>
  </si>
  <si>
    <t>"přeložení kabelů AYKY dle tabulky v TZ" 95</t>
  </si>
  <si>
    <t>7590525220R</t>
  </si>
  <si>
    <t>Přeložení kabelu návěstního s jádry 0,4 a 0,6 mm Cu TCEKEZE do 25 XN</t>
  </si>
  <si>
    <t>543035792</t>
  </si>
  <si>
    <t>"přeložení kabelů TK5XN dle tabulky v TZ" 810</t>
  </si>
  <si>
    <t>"úseky č.10, č.17, č.18, č.20, č.22, č.38"</t>
  </si>
  <si>
    <t>7590525230R</t>
  </si>
  <si>
    <t>Přeložení kabelu návěstního volně uloženého s jádrem 1 mm Cu TCEKEZE, TCEKFE, TCEKPFLEY, TCEKPFLEZE do 7 P</t>
  </si>
  <si>
    <t>1809084182</t>
  </si>
  <si>
    <t>"přeložení kabelů 3P dle tabulky v TZ" 680</t>
  </si>
  <si>
    <t>"úseky č.10, č.17, č.18, č.20, č.22"</t>
  </si>
  <si>
    <t>7590525232R</t>
  </si>
  <si>
    <t>Přeložení kabelu návěstního volně uloženého s jádrem 1 mm Cu TCEKEZE, TCEKFE, TCEKPFLEY, TCEKPFLEZE do 30 P</t>
  </si>
  <si>
    <t>-1177329005</t>
  </si>
  <si>
    <t>"přeložení kabelů 24P a 30P dle tabulky v TZ" 900</t>
  </si>
  <si>
    <t>"úseky č.10, č.17, č.18, č.20, č.22, č.38, č.40"</t>
  </si>
  <si>
    <t>7590525250</t>
  </si>
  <si>
    <t>Montáž spojek se spojováním žil zátorkami spojky rovné metalického DK do 11 čtyřek</t>
  </si>
  <si>
    <t>-257499873</t>
  </si>
  <si>
    <t>"spojky na kabely 5XN" 12</t>
  </si>
  <si>
    <t>-1689205958</t>
  </si>
  <si>
    <t>"spojky na kabely 3p" 12</t>
  </si>
  <si>
    <t>7590525448</t>
  </si>
  <si>
    <t>Montáž spojky rovné pro plastové kabely párové Raychem XAGA s konektory UDW2 na 1 plášť bez pancíře do 48 žil</t>
  </si>
  <si>
    <t>-1858719424</t>
  </si>
  <si>
    <t>"spojky na kabely 24p" 16</t>
  </si>
  <si>
    <t>7590525449</t>
  </si>
  <si>
    <t>Montáž spojky rovné pro plastové kabely párové Raychem XAGA s konektory UDW2 na 1 plášť bez pancíře do 60 žil</t>
  </si>
  <si>
    <t>737123392</t>
  </si>
  <si>
    <t>"spojky na kabely 30p" 2</t>
  </si>
  <si>
    <t>7593500525</t>
  </si>
  <si>
    <t>Trasy kabelového vedení Kabelové krycí desky a pásy Kabelová krycí deska 250/2 PVC modrá</t>
  </si>
  <si>
    <t>-1864223404</t>
  </si>
  <si>
    <t>"dodatečná ochrana kab. trasy" 1013</t>
  </si>
  <si>
    <t>"úseky č.1, č.2, č.4, č.5, č.6, č.8, č.9, č.12, č.13, č.14, č.15, č.19, č.21, č.23, č.33, č.34, č.35, č.36"</t>
  </si>
  <si>
    <t>7593505132</t>
  </si>
  <si>
    <t>Zakrytí kabelu HDPE plastovou deskou (bez desky)</t>
  </si>
  <si>
    <t>1696276859</t>
  </si>
  <si>
    <t>"úseky č.2, č.4, č.5, č.6, č.8, č.9, č.12, č.13, č.14, č.15, č.19, č.21, č.23, č.33, č.34, č.35, č.36"</t>
  </si>
  <si>
    <t>1806881162</t>
  </si>
  <si>
    <t>"úsek kab. trasy č.10, č.17, č.18, č.20, č.22, č.38, č.39, č.40"</t>
  </si>
  <si>
    <t>"ochranná fólie kab. trasy" 930</t>
  </si>
  <si>
    <t>937401391</t>
  </si>
  <si>
    <t>7593505200R</t>
  </si>
  <si>
    <t>Montáž HDPE (skalní zářez), včetně kotvení</t>
  </si>
  <si>
    <t>-1527591808</t>
  </si>
  <si>
    <t>"úsek č.3, č.7, č.11, č.16, č.37" 150+80+60+40+145+60</t>
  </si>
  <si>
    <t>209082665</t>
  </si>
  <si>
    <t>"spojky pro úseky č.3, č.11, č.37, č.41 " 8</t>
  </si>
  <si>
    <t>-270664783</t>
  </si>
  <si>
    <t>582125840</t>
  </si>
  <si>
    <t>"kabelové vložky" 12*20</t>
  </si>
  <si>
    <t>-1283978838</t>
  </si>
  <si>
    <t>"kabelové vložky" 16*20</t>
  </si>
  <si>
    <t>7590521549</t>
  </si>
  <si>
    <t>Venkovní vedení kabelová - metalické sítě Plněné, párované s ochr. vodičem TCEKPFLEY 30 P 1,0 D</t>
  </si>
  <si>
    <t>132763895</t>
  </si>
  <si>
    <t>"kabelovévložky" 2*20</t>
  </si>
  <si>
    <t>7590520614</t>
  </si>
  <si>
    <t>Venkovní vedení kabelová - metalické sítě Plněné 4x0,8 TCEPKPFLEY 5 x 4 x 0,8</t>
  </si>
  <si>
    <t>-167956314</t>
  </si>
  <si>
    <t>1520437730</t>
  </si>
  <si>
    <t>"spojky na kabelech 3p, 24p, 30p, 5XN" 12+16+2+12</t>
  </si>
  <si>
    <t>7492103550</t>
  </si>
  <si>
    <t>Spojovací vedení, podpěrné izolátory Spojky, ukončení pasu, ostatní Spojka SVCZ-S4-1 4x6-4-35mm2 AL+Cu</t>
  </si>
  <si>
    <t>1887342727</t>
  </si>
  <si>
    <t>"spojky na kabelech AYKY" 2</t>
  </si>
  <si>
    <t>7593500325R</t>
  </si>
  <si>
    <t>Kotvící sada do skalního zářezu (kotva, tyč, objímka chráničky)</t>
  </si>
  <si>
    <t>-330826663</t>
  </si>
  <si>
    <t>"kotvení do skály cca po 0,7m" 535*0,7</t>
  </si>
  <si>
    <t>385090820</t>
  </si>
  <si>
    <t>7593501130</t>
  </si>
  <si>
    <t>Trasy kabelového vedení Chráničky optického kabelu HDPE 6050 průměr 50/41 mm</t>
  </si>
  <si>
    <t>-2122493003</t>
  </si>
  <si>
    <t>"nová trubka na instalace na skálu" 535</t>
  </si>
  <si>
    <t>"úseky č.3, č.11, č.37, č.41"</t>
  </si>
  <si>
    <t>-595924267</t>
  </si>
  <si>
    <t>"plastový žlab v úsecích viz. níže" 930</t>
  </si>
  <si>
    <t xml:space="preserve">"úsek č. č.10, č.17, č.18, č.20, č.22,  č.38, č.39, č.40"</t>
  </si>
  <si>
    <t>-634104566</t>
  </si>
  <si>
    <t>7593507198R</t>
  </si>
  <si>
    <t>Demontáž trubek HDPE (skalní zářez), včetně upevňovacích kotev</t>
  </si>
  <si>
    <t>-1389627909</t>
  </si>
  <si>
    <t>Meření, kontroly, zkoušky</t>
  </si>
  <si>
    <t>767659012</t>
  </si>
  <si>
    <t>"na začátku stavby" 56</t>
  </si>
  <si>
    <t>"na konci stavby" 56</t>
  </si>
  <si>
    <t>7598025010</t>
  </si>
  <si>
    <t>Měření dálkových kabelů zkrácené v obou směrech za provozu 5 čtyřek</t>
  </si>
  <si>
    <t>úsek</t>
  </si>
  <si>
    <t>ÚOŽI 2019 01</t>
  </si>
  <si>
    <t>1756463244</t>
  </si>
  <si>
    <t>"na začátku stavby" 1</t>
  </si>
  <si>
    <t>"na konci stavby" 1</t>
  </si>
  <si>
    <t>1089381214</t>
  </si>
  <si>
    <t>"Měřící protokoly 1x před stavbou + 1x po stavbě" 2</t>
  </si>
  <si>
    <t>VRN</t>
  </si>
  <si>
    <t>-1151821864</t>
  </si>
  <si>
    <t>-9723087</t>
  </si>
  <si>
    <t>-115445694</t>
  </si>
  <si>
    <t>ÚOŽI 2024 01</t>
  </si>
  <si>
    <t>-724278445</t>
  </si>
  <si>
    <t>1498705911</t>
  </si>
  <si>
    <t>460752112R</t>
  </si>
  <si>
    <t>-2001316477</t>
  </si>
  <si>
    <t>"uložení plastového žlabu v úsecích viz. níže" 930</t>
  </si>
  <si>
    <t>"úsek č24, č.25, č.26, č.27, č.28, č.31"</t>
  </si>
  <si>
    <t>D.2.3.6.1 - NN</t>
  </si>
  <si>
    <t>SO 76-01 - ZAST Žďár nad Metují, oprava osvětlení</t>
  </si>
  <si>
    <t>D1 - Dozbrojení rozvaděč RV1</t>
  </si>
  <si>
    <t xml:space="preserve">    D2 - MODULOVÉ PŘÍSTROJE</t>
  </si>
  <si>
    <t xml:space="preserve">    9999-1280 - HODINOVE ZUCTOVACI SAZBY</t>
  </si>
  <si>
    <t>D3 - Dozbrojení rozvaděče RV1 - celkem</t>
  </si>
  <si>
    <t>D4 - Dodávky</t>
  </si>
  <si>
    <t xml:space="preserve">    D5 - Rozvaděče</t>
  </si>
  <si>
    <t>D6 - Dodávky - celkem</t>
  </si>
  <si>
    <t>D7 - Elektromontáže</t>
  </si>
  <si>
    <t xml:space="preserve">    D8 - Demontáže</t>
  </si>
  <si>
    <t xml:space="preserve">    R-1041-483 - SVÍTIDLO VENKOVNÍ</t>
  </si>
  <si>
    <t xml:space="preserve">    1048-191 - OSVĚTLOVACÍ STOŽÁR</t>
  </si>
  <si>
    <t xml:space="preserve">    R-1048-191 - kompletně včetně výzbroje a základu</t>
  </si>
  <si>
    <t xml:space="preserve">    7002-17 - KABEL SILOVÝ,IZOLACE PVC</t>
  </si>
  <si>
    <t xml:space="preserve">    9999-443 - UKONČENÍ  VODIČŮ V ROZVADĚČÍCH</t>
  </si>
  <si>
    <t xml:space="preserve">    7004-10046 - UKONČENÍ VODIČŮ NA SVORKOVNICI</t>
  </si>
  <si>
    <t xml:space="preserve">      D9 - Demontáže - celkem</t>
  </si>
  <si>
    <t xml:space="preserve">      D10 - Elektroinstalační práce a materiál</t>
  </si>
  <si>
    <t xml:space="preserve">    D11 - KABELOVÉ CHRÁNIČKY</t>
  </si>
  <si>
    <t xml:space="preserve">    1244-1 - OCELOVÝ DRÁT POZINKOVANÝ</t>
  </si>
  <si>
    <t xml:space="preserve">    1244-199 - SVORKA HROMOSVODNÍ,UZEMŇOVACÍ</t>
  </si>
  <si>
    <t xml:space="preserve">    1048-213r - STOŽÁR ŽELEZNIČNÍ SKLÁPĚCÍ</t>
  </si>
  <si>
    <t xml:space="preserve">    D12 - kompletní, včetně stožárové výzbroje</t>
  </si>
  <si>
    <t xml:space="preserve">    1048-535 - VÝLOŽNÍK ROVNÝ</t>
  </si>
  <si>
    <t xml:space="preserve">    R-1047-001 - SVÍTIDLA PRO VEŘEJNÉ OSVĚTLENÍ - včetně světelných zdrojů</t>
  </si>
  <si>
    <t xml:space="preserve">    R-1047-003 - Pro vybraný typ svítidel musí být proveden kontrolní výpočet osvětlení (dle požadavků platných norem</t>
  </si>
  <si>
    <t xml:space="preserve">    9999-1292 - SPOLUPRACE S DODAVATELEM PRI</t>
  </si>
  <si>
    <t xml:space="preserve">    9999-1294 - KOORDINACE POSTUPU PRACI</t>
  </si>
  <si>
    <t xml:space="preserve">    9999-1296 - PROVEDENI REVIZNICH ZKOUSEK</t>
  </si>
  <si>
    <t xml:space="preserve">    9999-1297 - DLE CSN 331500</t>
  </si>
  <si>
    <t xml:space="preserve">    D13 - ZAJIŠTĚNÍ PRŮKAZU ZPŮSOBILOSTI</t>
  </si>
  <si>
    <t xml:space="preserve">      D14 - Elektroinstalační práce a materiál - celkem</t>
  </si>
  <si>
    <t>D15 - Elektromontáže - celkem</t>
  </si>
  <si>
    <t>D16 - Zemní práce</t>
  </si>
  <si>
    <t xml:space="preserve">    9999-878 - VYTÝČENÍ TRATI</t>
  </si>
  <si>
    <t xml:space="preserve">    9999-931 - VÝKOP JÁMY PRO STOŽÁR</t>
  </si>
  <si>
    <t xml:space="preserve">    9999-980 - ZÁHOZ JÁMY,UPĚCHOVÁNÍ,ÚPRAVA</t>
  </si>
  <si>
    <t xml:space="preserve">    9999-981 - POVRCHU</t>
  </si>
  <si>
    <t xml:space="preserve">    D17 - ZÁKLAD PRO OSVĚTLOVACÍ STOŽÁR</t>
  </si>
  <si>
    <t xml:space="preserve">    D18 - (bude upřesněn podle konkrétně zvolených stožárů</t>
  </si>
  <si>
    <t xml:space="preserve">    9999-991 - HLOUBENÍ KABELOVÉ RÝHY</t>
  </si>
  <si>
    <t xml:space="preserve">    9999-1067 - ZŘÍZENÍ KABELOVÉHO LOŽE</t>
  </si>
  <si>
    <t xml:space="preserve">    9999-1115r - KŘIŽOVATKA S PODZEMNÍMI SÍTĚMI</t>
  </si>
  <si>
    <t xml:space="preserve">    9999-1117 - FOLIE VÝSTRAŽNÁ Z PVC</t>
  </si>
  <si>
    <t xml:space="preserve">    9999-1175 - ZÁHOZ KABELOVÉ RÝHY</t>
  </si>
  <si>
    <t xml:space="preserve">    9999-1185 - ODVOZ ZEMINY</t>
  </si>
  <si>
    <t xml:space="preserve">    9999-1188 - ÚPRAVA POVRCHU</t>
  </si>
  <si>
    <t>D19 - Zemní práce - celkem</t>
  </si>
  <si>
    <t>D1</t>
  </si>
  <si>
    <t>Dozbrojení rozvaděč RV1</t>
  </si>
  <si>
    <t>D2</t>
  </si>
  <si>
    <t>MODULOVÉ PŘÍSTROJE</t>
  </si>
  <si>
    <t>1182-15940R</t>
  </si>
  <si>
    <t>LFN-25-4-100AC Proudový chránič</t>
  </si>
  <si>
    <t>Ks</t>
  </si>
  <si>
    <t>2018068481</t>
  </si>
  <si>
    <t>9999-1280</t>
  </si>
  <si>
    <t>HODINOVE ZUCTOVACI SAZBY</t>
  </si>
  <si>
    <t>9999-1284R</t>
  </si>
  <si>
    <t>Uprava stavajiciho rozvadece</t>
  </si>
  <si>
    <t>hod</t>
  </si>
  <si>
    <t>581386309</t>
  </si>
  <si>
    <t>D3</t>
  </si>
  <si>
    <t>Dozbrojení rozvaděče RV1 - celkem</t>
  </si>
  <si>
    <t>D4</t>
  </si>
  <si>
    <t>Dodávky</t>
  </si>
  <si>
    <t>D5</t>
  </si>
  <si>
    <t>Rozvaděče</t>
  </si>
  <si>
    <t>Pol1</t>
  </si>
  <si>
    <t>ks</t>
  </si>
  <si>
    <t>1347644845</t>
  </si>
  <si>
    <t>D6</t>
  </si>
  <si>
    <t>Dodávky - celkem</t>
  </si>
  <si>
    <t>D7</t>
  </si>
  <si>
    <t>Elektromontáže</t>
  </si>
  <si>
    <t>D8</t>
  </si>
  <si>
    <t>Demontáže</t>
  </si>
  <si>
    <t>R-1041-483</t>
  </si>
  <si>
    <t>SVÍTIDLO VENKOVNÍ</t>
  </si>
  <si>
    <t>R-1047-483aR</t>
  </si>
  <si>
    <t>výbojkové do 100W,IP23</t>
  </si>
  <si>
    <t>-277233109</t>
  </si>
  <si>
    <t>1048-191</t>
  </si>
  <si>
    <t>OSVĚTLOVACÍ STOŽÁR</t>
  </si>
  <si>
    <t>R-1048-191</t>
  </si>
  <si>
    <t>kompletně včetně výzbroje a základu</t>
  </si>
  <si>
    <t>R-1048-212R</t>
  </si>
  <si>
    <t>ocelový - do 6m</t>
  </si>
  <si>
    <t>-972526229</t>
  </si>
  <si>
    <t>7002-17</t>
  </si>
  <si>
    <t>KABEL SILOVÝ,IZOLACE PVC</t>
  </si>
  <si>
    <t>7002-34r</t>
  </si>
  <si>
    <t>CYKY-J 5x4</t>
  </si>
  <si>
    <t>-11259689</t>
  </si>
  <si>
    <t>9999-443</t>
  </si>
  <si>
    <t xml:space="preserve">UKONČENÍ  VODIČŮ V ROZVADĚČÍCH</t>
  </si>
  <si>
    <t>9999-446R</t>
  </si>
  <si>
    <t>Do 16 mm2</t>
  </si>
  <si>
    <t>757868214</t>
  </si>
  <si>
    <t>7004-10046</t>
  </si>
  <si>
    <t>UKONČENÍ VODIČŮ NA SVORKOVNICI</t>
  </si>
  <si>
    <t>7004-10047R</t>
  </si>
  <si>
    <t>do 16 mm2</t>
  </si>
  <si>
    <t>-1319768993</t>
  </si>
  <si>
    <t>9999-1281R</t>
  </si>
  <si>
    <t>Demontaz stavajiciho zarizeni</t>
  </si>
  <si>
    <t>-1616173883</t>
  </si>
  <si>
    <t>R-9999-1281aR</t>
  </si>
  <si>
    <t>Strojhodiny jeřábu</t>
  </si>
  <si>
    <t>-832767443</t>
  </si>
  <si>
    <t>R-9999-1281bR</t>
  </si>
  <si>
    <t>Strojhodiny montážní plošiny</t>
  </si>
  <si>
    <t>929694770</t>
  </si>
  <si>
    <t>D9</t>
  </si>
  <si>
    <t>Demontáže - celkem</t>
  </si>
  <si>
    <t>D10</t>
  </si>
  <si>
    <t>Elektroinstalační práce a materiál</t>
  </si>
  <si>
    <t>D11</t>
  </si>
  <si>
    <t>KABELOVÉ CHRÁNIČKY</t>
  </si>
  <si>
    <t>1123-591R</t>
  </si>
  <si>
    <t>KF 09040_BA TRUBKA KOPOFLEX 40</t>
  </si>
  <si>
    <t>807359823</t>
  </si>
  <si>
    <t>1123-592R</t>
  </si>
  <si>
    <t>KF 09050_BA TRUBKA KOPOFLEX 50</t>
  </si>
  <si>
    <t>467367353</t>
  </si>
  <si>
    <t>7002-22R</t>
  </si>
  <si>
    <t>CYKY-J 3x1.5</t>
  </si>
  <si>
    <t>-1164027691</t>
  </si>
  <si>
    <t>7002-34R</t>
  </si>
  <si>
    <t>1668335483</t>
  </si>
  <si>
    <t>9999-444</t>
  </si>
  <si>
    <t>Do 2,5 mm2</t>
  </si>
  <si>
    <t>1506374129</t>
  </si>
  <si>
    <t>9999-445</t>
  </si>
  <si>
    <t>Do 6 mm2</t>
  </si>
  <si>
    <t>2024140154</t>
  </si>
  <si>
    <t>7004-10047.1</t>
  </si>
  <si>
    <t>2092258888</t>
  </si>
  <si>
    <t>1244-1</t>
  </si>
  <si>
    <t>OCELOVÝ DRÁT POZINKOVANÝ</t>
  </si>
  <si>
    <t>1244-3</t>
  </si>
  <si>
    <t>Drát 10 drát ø 10mm(0,62kg/m), volně</t>
  </si>
  <si>
    <t>1675738571</t>
  </si>
  <si>
    <t>1244-199</t>
  </si>
  <si>
    <t>SVORKA HROMOSVODNÍ,UZEMŇOVACÍ</t>
  </si>
  <si>
    <t>1244-73</t>
  </si>
  <si>
    <t>SP připojovací</t>
  </si>
  <si>
    <t>930079835</t>
  </si>
  <si>
    <t>1244-204</t>
  </si>
  <si>
    <t>SSp spojovací s příložkou</t>
  </si>
  <si>
    <t>1909673952</t>
  </si>
  <si>
    <t>1048-213r</t>
  </si>
  <si>
    <t>STOŽÁR ŽELEZNIČNÍ SKLÁPĚCÍ</t>
  </si>
  <si>
    <t>D12</t>
  </si>
  <si>
    <t>kompletní, včetně stožárové výzbroje</t>
  </si>
  <si>
    <t>1048-253r1</t>
  </si>
  <si>
    <t>6m, žárově zinkovaný</t>
  </si>
  <si>
    <t>-883526882</t>
  </si>
  <si>
    <t>1048-535</t>
  </si>
  <si>
    <t>VÝLOŽNÍK ROVNÝ</t>
  </si>
  <si>
    <t>1048-577a</t>
  </si>
  <si>
    <t>výložník rovný jednoduchý žárově zinkovaný, stěnový</t>
  </si>
  <si>
    <t>581930047</t>
  </si>
  <si>
    <t>R-1047-001</t>
  </si>
  <si>
    <t>SVÍTIDLA PRO VEŘEJNÉ OSVĚTLENÍ - včetně světelných zdrojů</t>
  </si>
  <si>
    <t>R-1047-003</t>
  </si>
  <si>
    <t>Pro vybraný typ svítidel musí být proveden kontrolní výpočet osvětlení (dle požadavků platných norem</t>
  </si>
  <si>
    <t>R-1047-005a</t>
  </si>
  <si>
    <t>A - venkovní "silniční" LED, optika DN09, 3000K, 5500lm, IP65, IK08, tř.II</t>
  </si>
  <si>
    <t>-1703000691</t>
  </si>
  <si>
    <t>R-1047-005b</t>
  </si>
  <si>
    <t>B - venkovní ""silniční"" LED, optika DRM2, 3000K, 6500lm, IP65, IK08, tř.II</t>
  </si>
  <si>
    <t>930755727</t>
  </si>
  <si>
    <t>R-1047-005c</t>
  </si>
  <si>
    <t>C - venkovní ""silniční"" LED, optika DX10, 3000K, 2000lm, IP65, IK08, tř.II"</t>
  </si>
  <si>
    <t>-397387829</t>
  </si>
  <si>
    <t>Pol2</t>
  </si>
  <si>
    <t>příspěvek na recyklaci</t>
  </si>
  <si>
    <t>1157633426</t>
  </si>
  <si>
    <t>9999-1286</t>
  </si>
  <si>
    <t>Napojeni na stavajici zarizeni</t>
  </si>
  <si>
    <t>960076719</t>
  </si>
  <si>
    <t>-947862440</t>
  </si>
  <si>
    <t>1224813477</t>
  </si>
  <si>
    <t>9999-1292</t>
  </si>
  <si>
    <t>SPOLUPRACE S DODAVATELEM PRI</t>
  </si>
  <si>
    <t>9999-1293</t>
  </si>
  <si>
    <t>zapojovani a zkouskach</t>
  </si>
  <si>
    <t>1327109750</t>
  </si>
  <si>
    <t>9999-1294</t>
  </si>
  <si>
    <t>KOORDINACE POSTUPU PRACI</t>
  </si>
  <si>
    <t>9999-1295</t>
  </si>
  <si>
    <t>S ostatnimi profesemi</t>
  </si>
  <si>
    <t>326662219</t>
  </si>
  <si>
    <t>9999-1296</t>
  </si>
  <si>
    <t>PROVEDENI REVIZNICH ZKOUSEK</t>
  </si>
  <si>
    <t>9999-1297</t>
  </si>
  <si>
    <t>DLE CSN 331500</t>
  </si>
  <si>
    <t>9999-1298</t>
  </si>
  <si>
    <t>Revizni technik</t>
  </si>
  <si>
    <t>-537393843</t>
  </si>
  <si>
    <t>9999-1299</t>
  </si>
  <si>
    <t>Spoluprace s reviz.technikem</t>
  </si>
  <si>
    <t>302350711</t>
  </si>
  <si>
    <t>D13</t>
  </si>
  <si>
    <t>ZAJIŠTĚNÍ PRŮKAZU ZPŮSOBILOSTI</t>
  </si>
  <si>
    <t>Pol3</t>
  </si>
  <si>
    <t>zajištění průkazu UTZ ke kolaudaci</t>
  </si>
  <si>
    <t>set</t>
  </si>
  <si>
    <t>-126906210</t>
  </si>
  <si>
    <t>D14</t>
  </si>
  <si>
    <t>Elektroinstalační práce a materiál - celkem</t>
  </si>
  <si>
    <t>D15</t>
  </si>
  <si>
    <t>Elektromontáže - celkem</t>
  </si>
  <si>
    <t>D16</t>
  </si>
  <si>
    <t>9999-878</t>
  </si>
  <si>
    <t>VYTÝČENÍ TRATI</t>
  </si>
  <si>
    <t>9999-887</t>
  </si>
  <si>
    <t>Kabelové vedení v obvodu železniční stanice</t>
  </si>
  <si>
    <t>-77600912</t>
  </si>
  <si>
    <t>9999-931</t>
  </si>
  <si>
    <t>VÝKOP JÁMY PRO STOŽÁR</t>
  </si>
  <si>
    <t>9999-934</t>
  </si>
  <si>
    <t>Zemina třídy 3-4,ručně</t>
  </si>
  <si>
    <t>-1090604223</t>
  </si>
  <si>
    <t>9999-980</t>
  </si>
  <si>
    <t>ZÁHOZ JÁMY,UPĚCHOVÁNÍ,ÚPRAVA</t>
  </si>
  <si>
    <t>9999-981</t>
  </si>
  <si>
    <t>POVRCHU</t>
  </si>
  <si>
    <t>9999-983</t>
  </si>
  <si>
    <t>V zemine třídy 3-4</t>
  </si>
  <si>
    <t>1805993795</t>
  </si>
  <si>
    <t>D17</t>
  </si>
  <si>
    <t>ZÁKLAD PRO OSVĚTLOVACÍ STOŽÁR</t>
  </si>
  <si>
    <t>D18</t>
  </si>
  <si>
    <t>(bude upřesněn podle konkrétně zvolených stožárů</t>
  </si>
  <si>
    <t>Pol4</t>
  </si>
  <si>
    <t>pro 6m skl. stožár</t>
  </si>
  <si>
    <t>-1624030414</t>
  </si>
  <si>
    <t>9999-991</t>
  </si>
  <si>
    <t>HLOUBENÍ KABELOVÉ RÝHY</t>
  </si>
  <si>
    <t>9999-999</t>
  </si>
  <si>
    <t>Zemina třídy 3, šíře 500mm,hloubka 900mm</t>
  </si>
  <si>
    <t>-273894017</t>
  </si>
  <si>
    <t>9999-1067</t>
  </si>
  <si>
    <t>ZŘÍZENÍ KABELOVÉHO LOŽE</t>
  </si>
  <si>
    <t>9999-1073</t>
  </si>
  <si>
    <t>Z kopaného písku, bez zakrytí, šíře do 65cm,tloušťka 10cm</t>
  </si>
  <si>
    <t>-868331646</t>
  </si>
  <si>
    <t>9999-1115r</t>
  </si>
  <si>
    <t>KŘIŽOVATKA S PODZEMNÍMI SÍTĚMI</t>
  </si>
  <si>
    <t>9999-1116r</t>
  </si>
  <si>
    <t>Položení chráničky vč.zakrytí</t>
  </si>
  <si>
    <t>1760422616</t>
  </si>
  <si>
    <t>9999-1117</t>
  </si>
  <si>
    <t>FOLIE VÝSTRAŽNÁ Z PVC</t>
  </si>
  <si>
    <t>9999-1118</t>
  </si>
  <si>
    <t>Do šířky 20cm</t>
  </si>
  <si>
    <t>638186389</t>
  </si>
  <si>
    <t>9999-1175</t>
  </si>
  <si>
    <t>ZÁHOZ KABELOVÉ RÝHY</t>
  </si>
  <si>
    <t>9999-1180</t>
  </si>
  <si>
    <t>1511231614</t>
  </si>
  <si>
    <t>9999-1185</t>
  </si>
  <si>
    <t>ODVOZ ZEMINY</t>
  </si>
  <si>
    <t>9999-1186</t>
  </si>
  <si>
    <t>Do vzdálenosti 1 km</t>
  </si>
  <si>
    <t>533157574</t>
  </si>
  <si>
    <t>9999-1188</t>
  </si>
  <si>
    <t>ÚPRAVA POVRCHU</t>
  </si>
  <si>
    <t>9999-1195</t>
  </si>
  <si>
    <t>Provizorní úprava terénu v zemina třídy 3</t>
  </si>
  <si>
    <t>-257990227</t>
  </si>
  <si>
    <t>D19</t>
  </si>
  <si>
    <t>Zemní práce - celkem</t>
  </si>
  <si>
    <t>D.2.4 - Ostatní stavební objekty</t>
  </si>
  <si>
    <t>SO 98-98 - Všeobecný stavební objekt</t>
  </si>
  <si>
    <t xml:space="preserve">    VRN_B - pro zajištění skalních zářezů</t>
  </si>
  <si>
    <t xml:space="preserve">    VRN_C - pro mosty a propusty</t>
  </si>
  <si>
    <t xml:space="preserve">    VRN_D - pro zab. zař</t>
  </si>
  <si>
    <t>9903200100</t>
  </si>
  <si>
    <t>Přeprava mechanizace na místo prováděných prací o hmotnosti přes 12 t přes 50 do 100 km</t>
  </si>
  <si>
    <t>343025032</t>
  </si>
  <si>
    <t>6"MHS</t>
  </si>
  <si>
    <t>9903200200</t>
  </si>
  <si>
    <t>Přeprava mechanizace na místo prováděných prací o hmotnosti přes 12 t do 200 km</t>
  </si>
  <si>
    <t>-463354299</t>
  </si>
  <si>
    <t>3"ASP/ASPv i pro sníž. přev., následná úprava</t>
  </si>
  <si>
    <t>2"SSP</t>
  </si>
  <si>
    <t>1"mobilní svařovna</t>
  </si>
  <si>
    <t>2"loko</t>
  </si>
  <si>
    <t>9903200300</t>
  </si>
  <si>
    <t>Přeprava mechanizace na místo prováděných prací o hmotnosti přes 12 t do 300 km</t>
  </si>
  <si>
    <t>876932184</t>
  </si>
  <si>
    <t>1"SČ+SMV+PA</t>
  </si>
  <si>
    <t>1"brousící vlak</t>
  </si>
  <si>
    <t>9903200400</t>
  </si>
  <si>
    <t>Přeprava mechanizace na místo prováděných prací o hmotnosti přes 12 t do 400 km</t>
  </si>
  <si>
    <t>1089393038</t>
  </si>
  <si>
    <t>1"mechanizace na kontinuální výměnu kol. roštu</t>
  </si>
  <si>
    <t>0111010R1</t>
  </si>
  <si>
    <t>Finanční náklady pojistné</t>
  </si>
  <si>
    <t>-580879127</t>
  </si>
  <si>
    <t>02110102R</t>
  </si>
  <si>
    <t>Zkoušky únosnosti</t>
  </si>
  <si>
    <t>-2130949395</t>
  </si>
  <si>
    <t>0212110R1</t>
  </si>
  <si>
    <t>Průzkumné práce pro opravy Doplňující laboratorní rozbor kontaminace zeminy nebo kol. lože</t>
  </si>
  <si>
    <t>-1132833684</t>
  </si>
  <si>
    <t>1762355991</t>
  </si>
  <si>
    <t>022101R11</t>
  </si>
  <si>
    <t>Geodetické práce Geodetické práce v průběhu opravy</t>
  </si>
  <si>
    <t>877048847</t>
  </si>
  <si>
    <t>-1300657532</t>
  </si>
  <si>
    <t>022111001</t>
  </si>
  <si>
    <t>Geodetické práce Měření prostorové polohy koleje zaměřením APK trať jednokolejná</t>
  </si>
  <si>
    <t>-331171398</t>
  </si>
  <si>
    <t>Poznámka k položce:_x000d_
Jedná se o cenu za zaměření ve výluce koleje.</t>
  </si>
  <si>
    <t>022121R01</t>
  </si>
  <si>
    <t>457159780</t>
  </si>
  <si>
    <t>023111011</t>
  </si>
  <si>
    <t>Projektové práce Technický projekt zajištění PPK bez optimalizace osy a nivelety koleje trať jednokolejná zajištění PPK</t>
  </si>
  <si>
    <t>2137187939</t>
  </si>
  <si>
    <t>0231310R1</t>
  </si>
  <si>
    <t>Dokumentace skutečného provedení železničního svršku a spodku vč. nutných geodet. prací v listinné i el. podobě</t>
  </si>
  <si>
    <t>-611797568</t>
  </si>
  <si>
    <t>02410130R</t>
  </si>
  <si>
    <t>Osvědčení o shodě notifikovanou osobou</t>
  </si>
  <si>
    <t>-1005520679</t>
  </si>
  <si>
    <t>04200200R</t>
  </si>
  <si>
    <t>Osvědčení o bezpečnosti před uvedením do provozu</t>
  </si>
  <si>
    <t>-400235968</t>
  </si>
  <si>
    <t>04400298R</t>
  </si>
  <si>
    <t>Obnova bodu ŽBP</t>
  </si>
  <si>
    <t>-307910072</t>
  </si>
  <si>
    <t>0241014R1</t>
  </si>
  <si>
    <t>Inženýrská činnost koordinační a kompletační činnost</t>
  </si>
  <si>
    <t>874423151</t>
  </si>
  <si>
    <t>031101R41</t>
  </si>
  <si>
    <t>Zařízení a vybavení staveniště vyjma dále jmenované práce včetně opatření na ochranu sousedních pozemků, včetně opatření na ochranu sousedních pozemků, informační tabule, dopravního značení na staveništi aj. při velikosti nákladů přes 20 mil. Kč</t>
  </si>
  <si>
    <t>601139060</t>
  </si>
  <si>
    <t>033111R01</t>
  </si>
  <si>
    <t>Provozní vlivy Výluka silničního provozu se zajištěním objížďky</t>
  </si>
  <si>
    <t>-394085853</t>
  </si>
  <si>
    <t>033131001</t>
  </si>
  <si>
    <t>Provozní vlivy Organizační zajištění prací při zřizování a udržování BK kolejí a výhybek</t>
  </si>
  <si>
    <t>-839700556</t>
  </si>
  <si>
    <t>01329400R</t>
  </si>
  <si>
    <t>Dílenská dokumentace zábradlí</t>
  </si>
  <si>
    <t>-2042638171</t>
  </si>
  <si>
    <t>029101001</t>
  </si>
  <si>
    <t>Ostatní náklady Náklady na informační cedule, desky, publikační náklady, aj.</t>
  </si>
  <si>
    <t>-1003066380</t>
  </si>
  <si>
    <t>VRN_B</t>
  </si>
  <si>
    <t>pro zajištění skalních zářezů</t>
  </si>
  <si>
    <t>023131001B</t>
  </si>
  <si>
    <t>Projektové práce Dokumentace skutečného provedení zajištění skalních zářezů</t>
  </si>
  <si>
    <t>292187658</t>
  </si>
  <si>
    <t>041002000R</t>
  </si>
  <si>
    <t>Dozory (ekologický, bezpečnost)</t>
  </si>
  <si>
    <t>1168771310</t>
  </si>
  <si>
    <t>VRN_C</t>
  </si>
  <si>
    <t>pro mosty a propusty</t>
  </si>
  <si>
    <t>010001000R</t>
  </si>
  <si>
    <t>Průzkumné, geodetické a projektové práce, DSPS</t>
  </si>
  <si>
    <t>-1368814622</t>
  </si>
  <si>
    <t>040001000R</t>
  </si>
  <si>
    <t>Inženýrská činnost</t>
  </si>
  <si>
    <t>524011201</t>
  </si>
  <si>
    <t>060001000R</t>
  </si>
  <si>
    <t>Územní vlivy</t>
  </si>
  <si>
    <t>-238358930</t>
  </si>
  <si>
    <t>070001000R</t>
  </si>
  <si>
    <t>Provozní vlivy</t>
  </si>
  <si>
    <t>1214423276</t>
  </si>
  <si>
    <t>VRN_D</t>
  </si>
  <si>
    <t>pro zab. zař</t>
  </si>
  <si>
    <t>022101021R</t>
  </si>
  <si>
    <t>-681357443</t>
  </si>
  <si>
    <t>023122001R</t>
  </si>
  <si>
    <t>Realizační projektová dokumentace - Přesné trasování kabelové trasy pro ETCS (pochozí žlab, 3x HDPE trubky)</t>
  </si>
  <si>
    <t>1829370822</t>
  </si>
  <si>
    <t>023131011R</t>
  </si>
  <si>
    <t>-1793282760</t>
  </si>
  <si>
    <t>7598095700</t>
  </si>
  <si>
    <t>Dozor pracovníků provozovatele při práci na živém zařízení</t>
  </si>
  <si>
    <t>1474103790</t>
  </si>
  <si>
    <t>023111001R</t>
  </si>
  <si>
    <t>Projektové práce Technický projekt, zaměření ZZ</t>
  </si>
  <si>
    <t>1516894874</t>
  </si>
  <si>
    <t xml:space="preserve">"Zaměření kab. trasy dotčené stavbou dle tabulky v TZ" 3,6 </t>
  </si>
  <si>
    <t>SO 99-99 - Materiál dodaný objednatelem ! NEOCEŇOVAT !</t>
  </si>
  <si>
    <t>HSV - HSV</t>
  </si>
  <si>
    <t xml:space="preserve">    OBJ_SO 10-01.01 - Materiál objednatele pro SO 10-01.01</t>
  </si>
  <si>
    <t>OBJ_SO 10-01.01</t>
  </si>
  <si>
    <t>Materiál objednatele pro SO 10-01.01</t>
  </si>
  <si>
    <t>5957104035</t>
  </si>
  <si>
    <t>Kolejnicové pásy třídy R260 tv. 49 E1 délky 120 metrů</t>
  </si>
  <si>
    <t>-2058260553</t>
  </si>
  <si>
    <t>"3984/120 zaokrouhlení na celé ks</t>
  </si>
  <si>
    <t>5957107015</t>
  </si>
  <si>
    <t>Kolejnicové pásy R350HT tv.49 E1 délky 120 metrů</t>
  </si>
  <si>
    <t>-1110235451</t>
  </si>
  <si>
    <t>"6531,8/120zaokrouhlení na celé sudé ks</t>
  </si>
  <si>
    <t>595614003R</t>
  </si>
  <si>
    <t>Pražec betonový příčný vystrojený včetně kompletů tv. B 91T/2 (S) vč. dopravy na místo stavby</t>
  </si>
  <si>
    <t>bez vazby na cenovou soustavu</t>
  </si>
  <si>
    <t>571086564</t>
  </si>
  <si>
    <t>s návrhovou hodnotou rozchodu 1437mm</t>
  </si>
  <si>
    <t>8642+18"</t>
  </si>
  <si>
    <t>SEZNAM FIGUR</t>
  </si>
  <si>
    <t>Výměra</t>
  </si>
  <si>
    <t>D.2.1.4/ SO 20-01</t>
  </si>
  <si>
    <t>""odvoz vykopaného materiálu na skládku"</t>
  </si>
  <si>
    <t xml:space="preserve">"dle pol. 122151104"   175.00</t>
  </si>
  <si>
    <t xml:space="preserve">"odvoz zeminy na skládku"    161.00</t>
  </si>
  <si>
    <t xml:space="preserve">"měřeno digitálně"   21.85*4.982*2.10</t>
  </si>
  <si>
    <t xml:space="preserve">"přechodové zídky"   2*1.80</t>
  </si>
  <si>
    <t xml:space="preserve">"výztuž přechodových zídek"   334.80/1000.00</t>
  </si>
  <si>
    <t xml:space="preserve">"oddilatování zídek od čelních zdí, měřeno digitálně"  2*1.30*0.88</t>
  </si>
  <si>
    <t>Použití figury:</t>
  </si>
  <si>
    <t xml:space="preserve">"dle pol. 985121122"    178.00</t>
  </si>
  <si>
    <t xml:space="preserve">"dle pol. 985121222"    42.50</t>
  </si>
  <si>
    <t xml:space="preserve">"ocelové zábradlí"  1961.20</t>
  </si>
  <si>
    <t>""dle skladby S3"</t>
  </si>
  <si>
    <t>"izolace drenáže" 2*2.50*8.50</t>
  </si>
  <si>
    <t>A66</t>
  </si>
  <si>
    <t xml:space="preserve">"přechodové zídky"  2*(3.0+2.4+1.30*0.88+1.13*1.20) </t>
  </si>
  <si>
    <t>A68</t>
  </si>
  <si>
    <t xml:space="preserve">"2xALN - přechodové zídky"  2*(3.0+2.4+1.30*0.88+1.13*1.20) </t>
  </si>
  <si>
    <t>""Izolace NAIP"</t>
  </si>
  <si>
    <t>A71</t>
  </si>
  <si>
    <t xml:space="preserve">"čelní zídky - původní kce."   1.00*(16.60+11.05)</t>
  </si>
  <si>
    <t>B11</t>
  </si>
  <si>
    <t xml:space="preserve">"odpočet materiálu pro zpětný zásyp, dle pol. 162351103"  -8.00</t>
  </si>
  <si>
    <t>B15</t>
  </si>
  <si>
    <t xml:space="preserve">"zemina pro zpětný zásyp na meziskládku"   8.00</t>
  </si>
  <si>
    <t>B17</t>
  </si>
  <si>
    <t xml:space="preserve">"měřeno digitálně"   21.85*4.982</t>
  </si>
  <si>
    <t>B18</t>
  </si>
  <si>
    <t>"Celkem: A18"</t>
  </si>
  <si>
    <t>B26</t>
  </si>
  <si>
    <t>"Celkem: A26"</t>
  </si>
  <si>
    <t>B28</t>
  </si>
  <si>
    <t>"Celkem: A28"</t>
  </si>
  <si>
    <t>B41</t>
  </si>
  <si>
    <t xml:space="preserve">"dilatace desky od čelních zídek"  0.20*(15.00+11.00)</t>
  </si>
  <si>
    <t xml:space="preserve">"odpočet pororoštů s příslušenstvím, dle pol. R9326201"   -1262.40</t>
  </si>
  <si>
    <t>B65</t>
  </si>
  <si>
    <t>B66</t>
  </si>
  <si>
    <t>B68</t>
  </si>
  <si>
    <t>"Celkem: A68"</t>
  </si>
  <si>
    <t>B71</t>
  </si>
  <si>
    <t>"Celkem: A71"</t>
  </si>
  <si>
    <t>C11</t>
  </si>
  <si>
    <t>"Celkem: A11+B11"</t>
  </si>
  <si>
    <t>C15</t>
  </si>
  <si>
    <t>"Celkem: A15+B15"</t>
  </si>
  <si>
    <t>C17</t>
  </si>
  <si>
    <t>"Celkem: A17+B17"</t>
  </si>
  <si>
    <t>C41</t>
  </si>
  <si>
    <t>"Celkem: A41+B41"</t>
  </si>
  <si>
    <t>C57</t>
  </si>
  <si>
    <t>"Celkem: A57+B57"</t>
  </si>
  <si>
    <t>C65</t>
  </si>
  <si>
    <t>"Celkem: A65+B65"</t>
  </si>
  <si>
    <t>C66</t>
  </si>
  <si>
    <t>"Celkem: A66+B66"</t>
  </si>
  <si>
    <t>"Celkem: A70+B70"</t>
  </si>
  <si>
    <t>D.2.1.4/ SO 20-02</t>
  </si>
  <si>
    <t xml:space="preserve">"dle pol. 122151104"  216.00</t>
  </si>
  <si>
    <t xml:space="preserve">"dle pol. 162751117"    209.00</t>
  </si>
  <si>
    <t>""80 % zemina I. třídy těžitelnosti</t>
  </si>
  <si>
    <t xml:space="preserve">""odkopávky za rubem opěr pro drenáž a obnažení klenby"  </t>
  </si>
  <si>
    <t xml:space="preserve">"měřeno digitálně"    261.00*0.80</t>
  </si>
  <si>
    <t>""20 % II. třída těžitelnosti"</t>
  </si>
  <si>
    <t xml:space="preserve">"měřeno digitálně"    261.00*0.20</t>
  </si>
  <si>
    <t>""dle výkresů pohledů"</t>
  </si>
  <si>
    <t xml:space="preserve">"Sanace A43, čelní plochy, měřeno digitálně"  49.60+34.50</t>
  </si>
  <si>
    <t xml:space="preserve">"Sanace A45, čelní plochy, měřeno digitálně"  49.60+34.50</t>
  </si>
  <si>
    <t>"Sanace A46, podhled klenby, měřeno digitálně" 8.62*4.16</t>
  </si>
  <si>
    <t>"izolace drenáže" 2*2.50*9.00</t>
  </si>
  <si>
    <t xml:space="preserve">"izolace desky - separační folie PE"   3.60*14.20</t>
  </si>
  <si>
    <t xml:space="preserve">"odpočet materiálu pro zpětný zásyp, dle pol. 162351103"  -7.00</t>
  </si>
  <si>
    <t xml:space="preserve">"dle pol. 162751137"    54.00 </t>
  </si>
  <si>
    <t xml:space="preserve">"měřeno digitálně"   16.90*4.96</t>
  </si>
  <si>
    <t>B3</t>
  </si>
  <si>
    <t>"odkopávky pro přechodové zídky" 2*4.50*0.80</t>
  </si>
  <si>
    <t>B4</t>
  </si>
  <si>
    <t>"odkopávky pro přechodové zídky" 2*4.50*0.20</t>
  </si>
  <si>
    <t>B43</t>
  </si>
  <si>
    <t xml:space="preserve">"stěny pod mostem"  2*12.21</t>
  </si>
  <si>
    <t>B64</t>
  </si>
  <si>
    <t xml:space="preserve">"izolace desky"   3.60*14.20</t>
  </si>
  <si>
    <t>B72</t>
  </si>
  <si>
    <t>"Celkem: A72"</t>
  </si>
  <si>
    <t>C3</t>
  </si>
  <si>
    <t>"Celkem: A3+B3"</t>
  </si>
  <si>
    <t>C4</t>
  </si>
  <si>
    <t>"Celkem: A4+B4"</t>
  </si>
  <si>
    <t>C43</t>
  </si>
  <si>
    <t xml:space="preserve">"křídla"  4*8.50</t>
  </si>
  <si>
    <t>C64</t>
  </si>
  <si>
    <t>"Celkem: A64+B64"</t>
  </si>
  <si>
    <t>D43</t>
  </si>
  <si>
    <t xml:space="preserve">"rub klenby"  10.20*3.40</t>
  </si>
  <si>
    <t>E43</t>
  </si>
  <si>
    <t xml:space="preserve">"čelní zídky- vnitřní strana - původní kce."    0.90*(19.40+10.90)</t>
  </si>
  <si>
    <t>F43</t>
  </si>
  <si>
    <t>"Celkem: A43+B43+C43+D43+E43"</t>
  </si>
  <si>
    <t>F45</t>
  </si>
  <si>
    <t>"Celkem: A45+B45+C45+D45+E45"</t>
  </si>
  <si>
    <t>D.2.1.4/ SO 20-03</t>
  </si>
  <si>
    <t xml:space="preserve">"dle pol. 122151104"   160.00</t>
  </si>
  <si>
    <t>""odvoz zeminy na skládku ve vzdálenosti 20 km"</t>
  </si>
  <si>
    <t>10.00*154.00</t>
  </si>
  <si>
    <t xml:space="preserve">"dle pol. 162751117"    154.00</t>
  </si>
  <si>
    <t>""odkopávky zeminy I. třídy těžitelnosti - předpoklad 80 %"</t>
  </si>
  <si>
    <t xml:space="preserve">"měřeno digitálně"    192.00*0.80</t>
  </si>
  <si>
    <t xml:space="preserve">"oddilatování přechod. zídek od čelních zdí"   2*0.60*1.20</t>
  </si>
  <si>
    <t xml:space="preserve">"Sanace A47, čelní plochy, měřeno digitálně"  39.00+62.50</t>
  </si>
  <si>
    <t xml:space="preserve">"Sanace A49, čelní plochy, měřeno digitálně"  39.00+62.50</t>
  </si>
  <si>
    <t>""odkopávky zeminy II. třídy těžitelnosti - předpoklad 20 %"</t>
  </si>
  <si>
    <t xml:space="preserve">"měřeno digitálně"    192*0.20</t>
  </si>
  <si>
    <t>"Sanace A50, podhled klenby, měřeno digitálně" 5.141*5.98</t>
  </si>
  <si>
    <t>"izolace drenáže" 2*2.50*7.00</t>
  </si>
  <si>
    <t xml:space="preserve">"2xALN - přechodové zídky"  2*(1.50+1.00*0.58+2.00*0.20+0.40+0.58*1.68)</t>
  </si>
  <si>
    <t xml:space="preserve">"izolace desky - separační folie PE"   3.67*9.00</t>
  </si>
  <si>
    <t>B1</t>
  </si>
  <si>
    <t>"Celkem: A1"</t>
  </si>
  <si>
    <t>B10</t>
  </si>
  <si>
    <t>"Celkem: A10"</t>
  </si>
  <si>
    <t xml:space="preserve">"odpočet materiálu pro zpětný zásyp, dle pol. 162351103"  -6.00</t>
  </si>
  <si>
    <t>B12</t>
  </si>
  <si>
    <t>"Celkem: A12"</t>
  </si>
  <si>
    <t xml:space="preserve">"dle pol. 162751137"   40.00</t>
  </si>
  <si>
    <t xml:space="preserve">"měřeno digitálně"   2*2.30*8.50</t>
  </si>
  <si>
    <t>B2</t>
  </si>
  <si>
    <t>"Celkem: A2"</t>
  </si>
  <si>
    <t xml:space="preserve">"odkopávky pro přechodové zídky"  2*4.00*0.80</t>
  </si>
  <si>
    <t>"Celkem: A4"</t>
  </si>
  <si>
    <t>B40</t>
  </si>
  <si>
    <t xml:space="preserve">"dilatace desky na klenbou od čelních zdí"    0.20*(16.50+9.00)</t>
  </si>
  <si>
    <t>B47</t>
  </si>
  <si>
    <t xml:space="preserve">"stěny pod mostem"  2*30.80</t>
  </si>
  <si>
    <t>B49</t>
  </si>
  <si>
    <t>B5</t>
  </si>
  <si>
    <t>"odkopávky pro přechodové zídky" 2*4.00*0.20</t>
  </si>
  <si>
    <t>B6</t>
  </si>
  <si>
    <t>"Celkem: A6"</t>
  </si>
  <si>
    <t xml:space="preserve">"dle pol. 962051111"  0.48</t>
  </si>
  <si>
    <t xml:space="preserve">"izolace desky"   3.67*9.00</t>
  </si>
  <si>
    <t>B7</t>
  </si>
  <si>
    <t>"Celkem: A7"</t>
  </si>
  <si>
    <t>B73</t>
  </si>
  <si>
    <t>B8</t>
  </si>
  <si>
    <t>"Celkem: A8"</t>
  </si>
  <si>
    <t>B9</t>
  </si>
  <si>
    <t>"Celkem: A9"</t>
  </si>
  <si>
    <t>C40</t>
  </si>
  <si>
    <t>"Celkem: A40+B40"</t>
  </si>
  <si>
    <t>C47</t>
  </si>
  <si>
    <t xml:space="preserve">"křídla"  4*4.50</t>
  </si>
  <si>
    <t>C49</t>
  </si>
  <si>
    <t>C5</t>
  </si>
  <si>
    <t>"Celkem: A5+B5"</t>
  </si>
  <si>
    <t>C68</t>
  </si>
  <si>
    <t>"Celkem: A68+B68"</t>
  </si>
  <si>
    <t>C73</t>
  </si>
  <si>
    <t>"Celkem: A73+B73"</t>
  </si>
  <si>
    <t>D47</t>
  </si>
  <si>
    <t xml:space="preserve">"rub klenby"  7.40*3.541</t>
  </si>
  <si>
    <t>D49</t>
  </si>
  <si>
    <t>E47</t>
  </si>
  <si>
    <t xml:space="preserve">"čelní zídky - vnitřní strana"   0.80*(7.56+19.25)</t>
  </si>
  <si>
    <t>E49</t>
  </si>
  <si>
    <t>F47</t>
  </si>
  <si>
    <t xml:space="preserve">"římsy"  14.30</t>
  </si>
  <si>
    <t>F49</t>
  </si>
  <si>
    <t>G47</t>
  </si>
  <si>
    <t>"Celkem: A47+B47+C47+D47+E47+F47"</t>
  </si>
  <si>
    <t>G49</t>
  </si>
  <si>
    <t>"Celkem: A49+B49+C49+D49+E49+F49"</t>
  </si>
  <si>
    <t>D.2.1.4/ SO 20-04</t>
  </si>
  <si>
    <t xml:space="preserve">"dle pol. 162751117"    162.00</t>
  </si>
  <si>
    <t xml:space="preserve">"měřeno digitálně"   2*2.80*8.50*2.10</t>
  </si>
  <si>
    <t xml:space="preserve">""odkopávky za rubem opěr pro drenáž a obnažení klenby - 80 %  zemina I. třídy těžitelnosti"  </t>
  </si>
  <si>
    <t xml:space="preserve">"měřeno digitálně"    40.00*5.00*0.80</t>
  </si>
  <si>
    <t xml:space="preserve">"přechodové zídky"   2*1.30</t>
  </si>
  <si>
    <t xml:space="preserve">"výztuž přechodových zídek"   222.20/1000.00</t>
  </si>
  <si>
    <t xml:space="preserve">"oddilatování přechod. zídek od čelních zdí, měřeno digitálně"   2*0.60*1.20</t>
  </si>
  <si>
    <t xml:space="preserve">"měřeno digitálně"    200.00*0.20</t>
  </si>
  <si>
    <t>""dle výkresů pohledů - měřeno digitálně"</t>
  </si>
  <si>
    <t xml:space="preserve">"Sanace A43, čelní plochy, měřeno digitálně"  35.00+45.00</t>
  </si>
  <si>
    <t>""dle výkresů pohledů, měřeno digitálně"</t>
  </si>
  <si>
    <t xml:space="preserve">"Sanace A45, čelní plochy, měřeno digitálně"  35.00+45.00</t>
  </si>
  <si>
    <t>""vysušení podhledu klenby"</t>
  </si>
  <si>
    <t xml:space="preserve">"přechodové zídky"  2*(1.00*0.88+1.50+1.20*1.20+2.10+0.46)</t>
  </si>
  <si>
    <t xml:space="preserve">"čelní zídky - původní kce."    0.90*(16.06+7.53)</t>
  </si>
  <si>
    <t xml:space="preserve">"izolace desky - separační folie PE"   3.60*9.00</t>
  </si>
  <si>
    <t xml:space="preserve">"dle pol. 122151104"   168.00</t>
  </si>
  <si>
    <t xml:space="preserve">"dle pol. 162751137"    40.00</t>
  </si>
  <si>
    <t>B14</t>
  </si>
  <si>
    <t xml:space="preserve">"měřeno digitálně"   2*2.80*8.50</t>
  </si>
  <si>
    <t>"Celkem: A15"</t>
  </si>
  <si>
    <t xml:space="preserve">"odkopávky pro přechodové zídky"  2*4.00</t>
  </si>
  <si>
    <t>B23</t>
  </si>
  <si>
    <t>"Celkem: A23"</t>
  </si>
  <si>
    <t>B24</t>
  </si>
  <si>
    <t>"Celkem: A24"</t>
  </si>
  <si>
    <t>B36</t>
  </si>
  <si>
    <t xml:space="preserve">"oddilatování desky od čelních zdí, měřeno digitálně"    2*2.00</t>
  </si>
  <si>
    <t xml:space="preserve">"stěny pod mostem"  2*24.00</t>
  </si>
  <si>
    <t>B62</t>
  </si>
  <si>
    <t xml:space="preserve">"dle pol. 962051111"   0.144</t>
  </si>
  <si>
    <t xml:space="preserve">"izolace desky"   3.60*9.00</t>
  </si>
  <si>
    <t>C12</t>
  </si>
  <si>
    <t>"Celkem: A12+B12"</t>
  </si>
  <si>
    <t>C14</t>
  </si>
  <si>
    <t>"Celkem: A14+B14"</t>
  </si>
  <si>
    <t>C2</t>
  </si>
  <si>
    <t>"Celkem: A2+B2"</t>
  </si>
  <si>
    <t>C36</t>
  </si>
  <si>
    <t>"Celkem: A36+B36"</t>
  </si>
  <si>
    <t xml:space="preserve">"křídla"  4*5.50</t>
  </si>
  <si>
    <t>C62</t>
  </si>
  <si>
    <t>"Celkem: A62+B62"</t>
  </si>
  <si>
    <t>C8</t>
  </si>
  <si>
    <t>"Celkem: A8+B8"</t>
  </si>
  <si>
    <t>"rub klenby" 31.00</t>
  </si>
  <si>
    <t xml:space="preserve">"čelní zídky - vnitřní strana"   31.00</t>
  </si>
  <si>
    <t>D.2.1.4/ SO 20-05</t>
  </si>
  <si>
    <t xml:space="preserve">"měřeno digitálně"   2*3.80*8.00*2.10</t>
  </si>
  <si>
    <t xml:space="preserve">"měřeno digitálně"    22.50*5.00</t>
  </si>
  <si>
    <t xml:space="preserve">"levá římsa"   1.03</t>
  </si>
  <si>
    <t xml:space="preserve">"přechodové zídky"   4*2.422</t>
  </si>
  <si>
    <t>""dle příl. 2.4.2"</t>
  </si>
  <si>
    <t xml:space="preserve">"výztuž přechodových zídek"  653.81/1000.00</t>
  </si>
  <si>
    <t>""dle výkresu půdorysu"</t>
  </si>
  <si>
    <t>""dle výkresů pohledů a řezů"</t>
  </si>
  <si>
    <t xml:space="preserve">"čelní plochy, měřeno digitálně"  26.00+20.00</t>
  </si>
  <si>
    <t>""dle TZ - reprofilace maltami tl. 20mm"</t>
  </si>
  <si>
    <t xml:space="preserve">"čelní zídky - vnitřní strana"  0.60*(14.90+8.50)</t>
  </si>
  <si>
    <t>""izolace desky přechod. zídek"</t>
  </si>
  <si>
    <t xml:space="preserve"> 4*0.90*4.00</t>
  </si>
  <si>
    <t>"přechodové zídky" 4*4.84+4*0.7+4*0.62</t>
  </si>
  <si>
    <t>""Izolace 2xALN"</t>
  </si>
  <si>
    <t>""dle příl. 2.02</t>
  </si>
  <si>
    <t xml:space="preserve">""dle příl. 2.02" </t>
  </si>
  <si>
    <t xml:space="preserve">"dle pol. 122151104"   136.50</t>
  </si>
  <si>
    <t xml:space="preserve">"měřeno digitálně"   2*3.80*8.00</t>
  </si>
  <si>
    <t xml:space="preserve">"odkopávky pro přechodové zídky"  4*6.00</t>
  </si>
  <si>
    <t>B20</t>
  </si>
  <si>
    <t xml:space="preserve">"pravá římsa"    1.57+0.37</t>
  </si>
  <si>
    <t>B25</t>
  </si>
  <si>
    <t>"Celkem: A25"</t>
  </si>
  <si>
    <t>B27</t>
  </si>
  <si>
    <t>"Celkem: A27"</t>
  </si>
  <si>
    <t>B34</t>
  </si>
  <si>
    <t xml:space="preserve">"dlažba za křídly"   2*1.00*2.50*1.20</t>
  </si>
  <si>
    <t xml:space="preserve">"stěny pod mostem"  2*3.57*4.85</t>
  </si>
  <si>
    <t>B50</t>
  </si>
  <si>
    <t>""reprofilace podhledu desky"</t>
  </si>
  <si>
    <t>B59</t>
  </si>
  <si>
    <t>"Celkem: A59"</t>
  </si>
  <si>
    <t>B60</t>
  </si>
  <si>
    <t>"Celkem: A60"</t>
  </si>
  <si>
    <t>"Celkem: A62"</t>
  </si>
  <si>
    <t>B63</t>
  </si>
  <si>
    <t>"Celkem: A63"</t>
  </si>
  <si>
    <t xml:space="preserve">"izolace desky"  58.45</t>
  </si>
  <si>
    <t>"Celkem: A66"</t>
  </si>
  <si>
    <t xml:space="preserve">"odpočet materiálu pro zpětný zásyp, dle pol. 162351103"  -18.00</t>
  </si>
  <si>
    <t>C20</t>
  </si>
  <si>
    <t>"Celkem: A20+B20"</t>
  </si>
  <si>
    <t>C34</t>
  </si>
  <si>
    <t xml:space="preserve">"dlažba  před mostem, měřeno digitálně"    9.70+10.10</t>
  </si>
  <si>
    <t xml:space="preserve">"křídla"  4*10.00</t>
  </si>
  <si>
    <t>C50</t>
  </si>
  <si>
    <t>"Celkem: A50+B50"</t>
  </si>
  <si>
    <t>C7</t>
  </si>
  <si>
    <t>"Celkem: A7+B7"</t>
  </si>
  <si>
    <t>D34</t>
  </si>
  <si>
    <t>"Celkem: A34+B34+C34"</t>
  </si>
  <si>
    <t>D.2.1.4/ SO 20-08</t>
  </si>
  <si>
    <t xml:space="preserve">"měřeno digitálně"  2*5.00*0.50</t>
  </si>
  <si>
    <t xml:space="preserve">""odkopávky pro odláždění"  </t>
  </si>
  <si>
    <t>(4.30*1.20+4.65+40.51*2.80+9.70)*0.20</t>
  </si>
  <si>
    <t>""dle výkresů NS"</t>
  </si>
  <si>
    <t xml:space="preserve">"tubus uvnitř - tryskání 100 %, měřeno digitálně"  6.00*40.46</t>
  </si>
  <si>
    <t xml:space="preserve">"dle pol. 985121122"   266.88</t>
  </si>
  <si>
    <t xml:space="preserve">"přezdění poškozených svahových křídel - 100 %, měřeno digitálně"   2*6.10*0.60</t>
  </si>
  <si>
    <t>""povrchové spárování - 30 % pohledových ploch kce."</t>
  </si>
  <si>
    <t xml:space="preserve">"tubus uvnitř - povrchové spár., měřeno digitálně"  6.00*40.46*0.30</t>
  </si>
  <si>
    <t>""hloubkové spárování, 70 % pohledových ploch"</t>
  </si>
  <si>
    <t xml:space="preserve">"tubus uvnitř - povrchové spár., měřeno digitálně"  6.00*40.46*0.70</t>
  </si>
  <si>
    <t xml:space="preserve">"dle pol. 122151104"   32.942</t>
  </si>
  <si>
    <t xml:space="preserve">""rýhy pro prahy"  </t>
  </si>
  <si>
    <t>B21</t>
  </si>
  <si>
    <t xml:space="preserve">"čela"   2*8.22</t>
  </si>
  <si>
    <t>B22</t>
  </si>
  <si>
    <t>"Celkem: A22"</t>
  </si>
  <si>
    <t xml:space="preserve">"přezdění čela vpravo - 50 %, měřeno digitálně"    8.22*0.40*0.50</t>
  </si>
  <si>
    <t xml:space="preserve">"čela - měřeno digitálně"    2*8.22*0.30  </t>
  </si>
  <si>
    <t xml:space="preserve">"čela - měřeno digitálně"    2*8.22*0.70  </t>
  </si>
  <si>
    <t xml:space="preserve">"odpočet materiálu pro zpětný zásyp, dle pol. 162351103"  -5.00</t>
  </si>
  <si>
    <t xml:space="preserve">""odkopávky pro přezdění křídel" </t>
  </si>
  <si>
    <t xml:space="preserve"> 2*5.00*0.50</t>
  </si>
  <si>
    <t>C21</t>
  </si>
  <si>
    <t xml:space="preserve">"římsy"  2*2.80*0.20+0.74+2*8.80*0.20+1.70+4*0.15</t>
  </si>
  <si>
    <t>C23</t>
  </si>
  <si>
    <t>"Celkem: A23+B23"</t>
  </si>
  <si>
    <t>C24</t>
  </si>
  <si>
    <t xml:space="preserve">"římsy"  (2*2.80*0.20+0.74+2*8.80*0.20+1.70+4*0.15)*0.30</t>
  </si>
  <si>
    <t xml:space="preserve">"římsy"  (2*2.80*0.20+0.74+2*8.80*0.20+1.70+4*0.15)*0.70</t>
  </si>
  <si>
    <t>"Celkem: A2+B2+C2"</t>
  </si>
  <si>
    <t>D21</t>
  </si>
  <si>
    <t>"Celkem: A21+B21+C21"</t>
  </si>
  <si>
    <t>D24</t>
  </si>
  <si>
    <t>"Celkem: A24+B24+C24"</t>
  </si>
  <si>
    <t>D25</t>
  </si>
  <si>
    <t xml:space="preserve">"spárování přezděných křídel"   2*6.00</t>
  </si>
  <si>
    <t>E25</t>
  </si>
  <si>
    <t>"Celkem: A25+B25+C25+D25"</t>
  </si>
  <si>
    <t>D.2.1.4/ SO 21-01</t>
  </si>
  <si>
    <t xml:space="preserve">"dle pol.  131251104"    277.731</t>
  </si>
  <si>
    <t xml:space="preserve">"dle pol. 162751117"   278.717</t>
  </si>
  <si>
    <t xml:space="preserve">""rozšířený základ na vtoku a výtoku" </t>
  </si>
  <si>
    <t xml:space="preserve">"měřeno digitálně"   2*(0.832-1.98*0.20)*2.10</t>
  </si>
  <si>
    <t>""dlažba z lom. kamene tl. 200mm"</t>
  </si>
  <si>
    <t xml:space="preserve">"výtok, měřeno digitálně, koef. sklonu 1,20"     10.35*1.20</t>
  </si>
  <si>
    <t>""výkop, měřeno digitálně, předpoklad 80 % zemina I. třídy těž."</t>
  </si>
  <si>
    <t>370.00*0.80</t>
  </si>
  <si>
    <t xml:space="preserve">"dle pol. 96202"  30.478</t>
  </si>
  <si>
    <t>""rýhy pro prahy a zákl. prahy"</t>
  </si>
  <si>
    <t>2*0.30*0.30*1.98</t>
  </si>
  <si>
    <t xml:space="preserve">"dle pol. 13225"     0.986</t>
  </si>
  <si>
    <t xml:space="preserve">"dle pol. 162751137"    74.00</t>
  </si>
  <si>
    <t xml:space="preserve">"příčné základ. prahy" 2*0.30*0.30*1.98  </t>
  </si>
  <si>
    <t xml:space="preserve">"vtok, měřeno digitálně, koef. sklonu 1,20"         18.10*1.20</t>
  </si>
  <si>
    <t xml:space="preserve">"odpočet vybouráného propustku"  -17.00*(0.4*0.4+2*0.6*0.6+0.80*0.20)-3*(3.14*0.25*0.25)</t>
  </si>
  <si>
    <t xml:space="preserve">"dle pol. 96302"   6.773</t>
  </si>
  <si>
    <t>0.60*0.30*(1.40+2.10)</t>
  </si>
  <si>
    <t>C28</t>
  </si>
  <si>
    <t>"Celkem: A28+B28"</t>
  </si>
  <si>
    <t>"Celkem: A34+B34"</t>
  </si>
  <si>
    <t>"Celkem: A49+B49"</t>
  </si>
  <si>
    <t>C6</t>
  </si>
  <si>
    <t>"Celkem: A6+B6"</t>
  </si>
  <si>
    <t>D.2.1.4/ SO 21-02</t>
  </si>
  <si>
    <t xml:space="preserve">"dle pol. 162751117"   88.872</t>
  </si>
  <si>
    <t>13.00*10.00*0.80</t>
  </si>
  <si>
    <t>2*11.195*0.20+2*1.98*0.65</t>
  </si>
  <si>
    <t xml:space="preserve">"měřeno digitálně"   2*2*0.27*2.10</t>
  </si>
  <si>
    <t>13.00*10.00*0.20</t>
  </si>
  <si>
    <t xml:space="preserve">"výtok, měřeno digitálně, koef. sklonu 1,20"    (3.70+1.60+1.40)*1.20+2.60</t>
  </si>
  <si>
    <t>2*0.40*0.30*1.98</t>
  </si>
  <si>
    <t xml:space="preserve">"dle pol. 96202"  28.324</t>
  </si>
  <si>
    <t xml:space="preserve">"dle pol.  131251104"    87.90</t>
  </si>
  <si>
    <t xml:space="preserve">"dle pol. 162751137"    21.975</t>
  </si>
  <si>
    <t>""odpočet vybouráného propustku"</t>
  </si>
  <si>
    <t>-2.30*8.75*0.80</t>
  </si>
  <si>
    <t>""bednění zesíleného základu"</t>
  </si>
  <si>
    <t>2*2*2.1*0.50+2*4*0.30</t>
  </si>
  <si>
    <t xml:space="preserve">"příčné základ. prahy" 2*0.30*0.40*1.98  </t>
  </si>
  <si>
    <t>-2.30*8.75*0.20</t>
  </si>
  <si>
    <t>B30</t>
  </si>
  <si>
    <t xml:space="preserve">"vtok, měřeno digitálně, koef. sklonu 1,20"         (4.63+1.30+1.30)*1.20+2.20</t>
  </si>
  <si>
    <t xml:space="preserve">"rýhy pro bet. prahy na konci dlažby"   2* 1.38*0.60*0.30</t>
  </si>
  <si>
    <t xml:space="preserve">"dle pol. 96302"   11.765</t>
  </si>
  <si>
    <t xml:space="preserve">"dle pol. 13225"     0.972</t>
  </si>
  <si>
    <t>"Celkem: A21+B21"</t>
  </si>
  <si>
    <t>C26</t>
  </si>
  <si>
    <t>"Celkem: A26+B26"</t>
  </si>
  <si>
    <t>"Celkem: A30+B30"</t>
  </si>
  <si>
    <t>D.2.1.4/ SO 21-03</t>
  </si>
  <si>
    <t xml:space="preserve">"dle pol. 96302"   10.642</t>
  </si>
  <si>
    <t>3.00*7.70</t>
  </si>
  <si>
    <t xml:space="preserve">"dle pol.  131251104"    18.826</t>
  </si>
  <si>
    <t xml:space="preserve">"dle pol. 162751117"   18.826</t>
  </si>
  <si>
    <t xml:space="preserve">""odpočet vybouráného propustku" </t>
  </si>
  <si>
    <t>"kamenná deska" -1.85*7.70*0.30</t>
  </si>
  <si>
    <t>"Celkem: A5"</t>
  </si>
  <si>
    <t>D.2.1.4/ SO 21-04</t>
  </si>
  <si>
    <t xml:space="preserve">"dle pol. 162751117"   245.156</t>
  </si>
  <si>
    <t>""dle TZ - zásyp ze štěrkodrti 0-32, 50 % zásypu"</t>
  </si>
  <si>
    <t xml:space="preserve">"měřeno digitálně"    51.00*14.00*0.50</t>
  </si>
  <si>
    <t xml:space="preserve">"měřeno digitálně"    51.00*14.00*0.50*2.10</t>
  </si>
  <si>
    <t xml:space="preserve">"měřeno digitálně"   2*(0.85+0.85)*2.30</t>
  </si>
  <si>
    <t>53.60*14.00*0.80</t>
  </si>
  <si>
    <t xml:space="preserve">"podkl beton dlažby, tl. 100mm, dle pol. 465511521"   47.544</t>
  </si>
  <si>
    <t xml:space="preserve">"výtok, měřeno digitálně, koef. sklonu 1,20"   (10.00+5.60)*1.20</t>
  </si>
  <si>
    <t xml:space="preserve">"dle pol. 96202"  124.062</t>
  </si>
  <si>
    <t>2*0.30*0.40*2.04</t>
  </si>
  <si>
    <t xml:space="preserve">"dle pol.  131251104"   600.32</t>
  </si>
  <si>
    <t xml:space="preserve">"dle pol. 162751137"    150.08</t>
  </si>
  <si>
    <t xml:space="preserve">"zásyp prostoru po ubourání starého propustku, měřeno digitálně"  13.00*3.60*2.10</t>
  </si>
  <si>
    <t xml:space="preserve">"příčné základ. prahy" 2*0.30*0.30*2.04 </t>
  </si>
  <si>
    <t>"Celkem: A3"</t>
  </si>
  <si>
    <t>B32</t>
  </si>
  <si>
    <t xml:space="preserve">"podkl. beton schodů z lom. kamene"  5*0.60*2.04</t>
  </si>
  <si>
    <t>B35</t>
  </si>
  <si>
    <t xml:space="preserve">"vtok, měřeno digitálně, koef. sklonu 1,20"       (11.12+4.10+3.20+5.60)*1.20</t>
  </si>
  <si>
    <t>B46</t>
  </si>
  <si>
    <t xml:space="preserve">"dle pol. 96302"  15.164</t>
  </si>
  <si>
    <t>0.60*0.30*2.04</t>
  </si>
  <si>
    <t xml:space="preserve">"dle pol. 132251101"    1.836</t>
  </si>
  <si>
    <t xml:space="preserve">"zásyp prostoru po ubourání starého propustku, měřeno digitálně"  13.00*3.60</t>
  </si>
  <si>
    <t>C16</t>
  </si>
  <si>
    <t>"Celkem: A16+B16"</t>
  </si>
  <si>
    <t xml:space="preserve">"žb prah kaskády"  0.60*0.80*2.04</t>
  </si>
  <si>
    <t>C32</t>
  </si>
  <si>
    <t>"Celkem: A32+B32"</t>
  </si>
  <si>
    <t>C35</t>
  </si>
  <si>
    <t>"Celkem: A35+B35"</t>
  </si>
  <si>
    <t>C46</t>
  </si>
  <si>
    <t>"Celkem: A46+B46"</t>
  </si>
  <si>
    <t>0.60*0.80*2.04</t>
  </si>
  <si>
    <t>C9</t>
  </si>
  <si>
    <t xml:space="preserve">"odpočet zeminy pro zpětný zásyp, dle pol. 162351103"    -357.00  </t>
  </si>
  <si>
    <t>"Celkem: A15+B15+C15"</t>
  </si>
  <si>
    <t>D28</t>
  </si>
  <si>
    <t>"Celkem: A28+B28+C28"</t>
  </si>
  <si>
    <t>"Celkem: A5+B5+C5"</t>
  </si>
  <si>
    <t>"Celkem: A9+B9+C9"</t>
  </si>
  <si>
    <t>D.2.1.4/ SO 21-05</t>
  </si>
  <si>
    <t xml:space="preserve">""výkop, za opěrami  a nad klenbou měřeno digitálně"</t>
  </si>
  <si>
    <t>20.00*6.50</t>
  </si>
  <si>
    <t xml:space="preserve">""dle příl. 2.4"  </t>
  </si>
  <si>
    <t xml:space="preserve">"měřeno digitálně"  4.50*3.40*0.20</t>
  </si>
  <si>
    <t xml:space="preserve">"klenba"   (5.75*4.95)*0.30</t>
  </si>
  <si>
    <t xml:space="preserve">"klenba"   (5.75*4.95)*0.20</t>
  </si>
  <si>
    <t xml:space="preserve">"dle pol. 963051111"   12.00</t>
  </si>
  <si>
    <t>""izolace penetračním asf. nátěrem, měřeno digitálně"</t>
  </si>
  <si>
    <t xml:space="preserve">"čelní zídky - původní kce."  10.00*0.80+4.40*0.80+2*1.10*0.80</t>
  </si>
  <si>
    <t xml:space="preserve">"dle pol.  131251104"    130.00</t>
  </si>
  <si>
    <t xml:space="preserve">"dle pol. 162751117"  130.00</t>
  </si>
  <si>
    <t xml:space="preserve">""ŽB plovoucí deska odvodnění"  </t>
  </si>
  <si>
    <t xml:space="preserve">"měřeno digitálně"   2*4.21*0.60</t>
  </si>
  <si>
    <t>B37</t>
  </si>
  <si>
    <t xml:space="preserve">"křídla"   2*12.50*0.30</t>
  </si>
  <si>
    <t>B38</t>
  </si>
  <si>
    <t xml:space="preserve">"křídla"   2*12.50*0.20</t>
  </si>
  <si>
    <t>"Celkem: A43"</t>
  </si>
  <si>
    <t>"Celkem: A46"</t>
  </si>
  <si>
    <t>"Celkem: A49"</t>
  </si>
  <si>
    <t>B51</t>
  </si>
  <si>
    <t xml:space="preserve">"izolace desky"   32.90</t>
  </si>
  <si>
    <t>B52</t>
  </si>
  <si>
    <t>"Celkem: A52"</t>
  </si>
  <si>
    <t>B55</t>
  </si>
  <si>
    <t>"Celkem: A55"</t>
  </si>
  <si>
    <t>C37</t>
  </si>
  <si>
    <t>"Celkem: A37+B37"</t>
  </si>
  <si>
    <t>C38</t>
  </si>
  <si>
    <t>"Celkem: A38+B38"</t>
  </si>
  <si>
    <t>C51</t>
  </si>
  <si>
    <t>"Celkem: A51+B51"</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</si>
  <si>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</si>
  <si>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</si>
  <si>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</si>
  <si>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</si>
  <si>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rFont val="Arial CE"/>
        <charset val="238"/>
        <i val="1"/>
        <color auto="1"/>
        <sz val="8"/>
        <scheme val="none"/>
      </rPr>
      <t xml:space="preserve">Rekapitulace stavby </t>
    </r>
    <r>
      <rPr>
        <rFont val="Arial CE"/>
        <charset val="238"/>
        <color auto="1"/>
        <sz val="8"/>
        <scheme val="none"/>
      </rPr>
      <t>obsahuje sestavu Rekapitulace stavby a Rekapitulace objektů stavby a soupisů prací.</t>
    </r>
  </si>
  <si>
    <r>
      <t xml:space="preserve">V sestavě </t>
    </r>
    <r>
      <rPr>
        <rFont val="Arial CE"/>
        <charset val="238"/>
        <b val="1"/>
        <color auto="1"/>
        <sz val="8"/>
        <scheme val="none"/>
      </rPr>
      <t>Rekapitulace stavby</t>
    </r>
    <r>
      <rPr>
        <rFont val="Arial CE"/>
        <charset val="238"/>
        <color auto="1"/>
        <sz val="8"/>
        <scheme val="none"/>
      </rPr>
      <t xml:space="preserve"> jsou uvedeny informace identifikující předmět veřejné zakázky na stavební práce, KSO, CC-CZ, CZ-CPV, CZ-CPA a rekapitulaci </t>
    </r>
  </si>
  <si>
    <t>celkové nabídkové ceny účastníka.</t>
  </si>
  <si>
    <t xml:space="preserve">Termínem "učastník" (resp. zhotovitel) se myslí "účastník zadávacího řízení" ve smyslu zákona o zadávání veřejných zakázek. </t>
  </si>
  <si>
    <r>
      <t xml:space="preserve">V sestavě </t>
    </r>
    <r>
      <rPr>
        <rFont val="Arial CE"/>
        <charset val="238"/>
        <b val="1"/>
        <color auto="1"/>
        <sz val="8"/>
        <scheme val="none"/>
      </rPr>
      <t>Rekapitulace objektů stavby a soupisů prací</t>
    </r>
    <r>
      <rPr>
        <rFont val="Arial CE"/>
        <charset val="238"/>
        <color auto="1"/>
        <sz val="8"/>
        <scheme val="none"/>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</si>
  <si>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</si>
  <si>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</si>
  <si>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</si>
  <si>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</si>
  <si>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</si>
  <si>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</si>
  <si>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</si>
  <si>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</si>
  <si>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</si>
  <si>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Soupis prací pro daný typ objektu</t>
  </si>
  <si>
    <r>
      <rPr>
        <rFont val="Arial CE"/>
        <charset val="238"/>
        <i val="1"/>
        <color auto="1"/>
        <sz val="8"/>
        <scheme val="none"/>
      </rPr>
      <t xml:space="preserve">Soupis prací </t>
    </r>
    <r>
      <rPr>
        <rFont val="Arial CE"/>
        <charset val="238"/>
        <color auto="1"/>
        <sz val="8"/>
        <scheme val="none"/>
      </rPr>
      <t>pro jednotlivé objekty obsahuje sestavy Krycí list soupisu prací, Rekapitulace členění soupisu prací, Soupis prací. Za soupis prací může být považován</t>
    </r>
  </si>
  <si>
    <t>i objekt stavby v případě, že neobsahuje podřízenou zakázku.</t>
  </si>
  <si>
    <r>
      <rPr>
        <rFont val="Arial CE"/>
        <charset val="238"/>
        <b val="1"/>
        <color auto="1"/>
        <sz val="8"/>
        <scheme val="none"/>
      </rPr>
      <t>Krycí list soupisu</t>
    </r>
    <r>
      <rPr>
        <rFont val="Arial CE"/>
        <charset val="238"/>
        <color auto="1"/>
        <sz val="8"/>
        <scheme val="none"/>
      </rPr>
      <t xml:space="preserve"> obsahuje rekapitulaci informací o předmětu veřejné zakázky ze sestavy Rekapitulace stavby, informaci o zařazení objektu do KSO, </t>
    </r>
  </si>
  <si>
    <t>CC-CZ, CZ-CPV, CZ-CPA a rekapitulaci celkové nabídkové ceny účastníka za aktuální soupis prací.</t>
  </si>
  <si>
    <r>
      <rPr>
        <rFont val="Arial CE"/>
        <charset val="238"/>
        <b val="1"/>
        <color auto="1"/>
        <sz val="8"/>
        <scheme val="none"/>
      </rPr>
      <t>Rekapitulace členění soupisu prací</t>
    </r>
    <r>
      <rPr>
        <rFont val="Arial CE"/>
        <charset val="238"/>
        <color auto="1"/>
        <sz val="8"/>
        <scheme val="none"/>
      </rPr>
      <t xml:space="preserve"> obsahuje rekapitulaci soupisu prací ve všech úrovních členění soupisu tak, jak byla tato členění použita (např. </t>
    </r>
  </si>
  <si>
    <t>stavební díly, funkční díly, případně jiné členění) s rekapitulací nabídkové ceny.</t>
  </si>
  <si>
    <r>
      <rPr>
        <rFont val="Arial CE"/>
        <charset val="238"/>
        <b val="1"/>
        <color auto="1"/>
        <sz val="8"/>
        <scheme val="none"/>
      </rPr>
      <t xml:space="preserve">Soupis prací </t>
    </r>
    <r>
      <rPr>
        <rFont val="Arial CE"/>
        <charset val="238"/>
        <color auto="1"/>
        <sz val="8"/>
        <scheme val="none"/>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</si>
  <si>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</si>
  <si>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</si>
  <si>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</si>
  <si>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</si>
  <si>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 xml:space="preserve">Typ položky: K - konstrukce, M - materiál, PP - plný popis, PSC - poznámka k souboru cen,  P - poznámka k položce, VV - výkaz výměr, FIG - rozpad figur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</si>
  <si>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</si>
  <si>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</si>
  <si>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</si>
  <si>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</si>
  <si>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</si>
  <si>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</si>
  <si>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</si>
  <si>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</si>
  <si>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</si>
  <si>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</si>
  <si>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</si>
  <si>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</si>
  <si>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</si>
  <si>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</si>
  <si>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</si>
  <si>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</si>
  <si>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</si>
  <si>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</si>
  <si>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Účastník je pro podání nabídky povinen vyplnit žlutě podbarvená pole: </t>
  </si>
  <si>
    <t xml:space="preserve">Pole Účastník v sestavě Rekapitulace stavby - zde účastník vyplní svůj název (název subjektu) </t>
  </si>
  <si>
    <t>Pole IČ a DIČ v sestavě Rekapitulace stavby - zde účastník vyplní svoje IČ a DIČ</t>
  </si>
  <si>
    <t>Datum v sestavě Rekapitulace stavby - zde účastník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</si>
  <si>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</si>
  <si>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</si>
  <si>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</si>
  <si>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</si>
  <si>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</si>
  <si>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</si>
  <si>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Účastník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</si>
  <si>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</si>
  <si>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</si>
  <si>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</si>
  <si>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</si>
  <si>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</si>
  <si>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</si>
  <si>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</si>
  <si>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</si>
  <si>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</si>
  <si>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</si>
  <si>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</si>
  <si>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</si>
  <si>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</si>
  <si>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</si>
  <si>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</si>
  <si>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</si>
  <si>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</si>
  <si>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</si>
  <si>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</si>
  <si>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</si>
  <si>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</si>
  <si>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</si>
  <si>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</si>
  <si>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</si>
  <si>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</si>
  <si>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</si>
  <si>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</si>
  <si>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</si>
  <si>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</si>
  <si>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</si>
  <si>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</si>
  <si>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</si>
  <si>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</si>
  <si>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</si>
  <si>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Účastník</t>
  </si>
  <si>
    <t>Účastník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</si>
  <si>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</si>
  <si>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</si>
  <si>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</si>
  <si>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</si>
  <si>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</si>
  <si>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</si>
  <si>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</si>
  <si>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</si>
  <si>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</si>
  <si>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</si>
  <si>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</si>
  <si>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</si>
  <si>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</si>
  <si>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</si>
  <si>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</si>
  <si>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</si>
  <si>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</si>
  <si>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</si>
  <si>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</si>
  <si>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</si>
  <si>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</si>
  <si>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</si>
  <si>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</si>
  <si>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</si>
  <si>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</si>
  <si>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</si>
  <si>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</si>
  <si>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</si>
  <si>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</si>
  <si>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</si>
  <si>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</si>
  <si>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</si>
  <si>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</si>
  <si>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</si>
  <si>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</si>
  <si>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</si>
  <si>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</si>
  <si>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</si>
  <si>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</si>
  <si>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</si>
  <si>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</si>
  <si>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</si>
  <si>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</si>
  <si>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</si>
  <si>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</si>
  <si>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</si>
  <si>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</si>
  <si>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</si>
  <si>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</si>
  <si>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</si>
  <si>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</si>
  <si>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</si>
  <si>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</si>
  <si>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</si>
  <si>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</si>
  <si>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</si>
  <si>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</si>
  <si>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</si>
  <si>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</si>
  <si>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</si>
  <si>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</si>
  <si>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</si>
  <si>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</si>
  <si>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fig</t>
  </si>
  <si>
    <t>Rozpad figur</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</si>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</sst>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57">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0000A8"/>
      <name val="Arial CE"/>
    </font>
    <font>
      <sz val="8"/>
      <name val="Trebuchet MS"/>
      <family val="0"/>
      <charset val="238"/>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i/>
      <sz val="7"/>
      <color rgb="FF969696"/>
      <name val="Arial CE"/>
    </font>
    <font>
      <sz val="7"/>
      <color rgb="FF979797"/>
      <name val="Arial CE"/>
    </font>
    <font>
      <i/>
      <u/>
      <sz val="7"/>
      <color rgb="FF979797"/>
      <name val="Calibri"/>
      <scheme val="minor"/>
    </font>
    <font>
      <sz val="8"/>
      <color rgb="FF000000"/>
      <name val="Arial CE"/>
    </font>
    <font>
      <b/>
      <sz val="9"/>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sz val="9"/>
      <name val="Trebuchet MS"/>
      <family val="0"/>
      <charset val="238"/>
    </font>
    <font>
      <sz val="8"/>
      <name val="Arial CE"/>
      <family val="0"/>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border>
      <left>
        <color indexed="0"/>
      </left>
      <right>
        <color indexed="0"/>
      </right>
      <top>
        <color indexed="0"/>
      </top>
      <bottom>
        <color indexed="0"/>
      </bottom>
      <diagonal>
        <color indexed="0"/>
      </diagonal>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
      <left style="thin">
        <color indexed="64"/>
      </left>
      <right>
        <color indexed="0"/>
      </right>
      <top style="thin">
        <color indexed="64"/>
      </top>
      <bottom>
        <color indexed="0"/>
      </bottom>
      <diagonal>
        <color indexed="0"/>
      </diagonal>
    </border>
    <border>
      <left>
        <color indexed="0"/>
      </left>
      <right>
        <color indexed="0"/>
      </right>
      <top style="thin">
        <color indexed="64"/>
      </top>
      <bottom>
        <color indexed="0"/>
      </bottom>
      <diagonal>
        <color indexed="0"/>
      </diagonal>
    </border>
    <border>
      <left>
        <color indexed="0"/>
      </left>
      <right style="thin">
        <color indexed="64"/>
      </right>
      <top style="thin">
        <color indexed="64"/>
      </top>
      <bottom>
        <color indexed="0"/>
      </bottom>
      <diagonal>
        <color indexed="0"/>
      </diagonal>
    </border>
    <border>
      <left style="thin">
        <color indexed="64"/>
      </left>
      <right>
        <color indexed="0"/>
      </right>
      <top>
        <color indexed="0"/>
      </top>
      <bottom>
        <color indexed="0"/>
      </bottom>
      <diagonal>
        <color indexed="0"/>
      </diagonal>
    </border>
    <border>
      <left>
        <color indexed="0"/>
      </left>
      <right style="thin">
        <color indexed="64"/>
      </right>
      <top>
        <color indexed="0"/>
      </top>
      <bottom>
        <color indexed="0"/>
      </bottom>
      <diagonal>
        <color indexed="0"/>
      </diagonal>
    </border>
    <border>
      <left>
        <color indexed="0"/>
      </left>
      <right>
        <color indexed="0"/>
      </right>
      <top>
        <color indexed="0"/>
      </top>
      <bottom style="thin">
        <color indexed="64"/>
      </bottom>
      <diagonal>
        <color indexed="0"/>
      </diagonal>
    </border>
    <border>
      <left style="thin">
        <color indexed="64"/>
      </left>
      <right>
        <color indexed="0"/>
      </right>
      <top>
        <color indexed="0"/>
      </top>
      <bottom style="thin">
        <color indexed="64"/>
      </bottom>
      <diagonal>
        <color indexed="0"/>
      </diagonal>
    </border>
    <border>
      <left>
        <color indexed="0"/>
      </left>
      <right style="thin">
        <color indexed="64"/>
      </right>
      <top>
        <color indexed="0"/>
      </top>
      <bottom style="thin">
        <color indexed="64"/>
      </bottom>
      <diagonal>
        <color indexed="0"/>
      </diagonal>
    </border>
  </borders>
  <cellStyleXfs count="2">
    <xf numFmtId="0" fontId="0" fillId="0" borderId="0"/>
    <xf numFmtId="0" fontId="55" fillId="0" borderId="0" applyNumberFormat="0" applyFill="0" applyBorder="0" applyAlignment="0" applyProtection="0"/>
  </cellStyleXfs>
  <cellXfs count="420">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0" fillId="0" borderId="0" xfId="0" applyAlignment="1" applyProtection="1"/>
    <xf numFmtId="0" fontId="14"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5" fillId="0" borderId="0" xfId="0" applyFont="1" applyAlignment="1" applyProtection="1">
      <alignment horizontal="left" vertical="center"/>
    </xf>
    <xf numFmtId="0" fontId="16" fillId="0" borderId="0" xfId="0" applyFont="1" applyAlignment="1">
      <alignment horizontal="left" vertical="center"/>
    </xf>
    <xf numFmtId="0" fontId="17"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8"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8"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pplyProtection="1">
      <alignment horizontal="left" vertical="top"/>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5" xfId="0" applyBorder="1" applyProtection="1"/>
    <xf numFmtId="0" fontId="0" fillId="0" borderId="0" xfId="0" applyFont="1" applyAlignment="1">
      <alignment vertical="center"/>
    </xf>
    <xf numFmtId="0" fontId="0" fillId="0" borderId="4" xfId="0" applyFont="1" applyBorder="1" applyAlignment="1" applyProtection="1">
      <alignment vertical="center"/>
    </xf>
    <xf numFmtId="0" fontId="0" fillId="0" borderId="0" xfId="0" applyFont="1" applyAlignment="1" applyProtection="1">
      <alignment vertical="center"/>
    </xf>
    <xf numFmtId="0" fontId="19" fillId="0" borderId="6" xfId="0" applyFont="1" applyBorder="1" applyAlignment="1" applyProtection="1">
      <alignment horizontal="left" vertical="center"/>
    </xf>
    <xf numFmtId="0" fontId="0" fillId="0" borderId="6" xfId="0" applyFont="1" applyBorder="1" applyAlignment="1" applyProtection="1">
      <alignment vertical="center"/>
    </xf>
    <xf numFmtId="4" fontId="19" fillId="0" borderId="6" xfId="0" applyNumberFormat="1" applyFont="1" applyBorder="1" applyAlignment="1" applyProtection="1">
      <alignment vertical="center"/>
    </xf>
    <xf numFmtId="0" fontId="0" fillId="0" borderId="4" xfId="0" applyFont="1" applyBorder="1" applyAlignment="1">
      <alignment vertical="center"/>
    </xf>
    <xf numFmtId="0" fontId="1" fillId="0" borderId="0" xfId="0" applyFont="1" applyAlignment="1" applyProtection="1">
      <alignment horizontal="right" vertical="center"/>
    </xf>
    <xf numFmtId="0" fontId="1" fillId="0" borderId="4"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20" fillId="0" borderId="0" xfId="0" applyNumberFormat="1" applyFont="1" applyAlignment="1" applyProtection="1">
      <alignment vertical="center"/>
    </xf>
    <xf numFmtId="0" fontId="1" fillId="0" borderId="4" xfId="0" applyFont="1" applyBorder="1" applyAlignment="1">
      <alignment vertical="center"/>
    </xf>
    <xf numFmtId="0" fontId="20" fillId="0" borderId="0" xfId="0" applyFont="1" applyAlignment="1">
      <alignment horizontal="lef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4" fillId="3" borderId="8" xfId="0" applyFont="1" applyFill="1" applyBorder="1" applyAlignment="1" applyProtection="1">
      <alignment horizontal="lef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4" xfId="0" applyFont="1" applyBorder="1" applyAlignment="1">
      <alignment vertical="center"/>
    </xf>
    <xf numFmtId="0" fontId="19"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2" xfId="0" applyFont="1" applyBorder="1" applyAlignment="1">
      <alignment horizontal="center" vertical="center"/>
    </xf>
    <xf numFmtId="0" fontId="21" fillId="0" borderId="13" xfId="0" applyFont="1" applyBorder="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2" fillId="0" borderId="15"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6" xfId="0" applyFont="1" applyBorder="1" applyAlignment="1">
      <alignment vertical="center"/>
    </xf>
    <xf numFmtId="0" fontId="22" fillId="0" borderId="15"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23" fillId="4" borderId="7" xfId="0" applyFont="1" applyFill="1" applyBorder="1" applyAlignment="1" applyProtection="1">
      <alignment horizontal="center" vertical="center"/>
    </xf>
    <xf numFmtId="0" fontId="23" fillId="4" borderId="8" xfId="0" applyFont="1" applyFill="1" applyBorder="1" applyAlignment="1" applyProtection="1">
      <alignment horizontal="left" vertical="center"/>
    </xf>
    <xf numFmtId="0" fontId="0" fillId="4" borderId="8" xfId="0" applyFont="1" applyFill="1" applyBorder="1" applyAlignment="1" applyProtection="1">
      <alignment vertical="center"/>
    </xf>
    <xf numFmtId="0" fontId="23" fillId="4" borderId="8" xfId="0" applyFont="1" applyFill="1" applyBorder="1" applyAlignment="1" applyProtection="1">
      <alignment horizontal="center" vertical="center"/>
    </xf>
    <xf numFmtId="0" fontId="23" fillId="4" borderId="8" xfId="0" applyFont="1" applyFill="1" applyBorder="1" applyAlignment="1" applyProtection="1">
      <alignment horizontal="right" vertical="center"/>
    </xf>
    <xf numFmtId="0" fontId="23" fillId="4" borderId="9" xfId="0" applyFont="1" applyFill="1" applyBorder="1" applyAlignment="1" applyProtection="1">
      <alignment horizontal="center" vertical="center"/>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24"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1" fillId="0" borderId="15"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6"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4"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9" fillId="0" borderId="15"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6"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7" fillId="0" borderId="0" xfId="0" applyFont="1" applyAlignment="1" applyProtection="1">
      <alignment vertical="center"/>
    </xf>
    <xf numFmtId="0" fontId="31"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2" xfId="0" applyBorder="1"/>
    <xf numFmtId="0" fontId="0" fillId="0" borderId="3" xfId="0" applyBorder="1"/>
    <xf numFmtId="0" fontId="15"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0" fillId="0" borderId="4" xfId="0" applyBorder="1" applyAlignment="1">
      <alignment vertical="center"/>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4" xfId="0" applyFont="1" applyBorder="1" applyAlignment="1">
      <alignment vertical="center" wrapText="1"/>
    </xf>
    <xf numFmtId="0" fontId="2" fillId="0" borderId="0" xfId="0" applyFont="1" applyAlignment="1">
      <alignment horizontal="left" vertical="center" wrapText="1"/>
    </xf>
    <xf numFmtId="0" fontId="0" fillId="0" borderId="4" xfId="0" applyBorder="1" applyAlignment="1">
      <alignment vertical="center" wrapText="1"/>
    </xf>
    <xf numFmtId="0" fontId="0" fillId="0" borderId="13" xfId="0" applyFont="1" applyBorder="1" applyAlignment="1">
      <alignment vertical="center"/>
    </xf>
    <xf numFmtId="0" fontId="19"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0" xfId="0" applyFont="1" applyAlignment="1">
      <alignment horizontal="center" vertical="center" wrapText="1"/>
    </xf>
    <xf numFmtId="0" fontId="0" fillId="0" borderId="4" xfId="0" applyFont="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19" xfId="0" applyFont="1" applyFill="1" applyBorder="1" applyAlignment="1" applyProtection="1">
      <alignment horizontal="center" vertical="center" wrapText="1"/>
    </xf>
    <xf numFmtId="0" fontId="0" fillId="0" borderId="4" xfId="0" applyBorder="1" applyAlignment="1">
      <alignment horizontal="center" vertical="center" wrapText="1"/>
    </xf>
    <xf numFmtId="4" fontId="25" fillId="0" borderId="0" xfId="0" applyNumberFormat="1" applyFont="1" applyAlignment="1" applyProtection="1"/>
    <xf numFmtId="0" fontId="0" fillId="0" borderId="13" xfId="0" applyBorder="1" applyAlignment="1" applyProtection="1">
      <alignment vertical="center"/>
    </xf>
    <xf numFmtId="166" fontId="34" fillId="0" borderId="13" xfId="0" applyNumberFormat="1" applyFont="1" applyBorder="1" applyAlignment="1" applyProtection="1"/>
    <xf numFmtId="166" fontId="34" fillId="0" borderId="14" xfId="0" applyNumberFormat="1" applyFont="1" applyBorder="1" applyAlignment="1" applyProtection="1"/>
    <xf numFmtId="4" fontId="35"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3" fillId="0" borderId="23" xfId="0" applyFont="1" applyBorder="1" applyAlignment="1" applyProtection="1">
      <alignment horizontal="center" vertical="center"/>
    </xf>
    <xf numFmtId="49" fontId="23" fillId="0" borderId="23" xfId="0" applyNumberFormat="1" applyFont="1" applyBorder="1" applyAlignment="1" applyProtection="1">
      <alignment horizontal="left" vertical="center" wrapText="1"/>
    </xf>
    <xf numFmtId="0" fontId="23" fillId="0" borderId="23" xfId="0" applyFont="1" applyBorder="1" applyAlignment="1" applyProtection="1">
      <alignment horizontal="left" vertical="center" wrapText="1"/>
    </xf>
    <xf numFmtId="0" fontId="23" fillId="0" borderId="23" xfId="0" applyFont="1" applyBorder="1" applyAlignment="1" applyProtection="1">
      <alignment horizontal="center" vertical="center" wrapText="1"/>
    </xf>
    <xf numFmtId="167" fontId="23" fillId="0" borderId="23" xfId="0" applyNumberFormat="1" applyFont="1" applyBorder="1" applyAlignment="1" applyProtection="1">
      <alignment vertical="center"/>
    </xf>
    <xf numFmtId="4" fontId="23" fillId="2" borderId="23" xfId="0" applyNumberFormat="1" applyFont="1" applyFill="1" applyBorder="1" applyAlignment="1" applyProtection="1">
      <alignment vertical="center"/>
      <protection locked="0"/>
    </xf>
    <xf numFmtId="4" fontId="23" fillId="0" borderId="23" xfId="0" applyNumberFormat="1" applyFont="1" applyBorder="1" applyAlignment="1" applyProtection="1">
      <alignment vertical="center"/>
    </xf>
    <xf numFmtId="0" fontId="24" fillId="2" borderId="15"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6"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36" fillId="0" borderId="0" xfId="0" applyFont="1" applyAlignment="1" applyProtection="1">
      <alignment horizontal="lef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167" fontId="23" fillId="2" borderId="23" xfId="0" applyNumberFormat="1" applyFont="1" applyFill="1" applyBorder="1" applyAlignment="1" applyProtection="1">
      <alignment vertical="center"/>
      <protection locked="0"/>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39"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5" xfId="0" applyFont="1" applyBorder="1" applyAlignment="1" applyProtection="1">
      <alignment vertical="center"/>
    </xf>
    <xf numFmtId="0" fontId="0" fillId="0" borderId="0" xfId="0" applyBorder="1" applyAlignment="1" applyProtection="1">
      <alignment vertical="center"/>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167" fontId="12" fillId="0" borderId="0" xfId="0" applyNumberFormat="1" applyFont="1" applyAlignment="1" applyProtection="1">
      <alignment vertical="center"/>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0" fontId="37" fillId="2" borderId="20" xfId="0" applyFont="1" applyFill="1" applyBorder="1" applyAlignment="1" applyProtection="1">
      <alignment horizontal="left" vertical="center"/>
      <protection locked="0"/>
    </xf>
    <xf numFmtId="0" fontId="37" fillId="0" borderId="21" xfId="0" applyFont="1" applyBorder="1" applyAlignment="1" applyProtection="1">
      <alignment horizontal="center" vertical="center"/>
    </xf>
    <xf numFmtId="0" fontId="0" fillId="0" borderId="21" xfId="0" applyFont="1" applyBorder="1" applyAlignment="1" applyProtection="1">
      <alignment vertical="center"/>
    </xf>
    <xf numFmtId="166" fontId="24" fillId="0" borderId="21" xfId="0" applyNumberFormat="1" applyFont="1" applyBorder="1" applyAlignment="1" applyProtection="1">
      <alignment vertical="center"/>
    </xf>
    <xf numFmtId="166" fontId="24" fillId="0" borderId="22" xfId="0" applyNumberFormat="1" applyFont="1" applyBorder="1" applyAlignment="1" applyProtection="1">
      <alignment vertical="center"/>
    </xf>
    <xf numFmtId="0" fontId="40" fillId="0" borderId="0" xfId="0" applyFont="1" applyAlignment="1" applyProtection="1">
      <alignment horizontal="left" vertical="center"/>
    </xf>
    <xf numFmtId="0" fontId="41" fillId="0" borderId="0" xfId="1" applyFont="1" applyAlignment="1" applyProtection="1">
      <alignment vertical="center" wrapText="1"/>
    </xf>
    <xf numFmtId="0" fontId="0" fillId="0" borderId="20" xfId="0" applyFont="1" applyBorder="1" applyAlignment="1" applyProtection="1">
      <alignment vertical="center"/>
    </xf>
    <xf numFmtId="0" fontId="0" fillId="0" borderId="21" xfId="0" applyBorder="1" applyAlignment="1" applyProtection="1">
      <alignment vertical="center"/>
    </xf>
    <xf numFmtId="0" fontId="0" fillId="0" borderId="22" xfId="0" applyFont="1" applyBorder="1" applyAlignment="1" applyProtection="1">
      <alignment vertical="center"/>
    </xf>
    <xf numFmtId="0" fontId="24" fillId="2" borderId="20" xfId="0" applyFont="1" applyFill="1" applyBorder="1" applyAlignment="1" applyProtection="1">
      <alignment horizontal="left" vertical="center"/>
      <protection locked="0"/>
    </xf>
    <xf numFmtId="0" fontId="24" fillId="0" borderId="21" xfId="0" applyFont="1" applyBorder="1" applyAlignment="1" applyProtection="1">
      <alignment horizontal="center" vertical="center"/>
    </xf>
    <xf numFmtId="0" fontId="42" fillId="0" borderId="0" xfId="0" applyFont="1" applyAlignment="1">
      <alignment horizontal="left" vertical="center"/>
    </xf>
    <xf numFmtId="0" fontId="11" fillId="0" borderId="20" xfId="0" applyFont="1" applyBorder="1" applyAlignment="1" applyProtection="1">
      <alignment vertical="center"/>
    </xf>
    <xf numFmtId="0" fontId="11" fillId="0" borderId="21" xfId="0" applyFont="1" applyBorder="1" applyAlignment="1" applyProtection="1">
      <alignment vertical="center"/>
    </xf>
    <xf numFmtId="0" fontId="11" fillId="0" borderId="22" xfId="0" applyFont="1" applyBorder="1" applyAlignment="1" applyProtection="1">
      <alignment vertical="center"/>
    </xf>
    <xf numFmtId="0" fontId="8" fillId="0" borderId="20" xfId="0" applyFont="1" applyBorder="1" applyAlignment="1" applyProtection="1"/>
    <xf numFmtId="0" fontId="8" fillId="0" borderId="21" xfId="0" applyFont="1" applyBorder="1" applyAlignment="1" applyProtection="1"/>
    <xf numFmtId="166" fontId="8" fillId="0" borderId="21" xfId="0" applyNumberFormat="1" applyFont="1" applyBorder="1" applyAlignment="1" applyProtection="1"/>
    <xf numFmtId="166" fontId="8" fillId="0" borderId="22" xfId="0" applyNumberFormat="1" applyFont="1" applyBorder="1" applyAlignment="1" applyProtection="1"/>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4" xfId="0" applyFont="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4" fillId="0" borderId="0" xfId="0" applyFont="1" applyAlignment="1">
      <alignment horizontal="left" vertical="center" wrapText="1"/>
    </xf>
    <xf numFmtId="0" fontId="43" fillId="0" borderId="17" xfId="0" applyFont="1" applyBorder="1" applyAlignment="1">
      <alignment horizontal="left" vertical="center" wrapText="1"/>
    </xf>
    <xf numFmtId="0" fontId="43" fillId="0" borderId="23" xfId="0" applyFont="1" applyBorder="1" applyAlignment="1">
      <alignment horizontal="left" vertical="center" wrapText="1"/>
    </xf>
    <xf numFmtId="0" fontId="43" fillId="0" borderId="23" xfId="0" applyFont="1" applyBorder="1" applyAlignment="1">
      <alignment horizontal="left" vertical="center"/>
    </xf>
    <xf numFmtId="167" fontId="43" fillId="0" borderId="19"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xf numFmtId="0" fontId="0" fillId="0" borderId="0" xfId="0" applyAlignment="1">
      <alignment vertical="top"/>
    </xf>
    <xf numFmtId="0" fontId="44" fillId="0" borderId="24" xfId="0" applyFont="1" applyBorder="1" applyAlignment="1">
      <alignment vertical="center" wrapText="1"/>
    </xf>
    <xf numFmtId="0" fontId="44" fillId="0" borderId="25" xfId="0" applyFont="1" applyBorder="1" applyAlignment="1">
      <alignment vertical="center" wrapText="1"/>
    </xf>
    <xf numFmtId="0" fontId="44" fillId="0" borderId="26" xfId="0" applyFont="1" applyBorder="1" applyAlignment="1">
      <alignment vertical="center" wrapText="1"/>
    </xf>
    <xf numFmtId="0" fontId="44" fillId="0" borderId="27" xfId="0" applyFont="1" applyBorder="1" applyAlignment="1">
      <alignment horizontal="center" vertical="center" wrapText="1"/>
    </xf>
    <xf numFmtId="0" fontId="45" fillId="0" borderId="1" xfId="0" applyFont="1" applyBorder="1" applyAlignment="1">
      <alignment horizontal="center" vertical="center" wrapText="1"/>
    </xf>
    <xf numFmtId="0" fontId="44" fillId="0" borderId="28" xfId="0" applyFont="1" applyBorder="1" applyAlignment="1">
      <alignment horizontal="center" vertical="center" wrapText="1"/>
    </xf>
    <xf numFmtId="0" fontId="44" fillId="0" borderId="27" xfId="0" applyFont="1" applyBorder="1" applyAlignment="1">
      <alignment vertical="center" wrapText="1"/>
    </xf>
    <xf numFmtId="0" fontId="46" fillId="0" borderId="29" xfId="0" applyFont="1" applyBorder="1" applyAlignment="1">
      <alignment horizontal="left" wrapText="1"/>
    </xf>
    <xf numFmtId="0" fontId="44" fillId="0" borderId="28" xfId="0" applyFont="1" applyBorder="1" applyAlignment="1">
      <alignment vertical="center" wrapText="1"/>
    </xf>
    <xf numFmtId="0" fontId="46" fillId="0" borderId="1" xfId="0" applyFont="1" applyBorder="1" applyAlignment="1">
      <alignment horizontal="left" vertical="center" wrapText="1"/>
    </xf>
    <xf numFmtId="0" fontId="47" fillId="0" borderId="1" xfId="0" applyFont="1" applyBorder="1" applyAlignment="1">
      <alignment horizontal="left" vertical="center" wrapText="1"/>
    </xf>
    <xf numFmtId="0" fontId="48" fillId="0" borderId="27" xfId="0" applyFont="1" applyBorder="1" applyAlignment="1">
      <alignment vertical="center" wrapText="1"/>
    </xf>
    <xf numFmtId="0" fontId="47" fillId="0" borderId="1" xfId="0" applyFont="1" applyBorder="1" applyAlignment="1">
      <alignment vertical="center" wrapText="1"/>
    </xf>
    <xf numFmtId="0" fontId="47" fillId="0" borderId="1" xfId="0" applyFont="1" applyBorder="1" applyAlignment="1">
      <alignment horizontal="left" vertical="center"/>
    </xf>
    <xf numFmtId="0" fontId="47" fillId="0" borderId="1" xfId="0" applyFont="1" applyBorder="1" applyAlignment="1">
      <alignment vertical="center"/>
    </xf>
    <xf numFmtId="49" fontId="47" fillId="0" borderId="1" xfId="0" applyNumberFormat="1" applyFont="1" applyBorder="1" applyAlignment="1">
      <alignment horizontal="left" vertical="center" wrapText="1"/>
    </xf>
    <xf numFmtId="49" fontId="47" fillId="0" borderId="1" xfId="0" applyNumberFormat="1" applyFont="1" applyBorder="1" applyAlignment="1">
      <alignment vertical="center" wrapText="1"/>
    </xf>
    <xf numFmtId="0" fontId="44" fillId="0" borderId="30" xfId="0" applyFont="1" applyBorder="1" applyAlignment="1">
      <alignment vertical="center" wrapText="1"/>
    </xf>
    <xf numFmtId="0" fontId="49" fillId="0" borderId="29" xfId="0" applyFont="1" applyBorder="1" applyAlignment="1">
      <alignment vertical="center" wrapText="1"/>
    </xf>
    <xf numFmtId="0" fontId="44" fillId="0" borderId="31" xfId="0" applyFont="1" applyBorder="1" applyAlignment="1">
      <alignment vertical="center" wrapText="1"/>
    </xf>
    <xf numFmtId="0" fontId="44" fillId="0" borderId="1" xfId="0" applyFont="1" applyBorder="1" applyAlignment="1">
      <alignment vertical="top"/>
    </xf>
    <xf numFmtId="0" fontId="44" fillId="0" borderId="0" xfId="0" applyFont="1" applyAlignment="1">
      <alignment vertical="top"/>
    </xf>
    <xf numFmtId="0" fontId="44" fillId="0" borderId="24" xfId="0" applyFont="1" applyBorder="1" applyAlignment="1">
      <alignment horizontal="left" vertical="center"/>
    </xf>
    <xf numFmtId="0" fontId="44" fillId="0" borderId="25" xfId="0" applyFont="1" applyBorder="1" applyAlignment="1">
      <alignment horizontal="left" vertical="center"/>
    </xf>
    <xf numFmtId="0" fontId="44" fillId="0" borderId="26" xfId="0" applyFont="1" applyBorder="1" applyAlignment="1">
      <alignment horizontal="left" vertical="center"/>
    </xf>
    <xf numFmtId="0" fontId="44" fillId="0" borderId="27" xfId="0" applyFont="1" applyBorder="1" applyAlignment="1">
      <alignment horizontal="left" vertical="center"/>
    </xf>
    <xf numFmtId="0" fontId="45" fillId="0" borderId="1" xfId="0" applyFont="1" applyBorder="1" applyAlignment="1">
      <alignment horizontal="center" vertical="center"/>
    </xf>
    <xf numFmtId="0" fontId="44" fillId="0" borderId="28" xfId="0" applyFont="1" applyBorder="1" applyAlignment="1">
      <alignment horizontal="left" vertical="center"/>
    </xf>
    <xf numFmtId="0" fontId="46" fillId="0" borderId="1" xfId="0" applyFont="1" applyBorder="1" applyAlignment="1">
      <alignment horizontal="left" vertical="center"/>
    </xf>
    <xf numFmtId="0" fontId="50" fillId="0" borderId="0" xfId="0" applyFont="1" applyAlignment="1">
      <alignment horizontal="left" vertical="center"/>
    </xf>
    <xf numFmtId="0" fontId="46" fillId="0" borderId="29" xfId="0" applyFont="1" applyBorder="1" applyAlignment="1">
      <alignment horizontal="left" vertical="center"/>
    </xf>
    <xf numFmtId="0" fontId="46" fillId="0" borderId="29" xfId="0" applyFont="1" applyBorder="1" applyAlignment="1">
      <alignment horizontal="center" vertical="center"/>
    </xf>
    <xf numFmtId="0" fontId="50" fillId="0" borderId="29" xfId="0" applyFont="1" applyBorder="1" applyAlignment="1">
      <alignment horizontal="left" vertical="center"/>
    </xf>
    <xf numFmtId="0" fontId="51" fillId="0" borderId="1" xfId="0" applyFont="1" applyBorder="1" applyAlignment="1">
      <alignment horizontal="left" vertical="center"/>
    </xf>
    <xf numFmtId="0" fontId="48" fillId="0" borderId="0" xfId="0" applyFont="1" applyAlignment="1">
      <alignment horizontal="left" vertical="center"/>
    </xf>
    <xf numFmtId="0" fontId="52" fillId="0" borderId="1" xfId="0" applyFont="1" applyBorder="1" applyAlignment="1">
      <alignment horizontal="left" vertical="center"/>
    </xf>
    <xf numFmtId="0" fontId="47" fillId="0" borderId="1" xfId="0" applyFont="1" applyBorder="1" applyAlignment="1">
      <alignment horizontal="center" vertical="center"/>
    </xf>
    <xf numFmtId="0" fontId="47" fillId="0" borderId="0" xfId="0" applyFont="1" applyAlignment="1">
      <alignment horizontal="left" vertical="center"/>
    </xf>
    <xf numFmtId="0" fontId="48" fillId="0" borderId="27" xfId="0" applyFont="1" applyBorder="1" applyAlignment="1">
      <alignment horizontal="left" vertical="center"/>
    </xf>
    <xf numFmtId="0" fontId="47" fillId="0" borderId="1" xfId="0" applyFont="1" applyFill="1" applyBorder="1" applyAlignment="1">
      <alignment horizontal="left" vertical="center"/>
    </xf>
    <xf numFmtId="0" fontId="47" fillId="0" borderId="1" xfId="0" applyFont="1" applyFill="1" applyBorder="1" applyAlignment="1">
      <alignment horizontal="center" vertical="center"/>
    </xf>
    <xf numFmtId="0" fontId="44" fillId="0" borderId="30" xfId="0" applyFont="1" applyBorder="1" applyAlignment="1">
      <alignment horizontal="left" vertical="center"/>
    </xf>
    <xf numFmtId="0" fontId="49" fillId="0" borderId="29" xfId="0" applyFont="1" applyBorder="1" applyAlignment="1">
      <alignment horizontal="left" vertical="center"/>
    </xf>
    <xf numFmtId="0" fontId="44" fillId="0" borderId="31" xfId="0" applyFont="1" applyBorder="1" applyAlignment="1">
      <alignment horizontal="left" vertical="center"/>
    </xf>
    <xf numFmtId="0" fontId="44" fillId="0" borderId="1" xfId="0" applyFont="1" applyBorder="1" applyAlignment="1">
      <alignment horizontal="left" vertical="center"/>
    </xf>
    <xf numFmtId="0" fontId="49" fillId="0" borderId="1" xfId="0" applyFont="1" applyBorder="1" applyAlignment="1">
      <alignment horizontal="left" vertical="center"/>
    </xf>
    <xf numFmtId="0" fontId="50" fillId="0" borderId="1" xfId="0" applyFont="1" applyBorder="1" applyAlignment="1">
      <alignment horizontal="left" vertical="center"/>
    </xf>
    <xf numFmtId="0" fontId="48" fillId="0" borderId="29" xfId="0" applyFont="1" applyBorder="1" applyAlignment="1">
      <alignment horizontal="left" vertical="center"/>
    </xf>
    <xf numFmtId="0" fontId="44" fillId="0" borderId="1" xfId="0" applyFont="1" applyBorder="1" applyAlignment="1">
      <alignment horizontal="left" vertical="center" wrapText="1"/>
    </xf>
    <xf numFmtId="0" fontId="48" fillId="0" borderId="1" xfId="0" applyFont="1" applyBorder="1" applyAlignment="1">
      <alignment horizontal="left" vertical="center" wrapText="1"/>
    </xf>
    <xf numFmtId="0" fontId="48" fillId="0" borderId="1" xfId="0" applyFont="1" applyBorder="1" applyAlignment="1">
      <alignment horizontal="center" vertical="center" wrapText="1"/>
    </xf>
    <xf numFmtId="0" fontId="44" fillId="0" borderId="24" xfId="0" applyFont="1" applyBorder="1" applyAlignment="1">
      <alignment horizontal="left" vertical="center" wrapText="1"/>
    </xf>
    <xf numFmtId="0" fontId="44" fillId="0" borderId="25" xfId="0" applyFont="1" applyBorder="1" applyAlignment="1">
      <alignment horizontal="left" vertical="center" wrapText="1"/>
    </xf>
    <xf numFmtId="0" fontId="44" fillId="0" borderId="26"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50" fillId="0" borderId="27" xfId="0" applyFont="1" applyBorder="1" applyAlignment="1">
      <alignment horizontal="left" vertical="center" wrapText="1"/>
    </xf>
    <xf numFmtId="0" fontId="50" fillId="0" borderId="28" xfId="0" applyFont="1" applyBorder="1" applyAlignment="1">
      <alignment horizontal="left" vertical="center" wrapText="1"/>
    </xf>
    <xf numFmtId="0" fontId="48" fillId="0" borderId="27" xfId="0" applyFont="1" applyBorder="1" applyAlignment="1">
      <alignment horizontal="left" vertical="center" wrapText="1"/>
    </xf>
    <xf numFmtId="0" fontId="48" fillId="0" borderId="1" xfId="0" applyFont="1" applyBorder="1" applyAlignment="1">
      <alignment horizontal="left" vertical="center"/>
    </xf>
    <xf numFmtId="0" fontId="48" fillId="0" borderId="28" xfId="0" applyFont="1" applyBorder="1" applyAlignment="1">
      <alignment horizontal="left" vertical="center" wrapText="1"/>
    </xf>
    <xf numFmtId="0" fontId="48" fillId="0" borderId="28" xfId="0" applyFont="1" applyBorder="1" applyAlignment="1">
      <alignment horizontal="left" vertical="center"/>
    </xf>
    <xf numFmtId="0" fontId="48" fillId="0" borderId="30" xfId="0" applyFont="1" applyBorder="1" applyAlignment="1">
      <alignment horizontal="left" vertical="center" wrapText="1"/>
    </xf>
    <xf numFmtId="0" fontId="48" fillId="0" borderId="29" xfId="0" applyFont="1" applyBorder="1" applyAlignment="1">
      <alignment horizontal="left" vertical="center" wrapText="1"/>
    </xf>
    <xf numFmtId="0" fontId="48" fillId="0" borderId="31" xfId="0" applyFont="1" applyBorder="1" applyAlignment="1">
      <alignment horizontal="left" vertical="center" wrapText="1"/>
    </xf>
    <xf numFmtId="0" fontId="47" fillId="0" borderId="1" xfId="0" applyFont="1" applyBorder="1" applyAlignment="1">
      <alignment horizontal="left" vertical="top"/>
    </xf>
    <xf numFmtId="0" fontId="47" fillId="0" borderId="1" xfId="0" applyFont="1" applyBorder="1" applyAlignment="1">
      <alignment horizontal="center" vertical="top"/>
    </xf>
    <xf numFmtId="0" fontId="48" fillId="0" borderId="30" xfId="0" applyFont="1" applyBorder="1" applyAlignment="1">
      <alignment horizontal="left" vertical="center"/>
    </xf>
    <xf numFmtId="0" fontId="48" fillId="0" borderId="31" xfId="0" applyFont="1" applyBorder="1" applyAlignment="1">
      <alignment horizontal="left" vertical="center"/>
    </xf>
    <xf numFmtId="0" fontId="48" fillId="0" borderId="1" xfId="0" applyFont="1" applyBorder="1" applyAlignment="1">
      <alignment horizontal="center" vertical="center"/>
    </xf>
    <xf numFmtId="0" fontId="50" fillId="0" borderId="0" xfId="0" applyFont="1" applyAlignment="1">
      <alignment vertical="center"/>
    </xf>
    <xf numFmtId="0" fontId="46" fillId="0" borderId="1" xfId="0" applyFont="1" applyBorder="1" applyAlignment="1">
      <alignment vertical="center"/>
    </xf>
    <xf numFmtId="0" fontId="50" fillId="0" borderId="29" xfId="0" applyFont="1" applyBorder="1" applyAlignment="1">
      <alignment vertical="center"/>
    </xf>
    <xf numFmtId="0" fontId="46" fillId="0" borderId="29" xfId="0" applyFont="1" applyBorder="1" applyAlignment="1">
      <alignment vertical="center"/>
    </xf>
    <xf numFmtId="0" fontId="47" fillId="0" borderId="1" xfId="0" applyFont="1" applyBorder="1" applyAlignment="1">
      <alignment vertical="top"/>
    </xf>
    <xf numFmtId="49" fontId="47" fillId="0" borderId="1" xfId="0" applyNumberFormat="1" applyFont="1" applyBorder="1" applyAlignment="1">
      <alignment horizontal="left" vertical="center"/>
    </xf>
    <xf numFmtId="0" fontId="53" fillId="0" borderId="27" xfId="0" applyFont="1" applyBorder="1" applyAlignment="1" applyProtection="1">
      <alignment horizontal="left" vertical="center"/>
    </xf>
    <xf numFmtId="0" fontId="54" fillId="0" borderId="1" xfId="0" applyFont="1" applyBorder="1" applyAlignment="1" applyProtection="1">
      <alignment vertical="top"/>
    </xf>
    <xf numFmtId="0" fontId="54" fillId="0" borderId="1" xfId="0" applyFont="1" applyBorder="1" applyAlignment="1" applyProtection="1">
      <alignment horizontal="left" vertical="center"/>
    </xf>
    <xf numFmtId="0" fontId="54" fillId="0" borderId="1" xfId="0" applyFont="1" applyBorder="1" applyAlignment="1" applyProtection="1">
      <alignment horizontal="center" vertical="center"/>
    </xf>
    <xf numFmtId="49" fontId="54" fillId="0" borderId="1" xfId="0" applyNumberFormat="1" applyFont="1" applyBorder="1" applyAlignment="1" applyProtection="1">
      <alignment horizontal="left" vertical="center"/>
    </xf>
    <xf numFmtId="0" fontId="53" fillId="0" borderId="28" xfId="0" applyFont="1" applyBorder="1" applyAlignment="1" applyProtection="1">
      <alignment horizontal="left" vertical="center"/>
    </xf>
    <xf numFmtId="0" fontId="0" fillId="0" borderId="29" xfId="0" applyBorder="1" applyAlignment="1">
      <alignment vertical="top"/>
    </xf>
    <xf numFmtId="0" fontId="46" fillId="0" borderId="29" xfId="0" applyFont="1" applyBorder="1" applyAlignment="1">
      <alignment horizontal="left"/>
    </xf>
    <xf numFmtId="0" fontId="50" fillId="0" borderId="29" xfId="0" applyFont="1" applyBorder="1" applyAlignment="1"/>
    <xf numFmtId="0" fontId="44" fillId="0" borderId="27" xfId="0" applyFont="1" applyBorder="1" applyAlignment="1">
      <alignment vertical="top"/>
    </xf>
    <xf numFmtId="0" fontId="44" fillId="0" borderId="28" xfId="0" applyFont="1" applyBorder="1" applyAlignment="1">
      <alignment vertical="top"/>
    </xf>
    <xf numFmtId="0" fontId="44" fillId="0" borderId="30" xfId="0" applyFont="1" applyBorder="1" applyAlignment="1">
      <alignment vertical="top"/>
    </xf>
    <xf numFmtId="0" fontId="44" fillId="0" borderId="29" xfId="0" applyFont="1" applyBorder="1" applyAlignment="1">
      <alignment vertical="top"/>
    </xf>
    <xf numFmtId="0" fontId="44" fillId="0" borderId="31" xfId="0" applyFont="1" applyBorder="1" applyAlignment="1">
      <alignment vertical="top"/>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theme" Target="theme/theme1.xml" /><Relationship Id="rId32" Type="http://schemas.openxmlformats.org/officeDocument/2006/relationships/calcChain" Target="calcChain.xml" /><Relationship Id="rId3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22151402" TargetMode="External" /><Relationship Id="rId6" Type="http://schemas.openxmlformats.org/officeDocument/2006/relationships/hyperlink" Target="https://podminky.urs.cz/item/CS_URS_2025_01/162201401" TargetMode="External" /><Relationship Id="rId7" Type="http://schemas.openxmlformats.org/officeDocument/2006/relationships/hyperlink" Target="https://podminky.urs.cz/item/CS_URS_2025_01/162301931" TargetMode="External" /><Relationship Id="rId8" Type="http://schemas.openxmlformats.org/officeDocument/2006/relationships/hyperlink" Target="https://podminky.urs.cz/item/CS_URS_2025_01/162301501" TargetMode="External" /><Relationship Id="rId9" Type="http://schemas.openxmlformats.org/officeDocument/2006/relationships/hyperlink" Target="https://podminky.urs.cz/item/CS_URS_2025_01/162301981"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23291" TargetMode="External" /><Relationship Id="rId24" Type="http://schemas.openxmlformats.org/officeDocument/2006/relationships/hyperlink" Target="https://podminky.urs.cz/item/CS_URS_2025_01/334361226" TargetMode="External" /><Relationship Id="rId25" Type="http://schemas.openxmlformats.org/officeDocument/2006/relationships/hyperlink" Target="https://podminky.urs.cz/item/CS_URS_2025_01/421321128" TargetMode="External" /><Relationship Id="rId26" Type="http://schemas.openxmlformats.org/officeDocument/2006/relationships/hyperlink" Target="https://podminky.urs.cz/item/CS_URS_2025_01/421321192" TargetMode="External" /><Relationship Id="rId27" Type="http://schemas.openxmlformats.org/officeDocument/2006/relationships/hyperlink" Target="https://podminky.urs.cz/item/CS_URS_2025_01/421361412" TargetMode="External" /><Relationship Id="rId28" Type="http://schemas.openxmlformats.org/officeDocument/2006/relationships/hyperlink" Target="https://podminky.urs.cz/item/CS_URS_2025_01/451315114" TargetMode="External" /><Relationship Id="rId29" Type="http://schemas.openxmlformats.org/officeDocument/2006/relationships/hyperlink" Target="https://podminky.urs.cz/item/CS_URS_2025_01/457451134" TargetMode="External" /><Relationship Id="rId30" Type="http://schemas.openxmlformats.org/officeDocument/2006/relationships/hyperlink" Target="https://podminky.urs.cz/item/CS_URS_2025_01/465513156" TargetMode="External" /><Relationship Id="rId31" Type="http://schemas.openxmlformats.org/officeDocument/2006/relationships/hyperlink" Target="https://podminky.urs.cz/item/CS_URS_2025_01/511501111" TargetMode="External" /><Relationship Id="rId32" Type="http://schemas.openxmlformats.org/officeDocument/2006/relationships/hyperlink" Target="https://podminky.urs.cz/item/CS_URS_2025_01/511501255" TargetMode="External" /><Relationship Id="rId33" Type="http://schemas.openxmlformats.org/officeDocument/2006/relationships/hyperlink" Target="https://podminky.urs.cz/item/CS_URS_2025_01/512531111" TargetMode="External" /><Relationship Id="rId34" Type="http://schemas.openxmlformats.org/officeDocument/2006/relationships/hyperlink" Target="https://podminky.urs.cz/item/CS_URS_2025_01/711111001" TargetMode="External" /><Relationship Id="rId35" Type="http://schemas.openxmlformats.org/officeDocument/2006/relationships/hyperlink" Target="https://podminky.urs.cz/item/CS_URS_2025_01/711112001" TargetMode="External" /><Relationship Id="rId36" Type="http://schemas.openxmlformats.org/officeDocument/2006/relationships/hyperlink" Target="https://podminky.urs.cz/item/CS_URS_2025_01/711112052" TargetMode="External" /><Relationship Id="rId37" Type="http://schemas.openxmlformats.org/officeDocument/2006/relationships/hyperlink" Target="https://podminky.urs.cz/item/CS_URS_2025_01/711141559" TargetMode="External" /><Relationship Id="rId38" Type="http://schemas.openxmlformats.org/officeDocument/2006/relationships/hyperlink" Target="https://podminky.urs.cz/item/CS_URS_2025_01/711142559" TargetMode="External" /><Relationship Id="rId39" Type="http://schemas.openxmlformats.org/officeDocument/2006/relationships/hyperlink" Target="https://podminky.urs.cz/item/CS_URS_2025_01/711471053" TargetMode="External" /><Relationship Id="rId40" Type="http://schemas.openxmlformats.org/officeDocument/2006/relationships/hyperlink" Target="https://podminky.urs.cz/item/CS_URS_2025_01/711491272" TargetMode="External" /><Relationship Id="rId41" Type="http://schemas.openxmlformats.org/officeDocument/2006/relationships/hyperlink" Target="https://podminky.urs.cz/item/CS_URS_2025_01/998711101" TargetMode="External" /><Relationship Id="rId42" Type="http://schemas.openxmlformats.org/officeDocument/2006/relationships/hyperlink" Target="https://podminky.urs.cz/item/CS_URS_2025_01/916131112" TargetMode="External" /><Relationship Id="rId43" Type="http://schemas.openxmlformats.org/officeDocument/2006/relationships/hyperlink" Target="https://podminky.urs.cz/item/CS_URS_2025_01/931992112" TargetMode="External" /><Relationship Id="rId44" Type="http://schemas.openxmlformats.org/officeDocument/2006/relationships/hyperlink" Target="https://podminky.urs.cz/item/CS_URS_2025_01/936942211" TargetMode="External" /><Relationship Id="rId45" Type="http://schemas.openxmlformats.org/officeDocument/2006/relationships/hyperlink" Target="https://podminky.urs.cz/item/CS_URS_2025_01/963021112" TargetMode="External" /><Relationship Id="rId46" Type="http://schemas.openxmlformats.org/officeDocument/2006/relationships/hyperlink" Target="https://podminky.urs.cz/item/CS_URS_2025_01/966075141" TargetMode="External" /><Relationship Id="rId47" Type="http://schemas.openxmlformats.org/officeDocument/2006/relationships/hyperlink" Target="https://podminky.urs.cz/item/CS_URS_2025_01/985121122" TargetMode="External" /><Relationship Id="rId48" Type="http://schemas.openxmlformats.org/officeDocument/2006/relationships/hyperlink" Target="https://podminky.urs.cz/item/CS_URS_2025_01/985121222" TargetMode="External" /><Relationship Id="rId49" Type="http://schemas.openxmlformats.org/officeDocument/2006/relationships/hyperlink" Target="https://podminky.urs.cz/item/CS_URS_2025_01/985142212" TargetMode="External" /><Relationship Id="rId50" Type="http://schemas.openxmlformats.org/officeDocument/2006/relationships/hyperlink" Target="https://podminky.urs.cz/item/CS_URS_2025_01/985231112" TargetMode="External" /><Relationship Id="rId51" Type="http://schemas.openxmlformats.org/officeDocument/2006/relationships/hyperlink" Target="https://podminky.urs.cz/item/CS_URS_2025_01/985232112" TargetMode="External" /><Relationship Id="rId52" Type="http://schemas.openxmlformats.org/officeDocument/2006/relationships/hyperlink" Target="https://podminky.urs.cz/item/CS_URS_2025_01/985311112" TargetMode="External" /><Relationship Id="rId53" Type="http://schemas.openxmlformats.org/officeDocument/2006/relationships/hyperlink" Target="https://podminky.urs.cz/item/CS_URS_2025_01/985311312" TargetMode="External" /><Relationship Id="rId54" Type="http://schemas.openxmlformats.org/officeDocument/2006/relationships/hyperlink" Target="https://podminky.urs.cz/item/CS_URS_2025_01/985331211" TargetMode="External" /><Relationship Id="rId55" Type="http://schemas.openxmlformats.org/officeDocument/2006/relationships/hyperlink" Target="https://podminky.urs.cz/item/CS_URS_2025_01/997013501" TargetMode="External" /><Relationship Id="rId56" Type="http://schemas.openxmlformats.org/officeDocument/2006/relationships/hyperlink" Target="https://podminky.urs.cz/item/CS_URS_2025_01/997013509" TargetMode="External" /><Relationship Id="rId57" Type="http://schemas.openxmlformats.org/officeDocument/2006/relationships/hyperlink" Target="https://podminky.urs.cz/item/CS_URS_2025_01/997013602" TargetMode="External" /><Relationship Id="rId58" Type="http://schemas.openxmlformats.org/officeDocument/2006/relationships/hyperlink" Target="https://podminky.urs.cz/item/CS_URS_2025_01/997013841" TargetMode="External" /><Relationship Id="rId59" Type="http://schemas.openxmlformats.org/officeDocument/2006/relationships/hyperlink" Target="https://podminky.urs.cz/item/CS_URS_2025_01/998241021" TargetMode="External" /><Relationship Id="rId60"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62201401" TargetMode="External" /><Relationship Id="rId6" Type="http://schemas.openxmlformats.org/officeDocument/2006/relationships/hyperlink" Target="https://podminky.urs.cz/item/CS_URS_2025_01/162301931" TargetMode="External" /><Relationship Id="rId7" Type="http://schemas.openxmlformats.org/officeDocument/2006/relationships/hyperlink" Target="https://podminky.urs.cz/item/CS_URS_2025_01/162301501" TargetMode="External" /><Relationship Id="rId8" Type="http://schemas.openxmlformats.org/officeDocument/2006/relationships/hyperlink" Target="https://podminky.urs.cz/item/CS_URS_2025_01/162301981" TargetMode="External" /><Relationship Id="rId9" Type="http://schemas.openxmlformats.org/officeDocument/2006/relationships/hyperlink" Target="https://podminky.urs.cz/item/CS_URS_2025_01/122151402"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61226" TargetMode="External" /><Relationship Id="rId24" Type="http://schemas.openxmlformats.org/officeDocument/2006/relationships/hyperlink" Target="https://podminky.urs.cz/item/CS_URS_2025_01/421321128"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5513156" TargetMode="External" /><Relationship Id="rId29" Type="http://schemas.openxmlformats.org/officeDocument/2006/relationships/hyperlink" Target="https://podminky.urs.cz/item/CS_URS_2025_01/511501111" TargetMode="External" /><Relationship Id="rId30" Type="http://schemas.openxmlformats.org/officeDocument/2006/relationships/hyperlink" Target="https://podminky.urs.cz/item/CS_URS_2025_01/511501255" TargetMode="External" /><Relationship Id="rId31" Type="http://schemas.openxmlformats.org/officeDocument/2006/relationships/hyperlink" Target="https://podminky.urs.cz/item/CS_URS_2025_01/512531111" TargetMode="External" /><Relationship Id="rId32" Type="http://schemas.openxmlformats.org/officeDocument/2006/relationships/hyperlink" Target="https://podminky.urs.cz/item/CS_URS_2025_01/71111100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2052" TargetMode="External" /><Relationship Id="rId35" Type="http://schemas.openxmlformats.org/officeDocument/2006/relationships/hyperlink" Target="https://podminky.urs.cz/item/CS_URS_2025_01/711141559" TargetMode="External" /><Relationship Id="rId36" Type="http://schemas.openxmlformats.org/officeDocument/2006/relationships/hyperlink" Target="https://podminky.urs.cz/item/CS_URS_2025_01/711142559" TargetMode="External" /><Relationship Id="rId37" Type="http://schemas.openxmlformats.org/officeDocument/2006/relationships/hyperlink" Target="https://podminky.urs.cz/item/CS_URS_2025_01/711471053" TargetMode="External" /><Relationship Id="rId38" Type="http://schemas.openxmlformats.org/officeDocument/2006/relationships/hyperlink" Target="https://podminky.urs.cz/item/CS_URS_2025_01/711491272" TargetMode="External" /><Relationship Id="rId39" Type="http://schemas.openxmlformats.org/officeDocument/2006/relationships/hyperlink" Target="https://podminky.urs.cz/item/CS_URS_2025_01/998711101" TargetMode="External" /><Relationship Id="rId40" Type="http://schemas.openxmlformats.org/officeDocument/2006/relationships/hyperlink" Target="https://podminky.urs.cz/item/CS_URS_2025_01/916131112" TargetMode="External" /><Relationship Id="rId41" Type="http://schemas.openxmlformats.org/officeDocument/2006/relationships/hyperlink" Target="https://podminky.urs.cz/item/CS_URS_2025_01/931992112" TargetMode="External" /><Relationship Id="rId42" Type="http://schemas.openxmlformats.org/officeDocument/2006/relationships/hyperlink" Target="https://podminky.urs.cz/item/CS_URS_2025_01/936942211" TargetMode="External" /><Relationship Id="rId43" Type="http://schemas.openxmlformats.org/officeDocument/2006/relationships/hyperlink" Target="https://podminky.urs.cz/item/CS_URS_2025_01/963021112" TargetMode="External" /><Relationship Id="rId44" Type="http://schemas.openxmlformats.org/officeDocument/2006/relationships/hyperlink" Target="https://podminky.urs.cz/item/CS_URS_2025_01/966075141" TargetMode="External" /><Relationship Id="rId45" Type="http://schemas.openxmlformats.org/officeDocument/2006/relationships/hyperlink" Target="https://podminky.urs.cz/item/CS_URS_2025_01/985121122" TargetMode="External" /><Relationship Id="rId46" Type="http://schemas.openxmlformats.org/officeDocument/2006/relationships/hyperlink" Target="https://podminky.urs.cz/item/CS_URS_2025_01/985121222" TargetMode="External" /><Relationship Id="rId47" Type="http://schemas.openxmlformats.org/officeDocument/2006/relationships/hyperlink" Target="https://podminky.urs.cz/item/CS_URS_2025_01/985142212" TargetMode="External" /><Relationship Id="rId48" Type="http://schemas.openxmlformats.org/officeDocument/2006/relationships/hyperlink" Target="https://podminky.urs.cz/item/CS_URS_2025_01/985231112" TargetMode="External" /><Relationship Id="rId49" Type="http://schemas.openxmlformats.org/officeDocument/2006/relationships/hyperlink" Target="https://podminky.urs.cz/item/CS_URS_2025_01/985232112" TargetMode="External" /><Relationship Id="rId50" Type="http://schemas.openxmlformats.org/officeDocument/2006/relationships/hyperlink" Target="https://podminky.urs.cz/item/CS_URS_2025_01/985311112" TargetMode="External" /><Relationship Id="rId51" Type="http://schemas.openxmlformats.org/officeDocument/2006/relationships/hyperlink" Target="https://podminky.urs.cz/item/CS_URS_2025_01/985311312" TargetMode="External" /><Relationship Id="rId52" Type="http://schemas.openxmlformats.org/officeDocument/2006/relationships/hyperlink" Target="https://podminky.urs.cz/item/CS_URS_2025_01/985331211" TargetMode="External" /><Relationship Id="rId53" Type="http://schemas.openxmlformats.org/officeDocument/2006/relationships/hyperlink" Target="https://podminky.urs.cz/item/CS_URS_2025_01/997013501" TargetMode="External" /><Relationship Id="rId54" Type="http://schemas.openxmlformats.org/officeDocument/2006/relationships/hyperlink" Target="https://podminky.urs.cz/item/CS_URS_2025_01/997013509"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862"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22151104" TargetMode="External" /><Relationship Id="rId4" Type="http://schemas.openxmlformats.org/officeDocument/2006/relationships/hyperlink" Target="https://podminky.urs.cz/item/CS_URS_2025_01/122151402" TargetMode="External" /><Relationship Id="rId5" Type="http://schemas.openxmlformats.org/officeDocument/2006/relationships/hyperlink" Target="https://podminky.urs.cz/item/CS_URS_2025_01/122351103" TargetMode="External" /><Relationship Id="rId6" Type="http://schemas.openxmlformats.org/officeDocument/2006/relationships/hyperlink" Target="https://podminky.urs.cz/item/CS_URS_2025_01/162201401" TargetMode="External" /><Relationship Id="rId7" Type="http://schemas.openxmlformats.org/officeDocument/2006/relationships/hyperlink" Target="https://podminky.urs.cz/item/CS_URS_2025_01/162301931" TargetMode="External" /><Relationship Id="rId8" Type="http://schemas.openxmlformats.org/officeDocument/2006/relationships/hyperlink" Target="https://podminky.urs.cz/item/CS_URS_2025_01/162301501" TargetMode="External" /><Relationship Id="rId9" Type="http://schemas.openxmlformats.org/officeDocument/2006/relationships/hyperlink" Target="https://podminky.urs.cz/item/CS_URS_2025_01/162301981" TargetMode="External" /><Relationship Id="rId10" Type="http://schemas.openxmlformats.org/officeDocument/2006/relationships/hyperlink" Target="https://podminky.urs.cz/item/CS_URS_2025_01/162351103"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0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111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11971121" TargetMode="External" /><Relationship Id="rId21" Type="http://schemas.openxmlformats.org/officeDocument/2006/relationships/hyperlink" Target="https://podminky.urs.cz/item/CS_URS_2025_01/212752102" TargetMode="External" /><Relationship Id="rId22" Type="http://schemas.openxmlformats.org/officeDocument/2006/relationships/hyperlink" Target="https://podminky.urs.cz/item/CS_URS_2025_01/334323218" TargetMode="External" /><Relationship Id="rId23" Type="http://schemas.openxmlformats.org/officeDocument/2006/relationships/hyperlink" Target="https://podminky.urs.cz/item/CS_URS_2025_01/334361226" TargetMode="External" /><Relationship Id="rId24" Type="http://schemas.openxmlformats.org/officeDocument/2006/relationships/hyperlink" Target="https://podminky.urs.cz/item/CS_URS_2025_01/421321128"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3211132" TargetMode="External" /><Relationship Id="rId29" Type="http://schemas.openxmlformats.org/officeDocument/2006/relationships/hyperlink" Target="https://podminky.urs.cz/item/CS_URS_2025_01/465513156" TargetMode="External" /><Relationship Id="rId30" Type="http://schemas.openxmlformats.org/officeDocument/2006/relationships/hyperlink" Target="https://podminky.urs.cz/item/CS_URS_2025_01/511501111" TargetMode="External" /><Relationship Id="rId31" Type="http://schemas.openxmlformats.org/officeDocument/2006/relationships/hyperlink" Target="https://podminky.urs.cz/item/CS_URS_2025_01/511501255" TargetMode="External" /><Relationship Id="rId32" Type="http://schemas.openxmlformats.org/officeDocument/2006/relationships/hyperlink" Target="https://podminky.urs.cz/item/CS_URS_2025_01/512531111" TargetMode="External" /><Relationship Id="rId33" Type="http://schemas.openxmlformats.org/officeDocument/2006/relationships/hyperlink" Target="https://podminky.urs.cz/item/CS_URS_2025_01/711111001" TargetMode="External" /><Relationship Id="rId34" Type="http://schemas.openxmlformats.org/officeDocument/2006/relationships/hyperlink" Target="https://podminky.urs.cz/item/CS_URS_2025_01/711112001"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711141559" TargetMode="External" /><Relationship Id="rId37" Type="http://schemas.openxmlformats.org/officeDocument/2006/relationships/hyperlink" Target="https://podminky.urs.cz/item/CS_URS_2025_01/711142559" TargetMode="External" /><Relationship Id="rId38" Type="http://schemas.openxmlformats.org/officeDocument/2006/relationships/hyperlink" Target="https://podminky.urs.cz/item/CS_URS_2025_01/711471053" TargetMode="External" /><Relationship Id="rId39" Type="http://schemas.openxmlformats.org/officeDocument/2006/relationships/hyperlink" Target="https://podminky.urs.cz/item/CS_URS_2025_01/711491272" TargetMode="External" /><Relationship Id="rId40" Type="http://schemas.openxmlformats.org/officeDocument/2006/relationships/hyperlink" Target="https://podminky.urs.cz/item/CS_URS_2025_01/998711101" TargetMode="External" /><Relationship Id="rId41" Type="http://schemas.openxmlformats.org/officeDocument/2006/relationships/hyperlink" Target="https://podminky.urs.cz/item/CS_URS_2025_01/916131112" TargetMode="External" /><Relationship Id="rId42" Type="http://schemas.openxmlformats.org/officeDocument/2006/relationships/hyperlink" Target="https://podminky.urs.cz/item/CS_URS_2025_01/931992112" TargetMode="External" /><Relationship Id="rId43" Type="http://schemas.openxmlformats.org/officeDocument/2006/relationships/hyperlink" Target="https://podminky.urs.cz/item/CS_URS_2025_01/935112211" TargetMode="External" /><Relationship Id="rId44" Type="http://schemas.openxmlformats.org/officeDocument/2006/relationships/hyperlink" Target="https://podminky.urs.cz/item/CS_URS_2025_01/936942211" TargetMode="External" /><Relationship Id="rId45" Type="http://schemas.openxmlformats.org/officeDocument/2006/relationships/hyperlink" Target="https://podminky.urs.cz/item/CS_URS_2025_01/962051111" TargetMode="External" /><Relationship Id="rId46" Type="http://schemas.openxmlformats.org/officeDocument/2006/relationships/hyperlink" Target="https://podminky.urs.cz/item/CS_URS_2025_01/963021112" TargetMode="External" /><Relationship Id="rId47" Type="http://schemas.openxmlformats.org/officeDocument/2006/relationships/hyperlink" Target="https://podminky.urs.cz/item/CS_URS_2025_01/966075141" TargetMode="External" /><Relationship Id="rId48" Type="http://schemas.openxmlformats.org/officeDocument/2006/relationships/hyperlink" Target="https://podminky.urs.cz/item/CS_URS_2025_01/985121122" TargetMode="External" /><Relationship Id="rId49" Type="http://schemas.openxmlformats.org/officeDocument/2006/relationships/hyperlink" Target="https://podminky.urs.cz/item/CS_URS_2025_01/985121222" TargetMode="External" /><Relationship Id="rId50" Type="http://schemas.openxmlformats.org/officeDocument/2006/relationships/hyperlink" Target="https://podminky.urs.cz/item/CS_URS_2025_01/985142212" TargetMode="External" /><Relationship Id="rId51" Type="http://schemas.openxmlformats.org/officeDocument/2006/relationships/hyperlink" Target="https://podminky.urs.cz/item/CS_URS_2025_01/985231112" TargetMode="External" /><Relationship Id="rId52" Type="http://schemas.openxmlformats.org/officeDocument/2006/relationships/hyperlink" Target="https://podminky.urs.cz/item/CS_URS_2025_01/985232112" TargetMode="External" /><Relationship Id="rId53" Type="http://schemas.openxmlformats.org/officeDocument/2006/relationships/hyperlink" Target="https://podminky.urs.cz/item/CS_URS_2025_01/985311112" TargetMode="External" /><Relationship Id="rId54" Type="http://schemas.openxmlformats.org/officeDocument/2006/relationships/hyperlink" Target="https://podminky.urs.cz/item/CS_URS_2025_01/985311312" TargetMode="External" /><Relationship Id="rId55" Type="http://schemas.openxmlformats.org/officeDocument/2006/relationships/hyperlink" Target="https://podminky.urs.cz/item/CS_URS_2025_01/985331211" TargetMode="External" /><Relationship Id="rId56" Type="http://schemas.openxmlformats.org/officeDocument/2006/relationships/hyperlink" Target="https://podminky.urs.cz/item/CS_URS_2025_01/997013501" TargetMode="External" /><Relationship Id="rId57" Type="http://schemas.openxmlformats.org/officeDocument/2006/relationships/hyperlink" Target="https://podminky.urs.cz/item/CS_URS_2025_01/997013509" TargetMode="External" /><Relationship Id="rId58" Type="http://schemas.openxmlformats.org/officeDocument/2006/relationships/hyperlink" Target="https://podminky.urs.cz/item/CS_URS_2025_01/997013655" TargetMode="External" /><Relationship Id="rId59" Type="http://schemas.openxmlformats.org/officeDocument/2006/relationships/hyperlink" Target="https://podminky.urs.cz/item/CS_URS_2025_01/997013841" TargetMode="External" /><Relationship Id="rId60" Type="http://schemas.openxmlformats.org/officeDocument/2006/relationships/hyperlink" Target="https://podminky.urs.cz/item/CS_URS_2025_01/997013602" TargetMode="External" /><Relationship Id="rId61" Type="http://schemas.openxmlformats.org/officeDocument/2006/relationships/hyperlink" Target="https://podminky.urs.cz/item/CS_URS_2025_01/998241021" TargetMode="External" /><Relationship Id="rId62"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22351103" TargetMode="External" /><Relationship Id="rId5" Type="http://schemas.openxmlformats.org/officeDocument/2006/relationships/hyperlink" Target="https://podminky.urs.cz/item/CS_URS_2025_01/162301501" TargetMode="External" /><Relationship Id="rId6" Type="http://schemas.openxmlformats.org/officeDocument/2006/relationships/hyperlink" Target="https://podminky.urs.cz/item/CS_URS_2025_01/162301981" TargetMode="External" /><Relationship Id="rId7" Type="http://schemas.openxmlformats.org/officeDocument/2006/relationships/hyperlink" Target="https://podminky.urs.cz/item/CS_URS_2025_01/162351103" TargetMode="External" /><Relationship Id="rId8" Type="http://schemas.openxmlformats.org/officeDocument/2006/relationships/hyperlink" Target="https://podminky.urs.cz/item/CS_URS_2025_01/162751117" TargetMode="External" /><Relationship Id="rId9" Type="http://schemas.openxmlformats.org/officeDocument/2006/relationships/hyperlink" Target="https://podminky.urs.cz/item/CS_URS_2025_01/162751119" TargetMode="External" /><Relationship Id="rId10" Type="http://schemas.openxmlformats.org/officeDocument/2006/relationships/hyperlink" Target="https://podminky.urs.cz/item/CS_URS_2025_01/162751137" TargetMode="External" /><Relationship Id="rId11" Type="http://schemas.openxmlformats.org/officeDocument/2006/relationships/hyperlink" Target="https://podminky.urs.cz/item/CS_URS_2025_01/162751139" TargetMode="External" /><Relationship Id="rId12" Type="http://schemas.openxmlformats.org/officeDocument/2006/relationships/hyperlink" Target="https://podminky.urs.cz/item/CS_URS_2025_01/171201201" TargetMode="External" /><Relationship Id="rId13" Type="http://schemas.openxmlformats.org/officeDocument/2006/relationships/hyperlink" Target="https://podminky.urs.cz/item/CS_URS_2025_01/171201221" TargetMode="External" /><Relationship Id="rId14" Type="http://schemas.openxmlformats.org/officeDocument/2006/relationships/hyperlink" Target="https://podminky.urs.cz/item/CS_URS_2025_01/174151101" TargetMode="External" /><Relationship Id="rId15" Type="http://schemas.openxmlformats.org/officeDocument/2006/relationships/hyperlink" Target="https://podminky.urs.cz/item/CS_URS_2025_01/181311103" TargetMode="External" /><Relationship Id="rId16" Type="http://schemas.openxmlformats.org/officeDocument/2006/relationships/hyperlink" Target="https://podminky.urs.cz/item/CS_URS_2025_01/183405211" TargetMode="External" /><Relationship Id="rId17" Type="http://schemas.openxmlformats.org/officeDocument/2006/relationships/hyperlink" Target="https://podminky.urs.cz/item/CS_URS_2025_01/211971121" TargetMode="External" /><Relationship Id="rId18" Type="http://schemas.openxmlformats.org/officeDocument/2006/relationships/hyperlink" Target="https://podminky.urs.cz/item/CS_URS_2025_01/212752102" TargetMode="External" /><Relationship Id="rId19" Type="http://schemas.openxmlformats.org/officeDocument/2006/relationships/hyperlink" Target="https://podminky.urs.cz/item/CS_URS_2025_01/334323218" TargetMode="External" /><Relationship Id="rId20" Type="http://schemas.openxmlformats.org/officeDocument/2006/relationships/hyperlink" Target="https://podminky.urs.cz/item/CS_URS_2025_01/334361226" TargetMode="External" /><Relationship Id="rId21" Type="http://schemas.openxmlformats.org/officeDocument/2006/relationships/hyperlink" Target="https://podminky.urs.cz/item/CS_URS_2025_01/421321128" TargetMode="External" /><Relationship Id="rId22" Type="http://schemas.openxmlformats.org/officeDocument/2006/relationships/hyperlink" Target="https://podminky.urs.cz/item/CS_URS_2025_01/421361412" TargetMode="External" /><Relationship Id="rId23" Type="http://schemas.openxmlformats.org/officeDocument/2006/relationships/hyperlink" Target="https://podminky.urs.cz/item/CS_URS_2025_01/451315114" TargetMode="External" /><Relationship Id="rId24" Type="http://schemas.openxmlformats.org/officeDocument/2006/relationships/hyperlink" Target="https://podminky.urs.cz/item/CS_URS_2025_01/457451134" TargetMode="External" /><Relationship Id="rId25" Type="http://schemas.openxmlformats.org/officeDocument/2006/relationships/hyperlink" Target="https://podminky.urs.cz/item/CS_URS_2025_01/465513156" TargetMode="External" /><Relationship Id="rId26" Type="http://schemas.openxmlformats.org/officeDocument/2006/relationships/hyperlink" Target="https://podminky.urs.cz/item/CS_URS_2025_01/511501111" TargetMode="External" /><Relationship Id="rId27" Type="http://schemas.openxmlformats.org/officeDocument/2006/relationships/hyperlink" Target="https://podminky.urs.cz/item/CS_URS_2025_01/511501255" TargetMode="External" /><Relationship Id="rId28" Type="http://schemas.openxmlformats.org/officeDocument/2006/relationships/hyperlink" Target="https://podminky.urs.cz/item/CS_URS_2025_01/512531111" TargetMode="External" /><Relationship Id="rId29" Type="http://schemas.openxmlformats.org/officeDocument/2006/relationships/hyperlink" Target="https://podminky.urs.cz/item/CS_URS_2025_01/711111001" TargetMode="External" /><Relationship Id="rId30" Type="http://schemas.openxmlformats.org/officeDocument/2006/relationships/hyperlink" Target="https://podminky.urs.cz/item/CS_URS_2025_01/711112001" TargetMode="External" /><Relationship Id="rId31" Type="http://schemas.openxmlformats.org/officeDocument/2006/relationships/hyperlink" Target="https://podminky.urs.cz/item/CS_URS_2025_01/711112052" TargetMode="External" /><Relationship Id="rId32" Type="http://schemas.openxmlformats.org/officeDocument/2006/relationships/hyperlink" Target="https://podminky.urs.cz/item/CS_URS_2025_01/711141559" TargetMode="External" /><Relationship Id="rId33" Type="http://schemas.openxmlformats.org/officeDocument/2006/relationships/hyperlink" Target="https://podminky.urs.cz/item/CS_URS_2025_01/711142559" TargetMode="External" /><Relationship Id="rId34" Type="http://schemas.openxmlformats.org/officeDocument/2006/relationships/hyperlink" Target="https://podminky.urs.cz/item/CS_URS_2025_01/711471053" TargetMode="External" /><Relationship Id="rId35" Type="http://schemas.openxmlformats.org/officeDocument/2006/relationships/hyperlink" Target="https://podminky.urs.cz/item/CS_URS_2025_01/711491272" TargetMode="External" /><Relationship Id="rId36" Type="http://schemas.openxmlformats.org/officeDocument/2006/relationships/hyperlink" Target="https://podminky.urs.cz/item/CS_URS_2025_01/998711101" TargetMode="External" /><Relationship Id="rId37" Type="http://schemas.openxmlformats.org/officeDocument/2006/relationships/hyperlink" Target="https://podminky.urs.cz/item/CS_URS_2025_01/916131112" TargetMode="External" /><Relationship Id="rId38" Type="http://schemas.openxmlformats.org/officeDocument/2006/relationships/hyperlink" Target="https://podminky.urs.cz/item/CS_URS_2025_01/931992112" TargetMode="External" /><Relationship Id="rId39" Type="http://schemas.openxmlformats.org/officeDocument/2006/relationships/hyperlink" Target="https://podminky.urs.cz/item/CS_URS_2025_01/935112211" TargetMode="External" /><Relationship Id="rId40" Type="http://schemas.openxmlformats.org/officeDocument/2006/relationships/hyperlink" Target="https://podminky.urs.cz/item/CS_URS_2025_01/936942211" TargetMode="External" /><Relationship Id="rId41" Type="http://schemas.openxmlformats.org/officeDocument/2006/relationships/hyperlink" Target="https://podminky.urs.cz/item/CS_URS_2025_01/962051111" TargetMode="External" /><Relationship Id="rId42" Type="http://schemas.openxmlformats.org/officeDocument/2006/relationships/hyperlink" Target="https://podminky.urs.cz/item/CS_URS_2025_01/963021112" TargetMode="External" /><Relationship Id="rId43" Type="http://schemas.openxmlformats.org/officeDocument/2006/relationships/hyperlink" Target="https://podminky.urs.cz/item/CS_URS_2025_01/966075141" TargetMode="External" /><Relationship Id="rId44" Type="http://schemas.openxmlformats.org/officeDocument/2006/relationships/hyperlink" Target="https://podminky.urs.cz/item/CS_URS_2025_01/985121122" TargetMode="External" /><Relationship Id="rId45" Type="http://schemas.openxmlformats.org/officeDocument/2006/relationships/hyperlink" Target="https://podminky.urs.cz/item/CS_URS_2025_01/985121222" TargetMode="External" /><Relationship Id="rId46" Type="http://schemas.openxmlformats.org/officeDocument/2006/relationships/hyperlink" Target="https://podminky.urs.cz/item/CS_URS_2025_01/985142212" TargetMode="External" /><Relationship Id="rId47" Type="http://schemas.openxmlformats.org/officeDocument/2006/relationships/hyperlink" Target="https://podminky.urs.cz/item/CS_URS_2025_01/985231112" TargetMode="External" /><Relationship Id="rId48" Type="http://schemas.openxmlformats.org/officeDocument/2006/relationships/hyperlink" Target="https://podminky.urs.cz/item/CS_URS_2025_01/985232112" TargetMode="External" /><Relationship Id="rId49" Type="http://schemas.openxmlformats.org/officeDocument/2006/relationships/hyperlink" Target="https://podminky.urs.cz/item/CS_URS_2025_01/985311112" TargetMode="External" /><Relationship Id="rId50" Type="http://schemas.openxmlformats.org/officeDocument/2006/relationships/hyperlink" Target="https://podminky.urs.cz/item/CS_URS_2025_01/985311312" TargetMode="External" /><Relationship Id="rId51" Type="http://schemas.openxmlformats.org/officeDocument/2006/relationships/hyperlink" Target="https://podminky.urs.cz/item/CS_URS_2025_01/985331211" TargetMode="External" /><Relationship Id="rId52" Type="http://schemas.openxmlformats.org/officeDocument/2006/relationships/hyperlink" Target="https://podminky.urs.cz/item/CS_URS_2025_01/997013501" TargetMode="External" /><Relationship Id="rId53" Type="http://schemas.openxmlformats.org/officeDocument/2006/relationships/hyperlink" Target="https://podminky.urs.cz/item/CS_URS_2025_01/997013509" TargetMode="External" /><Relationship Id="rId54" Type="http://schemas.openxmlformats.org/officeDocument/2006/relationships/hyperlink" Target="https://podminky.urs.cz/item/CS_URS_2025_01/997013655"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602"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hyperlink" Target="https://podminky.urs.cz/item/CS_URS_2025_01/111251101"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62301501" TargetMode="External" /><Relationship Id="rId5" Type="http://schemas.openxmlformats.org/officeDocument/2006/relationships/hyperlink" Target="https://podminky.urs.cz/item/CS_URS_2025_01/162301981" TargetMode="External" /><Relationship Id="rId6" Type="http://schemas.openxmlformats.org/officeDocument/2006/relationships/hyperlink" Target="https://podminky.urs.cz/item/CS_URS_2025_01/162351103"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7120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4151101" TargetMode="External" /><Relationship Id="rId12" Type="http://schemas.openxmlformats.org/officeDocument/2006/relationships/hyperlink" Target="https://podminky.urs.cz/item/CS_URS_2025_01/181311103" TargetMode="External" /><Relationship Id="rId13" Type="http://schemas.openxmlformats.org/officeDocument/2006/relationships/hyperlink" Target="https://podminky.urs.cz/item/CS_URS_2025_01/183405211" TargetMode="External" /><Relationship Id="rId14" Type="http://schemas.openxmlformats.org/officeDocument/2006/relationships/hyperlink" Target="https://podminky.urs.cz/item/CS_URS_2025_01/211971121" TargetMode="External" /><Relationship Id="rId15" Type="http://schemas.openxmlformats.org/officeDocument/2006/relationships/hyperlink" Target="https://podminky.urs.cz/item/CS_URS_2025_01/212752102" TargetMode="External" /><Relationship Id="rId16" Type="http://schemas.openxmlformats.org/officeDocument/2006/relationships/hyperlink" Target="https://podminky.urs.cz/item/CS_URS_2025_01/317321118" TargetMode="External" /><Relationship Id="rId17" Type="http://schemas.openxmlformats.org/officeDocument/2006/relationships/hyperlink" Target="https://podminky.urs.cz/item/CS_URS_2025_01/317321191" TargetMode="External" /><Relationship Id="rId18" Type="http://schemas.openxmlformats.org/officeDocument/2006/relationships/hyperlink" Target="https://podminky.urs.cz/item/CS_URS_2025_01/317361116" TargetMode="External" /><Relationship Id="rId19" Type="http://schemas.openxmlformats.org/officeDocument/2006/relationships/hyperlink" Target="https://podminky.urs.cz/item/CS_URS_2025_01/317661142" TargetMode="External" /><Relationship Id="rId20" Type="http://schemas.openxmlformats.org/officeDocument/2006/relationships/hyperlink" Target="https://podminky.urs.cz/item/CS_URS_2025_01/334323218" TargetMode="External" /><Relationship Id="rId21" Type="http://schemas.openxmlformats.org/officeDocument/2006/relationships/hyperlink" Target="https://podminky.urs.cz/item/CS_URS_2025_01/334323291" TargetMode="External" /><Relationship Id="rId22" Type="http://schemas.openxmlformats.org/officeDocument/2006/relationships/hyperlink" Target="https://podminky.urs.cz/item/CS_URS_2025_01/334361226" TargetMode="External" /><Relationship Id="rId23" Type="http://schemas.openxmlformats.org/officeDocument/2006/relationships/hyperlink" Target="https://podminky.urs.cz/item/CS_URS_2025_01/421321128" TargetMode="External" /><Relationship Id="rId24" Type="http://schemas.openxmlformats.org/officeDocument/2006/relationships/hyperlink" Target="https://podminky.urs.cz/item/CS_URS_2025_01/421321192" TargetMode="External" /><Relationship Id="rId25" Type="http://schemas.openxmlformats.org/officeDocument/2006/relationships/hyperlink" Target="https://podminky.urs.cz/item/CS_URS_2025_01/421361412" TargetMode="External" /><Relationship Id="rId26" Type="http://schemas.openxmlformats.org/officeDocument/2006/relationships/hyperlink" Target="https://podminky.urs.cz/item/CS_URS_2025_01/451315114" TargetMode="External" /><Relationship Id="rId27" Type="http://schemas.openxmlformats.org/officeDocument/2006/relationships/hyperlink" Target="https://podminky.urs.cz/item/CS_URS_2025_01/457451134" TargetMode="External" /><Relationship Id="rId28" Type="http://schemas.openxmlformats.org/officeDocument/2006/relationships/hyperlink" Target="https://podminky.urs.cz/item/CS_URS_2025_01/465513157" TargetMode="External" /><Relationship Id="rId29" Type="http://schemas.openxmlformats.org/officeDocument/2006/relationships/hyperlink" Target="https://podminky.urs.cz/item/CS_URS_2025_01/511501111" TargetMode="External" /><Relationship Id="rId30" Type="http://schemas.openxmlformats.org/officeDocument/2006/relationships/hyperlink" Target="https://podminky.urs.cz/item/CS_URS_2025_01/511501255" TargetMode="External" /><Relationship Id="rId31" Type="http://schemas.openxmlformats.org/officeDocument/2006/relationships/hyperlink" Target="https://podminky.urs.cz/item/CS_URS_2025_01/512531111" TargetMode="External" /><Relationship Id="rId32" Type="http://schemas.openxmlformats.org/officeDocument/2006/relationships/hyperlink" Target="https://podminky.urs.cz/item/CS_URS_2025_01/71111100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1052"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711141559" TargetMode="External" /><Relationship Id="rId37" Type="http://schemas.openxmlformats.org/officeDocument/2006/relationships/hyperlink" Target="https://podminky.urs.cz/item/CS_URS_2025_01/711142559" TargetMode="External" /><Relationship Id="rId38" Type="http://schemas.openxmlformats.org/officeDocument/2006/relationships/hyperlink" Target="https://podminky.urs.cz/item/CS_URS_2025_01/711491272" TargetMode="External" /><Relationship Id="rId39" Type="http://schemas.openxmlformats.org/officeDocument/2006/relationships/hyperlink" Target="https://podminky.urs.cz/item/CS_URS_2025_01/998711101" TargetMode="External" /><Relationship Id="rId40" Type="http://schemas.openxmlformats.org/officeDocument/2006/relationships/hyperlink" Target="https://podminky.urs.cz/item/CS_URS_2025_01/916131112" TargetMode="External" /><Relationship Id="rId41" Type="http://schemas.openxmlformats.org/officeDocument/2006/relationships/hyperlink" Target="https://podminky.urs.cz/item/CS_URS_2025_01/931992112" TargetMode="External" /><Relationship Id="rId42" Type="http://schemas.openxmlformats.org/officeDocument/2006/relationships/hyperlink" Target="https://podminky.urs.cz/item/CS_URS_2025_01/936942211" TargetMode="External" /><Relationship Id="rId43" Type="http://schemas.openxmlformats.org/officeDocument/2006/relationships/hyperlink" Target="https://podminky.urs.cz/item/CS_URS_2025_01/966075141" TargetMode="External" /><Relationship Id="rId44" Type="http://schemas.openxmlformats.org/officeDocument/2006/relationships/hyperlink" Target="https://podminky.urs.cz/item/CS_URS_2025_01/985121122" TargetMode="External" /><Relationship Id="rId45" Type="http://schemas.openxmlformats.org/officeDocument/2006/relationships/hyperlink" Target="https://podminky.urs.cz/item/CS_URS_2025_01/985121222" TargetMode="External" /><Relationship Id="rId46" Type="http://schemas.openxmlformats.org/officeDocument/2006/relationships/hyperlink" Target="https://podminky.urs.cz/item/CS_URS_2025_01/985131411" TargetMode="External" /><Relationship Id="rId47" Type="http://schemas.openxmlformats.org/officeDocument/2006/relationships/hyperlink" Target="https://podminky.urs.cz/item/CS_URS_2025_01/985132411" TargetMode="External" /><Relationship Id="rId48" Type="http://schemas.openxmlformats.org/officeDocument/2006/relationships/hyperlink" Target="https://podminky.urs.cz/item/CS_URS_2025_01/985142212" TargetMode="External" /><Relationship Id="rId49" Type="http://schemas.openxmlformats.org/officeDocument/2006/relationships/hyperlink" Target="https://podminky.urs.cz/item/CS_URS_2025_01/985231112" TargetMode="External" /><Relationship Id="rId50" Type="http://schemas.openxmlformats.org/officeDocument/2006/relationships/hyperlink" Target="https://podminky.urs.cz/item/CS_URS_2025_01/985232112" TargetMode="External" /><Relationship Id="rId51" Type="http://schemas.openxmlformats.org/officeDocument/2006/relationships/hyperlink" Target="https://podminky.urs.cz/item/CS_URS_2025_01/985311112" TargetMode="External" /><Relationship Id="rId52" Type="http://schemas.openxmlformats.org/officeDocument/2006/relationships/hyperlink" Target="https://podminky.urs.cz/item/CS_URS_2025_01/985311312" TargetMode="External" /><Relationship Id="rId53" Type="http://schemas.openxmlformats.org/officeDocument/2006/relationships/hyperlink" Target="https://podminky.urs.cz/item/CS_URS_2025_01/997013501" TargetMode="External" /><Relationship Id="rId54" Type="http://schemas.openxmlformats.org/officeDocument/2006/relationships/hyperlink" Target="https://podminky.urs.cz/item/CS_URS_2025_01/997013509" TargetMode="External" /><Relationship Id="rId55" Type="http://schemas.openxmlformats.org/officeDocument/2006/relationships/hyperlink" Target="https://podminky.urs.cz/item/CS_URS_2025_01/997013841" TargetMode="External" /><Relationship Id="rId56" Type="http://schemas.openxmlformats.org/officeDocument/2006/relationships/hyperlink" Target="https://podminky.urs.cz/item/CS_URS_2025_01/997013873" TargetMode="External" /><Relationship Id="rId57" Type="http://schemas.openxmlformats.org/officeDocument/2006/relationships/hyperlink" Target="https://podminky.urs.cz/item/CS_URS_2025_01/998241021" TargetMode="External" /><Relationship Id="rId58"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5_01/111251101" TargetMode="External" /><Relationship Id="rId2" Type="http://schemas.openxmlformats.org/officeDocument/2006/relationships/hyperlink" Target="https://podminky.urs.cz/item/CS_URS_2025_01/122151104" TargetMode="External" /><Relationship Id="rId3" Type="http://schemas.openxmlformats.org/officeDocument/2006/relationships/hyperlink" Target="https://podminky.urs.cz/item/CS_URS_2025_01/122151402" TargetMode="External" /><Relationship Id="rId4" Type="http://schemas.openxmlformats.org/officeDocument/2006/relationships/hyperlink" Target="https://podminky.urs.cz/item/CS_URS_2025_01/162301501" TargetMode="External" /><Relationship Id="rId5" Type="http://schemas.openxmlformats.org/officeDocument/2006/relationships/hyperlink" Target="https://podminky.urs.cz/item/CS_URS_2025_01/162301981" TargetMode="External" /><Relationship Id="rId6" Type="http://schemas.openxmlformats.org/officeDocument/2006/relationships/hyperlink" Target="https://podminky.urs.cz/item/CS_URS_2025_01/162351103"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71201201" TargetMode="External" /><Relationship Id="rId10" Type="http://schemas.openxmlformats.org/officeDocument/2006/relationships/hyperlink" Target="https://podminky.urs.cz/item/CS_URS_2025_01/171201221" TargetMode="External" /><Relationship Id="rId11" Type="http://schemas.openxmlformats.org/officeDocument/2006/relationships/hyperlink" Target="https://podminky.urs.cz/item/CS_URS_2025_01/174151101" TargetMode="External" /><Relationship Id="rId12" Type="http://schemas.openxmlformats.org/officeDocument/2006/relationships/hyperlink" Target="https://podminky.urs.cz/item/CS_URS_2025_01/181311103" TargetMode="External" /><Relationship Id="rId13" Type="http://schemas.openxmlformats.org/officeDocument/2006/relationships/hyperlink" Target="https://podminky.urs.cz/item/CS_URS_2025_01/183405211" TargetMode="External" /><Relationship Id="rId14" Type="http://schemas.openxmlformats.org/officeDocument/2006/relationships/hyperlink" Target="https://podminky.urs.cz/item/CS_URS_2025_01/274311127" TargetMode="External" /><Relationship Id="rId15" Type="http://schemas.openxmlformats.org/officeDocument/2006/relationships/hyperlink" Target="https://podminky.urs.cz/item/CS_URS_2025_01/465513157" TargetMode="External" /><Relationship Id="rId16" Type="http://schemas.openxmlformats.org/officeDocument/2006/relationships/hyperlink" Target="https://podminky.urs.cz/item/CS_URS_2025_01/511501255" TargetMode="External" /><Relationship Id="rId17" Type="http://schemas.openxmlformats.org/officeDocument/2006/relationships/hyperlink" Target="https://podminky.urs.cz/item/CS_URS_2025_01/512531111" TargetMode="External" /><Relationship Id="rId18" Type="http://schemas.openxmlformats.org/officeDocument/2006/relationships/hyperlink" Target="https://podminky.urs.cz/item/CS_URS_2025_01/985121122" TargetMode="External" /><Relationship Id="rId19" Type="http://schemas.openxmlformats.org/officeDocument/2006/relationships/hyperlink" Target="https://podminky.urs.cz/item/CS_URS_2025_01/985131411" TargetMode="External" /><Relationship Id="rId20" Type="http://schemas.openxmlformats.org/officeDocument/2006/relationships/hyperlink" Target="https://podminky.urs.cz/item/CS_URS_2025_01/985231112" TargetMode="External" /><Relationship Id="rId21" Type="http://schemas.openxmlformats.org/officeDocument/2006/relationships/hyperlink" Target="https://podminky.urs.cz/item/CS_URS_2025_01/985232112" TargetMode="External" /><Relationship Id="rId22" Type="http://schemas.openxmlformats.org/officeDocument/2006/relationships/hyperlink" Target="https://podminky.urs.cz/item/CS_URS_2025_01/997013501" TargetMode="External" /><Relationship Id="rId23" Type="http://schemas.openxmlformats.org/officeDocument/2006/relationships/hyperlink" Target="https://podminky.urs.cz/item/CS_URS_2025_01/997013509" TargetMode="External" /><Relationship Id="rId24" Type="http://schemas.openxmlformats.org/officeDocument/2006/relationships/hyperlink" Target="https://podminky.urs.cz/item/CS_URS_2025_01/997013841" TargetMode="External" /><Relationship Id="rId25" Type="http://schemas.openxmlformats.org/officeDocument/2006/relationships/hyperlink" Target="https://podminky.urs.cz/item/CS_URS_2025_01/997013873" TargetMode="External" /><Relationship Id="rId26" Type="http://schemas.openxmlformats.org/officeDocument/2006/relationships/hyperlink" Target="https://podminky.urs.cz/item/CS_URS_2025_01/998241021" TargetMode="External" /><Relationship Id="rId27"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12101101" TargetMode="External" /><Relationship Id="rId3" Type="http://schemas.openxmlformats.org/officeDocument/2006/relationships/hyperlink" Target="https://podminky.urs.cz/item/CS_URS_2025_01/115101202" TargetMode="External" /><Relationship Id="rId4" Type="http://schemas.openxmlformats.org/officeDocument/2006/relationships/hyperlink" Target="https://podminky.urs.cz/item/CS_URS_2025_01/131251104" TargetMode="External" /><Relationship Id="rId5" Type="http://schemas.openxmlformats.org/officeDocument/2006/relationships/hyperlink" Target="https://podminky.urs.cz/item/CS_URS_2025_01/131351103" TargetMode="External" /><Relationship Id="rId6" Type="http://schemas.openxmlformats.org/officeDocument/2006/relationships/hyperlink" Target="https://podminky.urs.cz/item/CS_URS_2025_01/132251101" TargetMode="External" /><Relationship Id="rId7" Type="http://schemas.openxmlformats.org/officeDocument/2006/relationships/hyperlink" Target="https://podminky.urs.cz/item/CS_URS_2025_01/162201401" TargetMode="External" /><Relationship Id="rId8" Type="http://schemas.openxmlformats.org/officeDocument/2006/relationships/hyperlink" Target="https://podminky.urs.cz/item/CS_URS_2025_01/162301931" TargetMode="External" /><Relationship Id="rId9" Type="http://schemas.openxmlformats.org/officeDocument/2006/relationships/hyperlink" Target="https://podminky.urs.cz/item/CS_URS_2025_01/162301501" TargetMode="External" /><Relationship Id="rId10" Type="http://schemas.openxmlformats.org/officeDocument/2006/relationships/hyperlink" Target="https://podminky.urs.cz/item/CS_URS_2025_01/162301981" TargetMode="External" /><Relationship Id="rId11" Type="http://schemas.openxmlformats.org/officeDocument/2006/relationships/hyperlink" Target="https://podminky.urs.cz/item/CS_URS_2025_01/162751117" TargetMode="External" /><Relationship Id="rId12" Type="http://schemas.openxmlformats.org/officeDocument/2006/relationships/hyperlink" Target="https://podminky.urs.cz/item/CS_URS_2025_01/162751119" TargetMode="External" /><Relationship Id="rId13" Type="http://schemas.openxmlformats.org/officeDocument/2006/relationships/hyperlink" Target="https://podminky.urs.cz/item/CS_URS_2025_01/162751137" TargetMode="External" /><Relationship Id="rId14" Type="http://schemas.openxmlformats.org/officeDocument/2006/relationships/hyperlink" Target="https://podminky.urs.cz/item/CS_URS_2025_01/162751139" TargetMode="External" /><Relationship Id="rId15" Type="http://schemas.openxmlformats.org/officeDocument/2006/relationships/hyperlink" Target="https://podminky.urs.cz/item/CS_URS_2025_01/171251201" TargetMode="External" /><Relationship Id="rId16" Type="http://schemas.openxmlformats.org/officeDocument/2006/relationships/hyperlink" Target="https://podminky.urs.cz/item/CS_URS_2025_01/171201221" TargetMode="External" /><Relationship Id="rId17" Type="http://schemas.openxmlformats.org/officeDocument/2006/relationships/hyperlink" Target="https://podminky.urs.cz/item/CS_URS_2025_01/174151101" TargetMode="External" /><Relationship Id="rId18" Type="http://schemas.openxmlformats.org/officeDocument/2006/relationships/hyperlink" Target="https://podminky.urs.cz/item/CS_URS_2025_01/181351003" TargetMode="External" /><Relationship Id="rId19" Type="http://schemas.openxmlformats.org/officeDocument/2006/relationships/hyperlink" Target="https://podminky.urs.cz/item/CS_URS_2025_01/183405211" TargetMode="External" /><Relationship Id="rId20" Type="http://schemas.openxmlformats.org/officeDocument/2006/relationships/hyperlink" Target="https://podminky.urs.cz/item/CS_URS_2025_01/273321118" TargetMode="External" /><Relationship Id="rId21" Type="http://schemas.openxmlformats.org/officeDocument/2006/relationships/hyperlink" Target="https://podminky.urs.cz/item/CS_URS_2025_01/273321191" TargetMode="External" /><Relationship Id="rId22" Type="http://schemas.openxmlformats.org/officeDocument/2006/relationships/hyperlink" Target="https://podminky.urs.cz/item/CS_URS_2025_01/273354111" TargetMode="External" /><Relationship Id="rId23" Type="http://schemas.openxmlformats.org/officeDocument/2006/relationships/hyperlink" Target="https://podminky.urs.cz/item/CS_URS_2025_01/273354211" TargetMode="External" /><Relationship Id="rId24" Type="http://schemas.openxmlformats.org/officeDocument/2006/relationships/hyperlink" Target="https://podminky.urs.cz/item/CS_URS_2025_01/273361116" TargetMode="External" /><Relationship Id="rId25" Type="http://schemas.openxmlformats.org/officeDocument/2006/relationships/hyperlink" Target="https://podminky.urs.cz/item/CS_URS_2025_01/274321118" TargetMode="External" /><Relationship Id="rId26" Type="http://schemas.openxmlformats.org/officeDocument/2006/relationships/hyperlink" Target="https://podminky.urs.cz/item/CS_URS_2025_01/274321191" TargetMode="External" /><Relationship Id="rId27" Type="http://schemas.openxmlformats.org/officeDocument/2006/relationships/hyperlink" Target="https://podminky.urs.cz/item/CS_URS_2025_01/274311127" TargetMode="External" /><Relationship Id="rId28" Type="http://schemas.openxmlformats.org/officeDocument/2006/relationships/hyperlink" Target="https://podminky.urs.cz/item/CS_URS_2025_01/274311191" TargetMode="External" /><Relationship Id="rId29" Type="http://schemas.openxmlformats.org/officeDocument/2006/relationships/hyperlink" Target="https://podminky.urs.cz/item/CS_URS_2025_01/451315114" TargetMode="External" /><Relationship Id="rId30" Type="http://schemas.openxmlformats.org/officeDocument/2006/relationships/hyperlink" Target="https://podminky.urs.cz/item/CS_URS_2025_01/451315117" TargetMode="External" /><Relationship Id="rId31" Type="http://schemas.openxmlformats.org/officeDocument/2006/relationships/hyperlink" Target="https://podminky.urs.cz/item/CS_URS_2025_01/465511521" TargetMode="External" /><Relationship Id="rId32" Type="http://schemas.openxmlformats.org/officeDocument/2006/relationships/hyperlink" Target="https://podminky.urs.cz/item/CS_URS_2025_01/511501255" TargetMode="External" /><Relationship Id="rId33" Type="http://schemas.openxmlformats.org/officeDocument/2006/relationships/hyperlink" Target="https://podminky.urs.cz/item/CS_URS_2025_01/512531111" TargetMode="External" /><Relationship Id="rId34" Type="http://schemas.openxmlformats.org/officeDocument/2006/relationships/hyperlink" Target="https://podminky.urs.cz/item/CS_URS_2025_01/711112001" TargetMode="External" /><Relationship Id="rId35" Type="http://schemas.openxmlformats.org/officeDocument/2006/relationships/hyperlink" Target="https://podminky.urs.cz/item/CS_URS_2025_01/711112052" TargetMode="External" /><Relationship Id="rId36" Type="http://schemas.openxmlformats.org/officeDocument/2006/relationships/hyperlink" Target="https://podminky.urs.cz/item/CS_URS_2025_01/998711101" TargetMode="External" /><Relationship Id="rId37" Type="http://schemas.openxmlformats.org/officeDocument/2006/relationships/hyperlink" Target="https://podminky.urs.cz/item/CS_URS_2025_01/871445811" TargetMode="External" /><Relationship Id="rId38" Type="http://schemas.openxmlformats.org/officeDocument/2006/relationships/hyperlink" Target="https://podminky.urs.cz/item/CS_URS_2025_01/919521180" TargetMode="External" /><Relationship Id="rId39" Type="http://schemas.openxmlformats.org/officeDocument/2006/relationships/hyperlink" Target="https://podminky.urs.cz/item/CS_URS_2025_01/931994142" TargetMode="External" /><Relationship Id="rId40" Type="http://schemas.openxmlformats.org/officeDocument/2006/relationships/hyperlink" Target="https://podminky.urs.cz/item/CS_URS_2025_01/936942211" TargetMode="External" /><Relationship Id="rId41" Type="http://schemas.openxmlformats.org/officeDocument/2006/relationships/hyperlink" Target="https://podminky.urs.cz/item/CS_URS_2025_01/962021112" TargetMode="External" /><Relationship Id="rId42" Type="http://schemas.openxmlformats.org/officeDocument/2006/relationships/hyperlink" Target="https://podminky.urs.cz/item/CS_URS_2025_01/963021112" TargetMode="External" /><Relationship Id="rId43" Type="http://schemas.openxmlformats.org/officeDocument/2006/relationships/hyperlink" Target="https://podminky.urs.cz/item/CS_URS_2025_01/992114111" TargetMode="External" /><Relationship Id="rId44" Type="http://schemas.openxmlformats.org/officeDocument/2006/relationships/hyperlink" Target="https://podminky.urs.cz/item/CS_URS_2025_01/997013501" TargetMode="External" /><Relationship Id="rId45" Type="http://schemas.openxmlformats.org/officeDocument/2006/relationships/hyperlink" Target="https://podminky.urs.cz/item/CS_URS_2025_01/997013509" TargetMode="External" /><Relationship Id="rId46" Type="http://schemas.openxmlformats.org/officeDocument/2006/relationships/hyperlink" Target="https://podminky.urs.cz/item/CS_URS_2025_01/997013813" TargetMode="External" /><Relationship Id="rId47" Type="http://schemas.openxmlformats.org/officeDocument/2006/relationships/hyperlink" Target="https://podminky.urs.cz/item/CS_URS_2025_01/997221655" TargetMode="External" /><Relationship Id="rId48" Type="http://schemas.openxmlformats.org/officeDocument/2006/relationships/hyperlink" Target="https://podminky.urs.cz/item/CS_URS_2025_01/998241021" TargetMode="External" /><Relationship Id="rId49"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31351103" TargetMode="External" /><Relationship Id="rId4" Type="http://schemas.openxmlformats.org/officeDocument/2006/relationships/hyperlink" Target="https://podminky.urs.cz/item/CS_URS_2025_01/132251101" TargetMode="External" /><Relationship Id="rId5" Type="http://schemas.openxmlformats.org/officeDocument/2006/relationships/hyperlink" Target="https://podminky.urs.cz/item/CS_URS_2025_01/162301501" TargetMode="External" /><Relationship Id="rId6" Type="http://schemas.openxmlformats.org/officeDocument/2006/relationships/hyperlink" Target="https://podminky.urs.cz/item/CS_URS_2025_01/162301981" TargetMode="External" /><Relationship Id="rId7" Type="http://schemas.openxmlformats.org/officeDocument/2006/relationships/hyperlink" Target="https://podminky.urs.cz/item/CS_URS_2025_01/162751117" TargetMode="External" /><Relationship Id="rId8" Type="http://schemas.openxmlformats.org/officeDocument/2006/relationships/hyperlink" Target="https://podminky.urs.cz/item/CS_URS_2025_01/162751119" TargetMode="External" /><Relationship Id="rId9" Type="http://schemas.openxmlformats.org/officeDocument/2006/relationships/hyperlink" Target="https://podminky.urs.cz/item/CS_URS_2025_01/162751137" TargetMode="External" /><Relationship Id="rId10" Type="http://schemas.openxmlformats.org/officeDocument/2006/relationships/hyperlink" Target="https://podminky.urs.cz/item/CS_URS_2025_01/162751139" TargetMode="External" /><Relationship Id="rId11" Type="http://schemas.openxmlformats.org/officeDocument/2006/relationships/hyperlink" Target="https://podminky.urs.cz/item/CS_URS_2025_01/171251201" TargetMode="External" /><Relationship Id="rId12" Type="http://schemas.openxmlformats.org/officeDocument/2006/relationships/hyperlink" Target="https://podminky.urs.cz/item/CS_URS_2025_01/171201221" TargetMode="External" /><Relationship Id="rId13" Type="http://schemas.openxmlformats.org/officeDocument/2006/relationships/hyperlink" Target="https://podminky.urs.cz/item/CS_URS_2025_01/174151101" TargetMode="External" /><Relationship Id="rId14" Type="http://schemas.openxmlformats.org/officeDocument/2006/relationships/hyperlink" Target="https://podminky.urs.cz/item/CS_URS_2025_01/181351003" TargetMode="External" /><Relationship Id="rId15" Type="http://schemas.openxmlformats.org/officeDocument/2006/relationships/hyperlink" Target="https://podminky.urs.cz/item/CS_URS_2025_01/183405211" TargetMode="External" /><Relationship Id="rId16" Type="http://schemas.openxmlformats.org/officeDocument/2006/relationships/hyperlink" Target="https://podminky.urs.cz/item/CS_URS_2025_01/273321118" TargetMode="External" /><Relationship Id="rId17" Type="http://schemas.openxmlformats.org/officeDocument/2006/relationships/hyperlink" Target="https://podminky.urs.cz/item/CS_URS_2025_01/273321191" TargetMode="External" /><Relationship Id="rId18" Type="http://schemas.openxmlformats.org/officeDocument/2006/relationships/hyperlink" Target="https://podminky.urs.cz/item/CS_URS_2025_01/273354111" TargetMode="External" /><Relationship Id="rId19" Type="http://schemas.openxmlformats.org/officeDocument/2006/relationships/hyperlink" Target="https://podminky.urs.cz/item/CS_URS_2025_01/273354211" TargetMode="External" /><Relationship Id="rId20" Type="http://schemas.openxmlformats.org/officeDocument/2006/relationships/hyperlink" Target="https://podminky.urs.cz/item/CS_URS_2025_01/273361116" TargetMode="External" /><Relationship Id="rId21" Type="http://schemas.openxmlformats.org/officeDocument/2006/relationships/hyperlink" Target="https://podminky.urs.cz/item/CS_URS_2025_01/274311127" TargetMode="External" /><Relationship Id="rId22" Type="http://schemas.openxmlformats.org/officeDocument/2006/relationships/hyperlink" Target="https://podminky.urs.cz/item/CS_URS_2025_01/274311191" TargetMode="External" /><Relationship Id="rId23" Type="http://schemas.openxmlformats.org/officeDocument/2006/relationships/hyperlink" Target="https://podminky.urs.cz/item/CS_URS_2025_01/274321118" TargetMode="External" /><Relationship Id="rId24" Type="http://schemas.openxmlformats.org/officeDocument/2006/relationships/hyperlink" Target="https://podminky.urs.cz/item/CS_URS_2025_01/274321191" TargetMode="External" /><Relationship Id="rId25" Type="http://schemas.openxmlformats.org/officeDocument/2006/relationships/hyperlink" Target="https://podminky.urs.cz/item/CS_URS_2025_01/451315114" TargetMode="External" /><Relationship Id="rId26" Type="http://schemas.openxmlformats.org/officeDocument/2006/relationships/hyperlink" Target="https://podminky.urs.cz/item/CS_URS_2025_01/451315117" TargetMode="External" /><Relationship Id="rId27" Type="http://schemas.openxmlformats.org/officeDocument/2006/relationships/hyperlink" Target="https://podminky.urs.cz/item/CS_URS_2025_01/465511521" TargetMode="External" /><Relationship Id="rId28" Type="http://schemas.openxmlformats.org/officeDocument/2006/relationships/hyperlink" Target="https://podminky.urs.cz/item/CS_URS_2025_01/711112001" TargetMode="External" /><Relationship Id="rId29" Type="http://schemas.openxmlformats.org/officeDocument/2006/relationships/hyperlink" Target="https://podminky.urs.cz/item/CS_URS_2025_01/711112052" TargetMode="External" /><Relationship Id="rId30" Type="http://schemas.openxmlformats.org/officeDocument/2006/relationships/hyperlink" Target="https://podminky.urs.cz/item/CS_URS_2025_01/998711101" TargetMode="External" /><Relationship Id="rId31" Type="http://schemas.openxmlformats.org/officeDocument/2006/relationships/hyperlink" Target="https://podminky.urs.cz/item/CS_URS_2025_01/919521180" TargetMode="External" /><Relationship Id="rId32" Type="http://schemas.openxmlformats.org/officeDocument/2006/relationships/hyperlink" Target="https://podminky.urs.cz/item/CS_URS_2025_01/931994142" TargetMode="External" /><Relationship Id="rId33" Type="http://schemas.openxmlformats.org/officeDocument/2006/relationships/hyperlink" Target="https://podminky.urs.cz/item/CS_URS_2025_01/936942211" TargetMode="External" /><Relationship Id="rId34" Type="http://schemas.openxmlformats.org/officeDocument/2006/relationships/hyperlink" Target="https://podminky.urs.cz/item/CS_URS_2025_01/962021112" TargetMode="External" /><Relationship Id="rId35" Type="http://schemas.openxmlformats.org/officeDocument/2006/relationships/hyperlink" Target="https://podminky.urs.cz/item/CS_URS_2025_01/963021112" TargetMode="External" /><Relationship Id="rId36" Type="http://schemas.openxmlformats.org/officeDocument/2006/relationships/hyperlink" Target="https://podminky.urs.cz/item/CS_URS_2025_01/992114111" TargetMode="External" /><Relationship Id="rId37" Type="http://schemas.openxmlformats.org/officeDocument/2006/relationships/hyperlink" Target="https://podminky.urs.cz/item/CS_URS_2025_01/997013501" TargetMode="External" /><Relationship Id="rId38" Type="http://schemas.openxmlformats.org/officeDocument/2006/relationships/hyperlink" Target="https://podminky.urs.cz/item/CS_URS_2025_01/997013509" TargetMode="External" /><Relationship Id="rId39" Type="http://schemas.openxmlformats.org/officeDocument/2006/relationships/hyperlink" Target="https://podminky.urs.cz/item/CS_URS_2025_01/997221655" TargetMode="External" /><Relationship Id="rId40" Type="http://schemas.openxmlformats.org/officeDocument/2006/relationships/hyperlink" Target="https://podminky.urs.cz/item/CS_URS_2025_01/998241021" TargetMode="External" /><Relationship Id="rId4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62301501" TargetMode="External" /><Relationship Id="rId4" Type="http://schemas.openxmlformats.org/officeDocument/2006/relationships/hyperlink" Target="https://podminky.urs.cz/item/CS_URS_2025_01/162301981" TargetMode="External" /><Relationship Id="rId5" Type="http://schemas.openxmlformats.org/officeDocument/2006/relationships/hyperlink" Target="https://podminky.urs.cz/item/CS_URS_2025_01/162751117" TargetMode="External" /><Relationship Id="rId6" Type="http://schemas.openxmlformats.org/officeDocument/2006/relationships/hyperlink" Target="https://podminky.urs.cz/item/CS_URS_2025_01/162751119" TargetMode="External" /><Relationship Id="rId7" Type="http://schemas.openxmlformats.org/officeDocument/2006/relationships/hyperlink" Target="https://podminky.urs.cz/item/CS_URS_2025_01/17120122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963021112" TargetMode="External" /><Relationship Id="rId10" Type="http://schemas.openxmlformats.org/officeDocument/2006/relationships/hyperlink" Target="https://podminky.urs.cz/item/CS_URS_2025_01/997013501" TargetMode="External" /><Relationship Id="rId11" Type="http://schemas.openxmlformats.org/officeDocument/2006/relationships/hyperlink" Target="https://podminky.urs.cz/item/CS_URS_2025_01/997013509" TargetMode="External" /><Relationship Id="rId12" Type="http://schemas.openxmlformats.org/officeDocument/2006/relationships/hyperlink" Target="https://podminky.urs.cz/item/CS_URS_2025_01/997221655" TargetMode="External" /><Relationship Id="rId13" Type="http://schemas.openxmlformats.org/officeDocument/2006/relationships/hyperlink" Target="https://podminky.urs.cz/item/CS_URS_2025_01/998241021" TargetMode="External" /><Relationship Id="rId14"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22151404" TargetMode="External" /><Relationship Id="rId3" Type="http://schemas.openxmlformats.org/officeDocument/2006/relationships/hyperlink" Target="https://podminky.urs.cz/item/CS_URS_2025_01/131251105" TargetMode="External" /><Relationship Id="rId4" Type="http://schemas.openxmlformats.org/officeDocument/2006/relationships/hyperlink" Target="https://podminky.urs.cz/item/CS_URS_2025_01/131351104" TargetMode="External" /><Relationship Id="rId5" Type="http://schemas.openxmlformats.org/officeDocument/2006/relationships/hyperlink" Target="https://podminky.urs.cz/item/CS_URS_2025_01/132251101" TargetMode="External" /><Relationship Id="rId6" Type="http://schemas.openxmlformats.org/officeDocument/2006/relationships/hyperlink" Target="https://podminky.urs.cz/item/CS_URS_2025_01/162301501" TargetMode="External" /><Relationship Id="rId7" Type="http://schemas.openxmlformats.org/officeDocument/2006/relationships/hyperlink" Target="https://podminky.urs.cz/item/CS_URS_2025_01/162301981" TargetMode="External" /><Relationship Id="rId8" Type="http://schemas.openxmlformats.org/officeDocument/2006/relationships/hyperlink" Target="https://podminky.urs.cz/item/CS_URS_2025_01/162351103" TargetMode="External" /><Relationship Id="rId9" Type="http://schemas.openxmlformats.org/officeDocument/2006/relationships/hyperlink" Target="https://podminky.urs.cz/item/CS_URS_2025_01/162751117" TargetMode="External" /><Relationship Id="rId10" Type="http://schemas.openxmlformats.org/officeDocument/2006/relationships/hyperlink" Target="https://podminky.urs.cz/item/CS_URS_2025_01/162751119" TargetMode="External" /><Relationship Id="rId11" Type="http://schemas.openxmlformats.org/officeDocument/2006/relationships/hyperlink" Target="https://podminky.urs.cz/item/CS_URS_2025_01/162751137" TargetMode="External" /><Relationship Id="rId12" Type="http://schemas.openxmlformats.org/officeDocument/2006/relationships/hyperlink" Target="https://podminky.urs.cz/item/CS_URS_2025_01/162751139" TargetMode="External" /><Relationship Id="rId13" Type="http://schemas.openxmlformats.org/officeDocument/2006/relationships/hyperlink" Target="https://podminky.urs.cz/item/CS_URS_2025_01/171201221" TargetMode="External" /><Relationship Id="rId14" Type="http://schemas.openxmlformats.org/officeDocument/2006/relationships/hyperlink" Target="https://podminky.urs.cz/item/CS_URS_2025_01/171251201" TargetMode="External" /><Relationship Id="rId15" Type="http://schemas.openxmlformats.org/officeDocument/2006/relationships/hyperlink" Target="https://podminky.urs.cz/item/CS_URS_2025_01/174151101" TargetMode="External" /><Relationship Id="rId16" Type="http://schemas.openxmlformats.org/officeDocument/2006/relationships/hyperlink" Target="https://podminky.urs.cz/item/CS_URS_2025_01/181351003" TargetMode="External" /><Relationship Id="rId17" Type="http://schemas.openxmlformats.org/officeDocument/2006/relationships/hyperlink" Target="https://podminky.urs.cz/item/CS_URS_2025_01/183405211" TargetMode="External" /><Relationship Id="rId18" Type="http://schemas.openxmlformats.org/officeDocument/2006/relationships/hyperlink" Target="https://podminky.urs.cz/item/CS_URS_2025_01/273321118" TargetMode="External" /><Relationship Id="rId19" Type="http://schemas.openxmlformats.org/officeDocument/2006/relationships/hyperlink" Target="https://podminky.urs.cz/item/CS_URS_2025_01/273321191" TargetMode="External" /><Relationship Id="rId20" Type="http://schemas.openxmlformats.org/officeDocument/2006/relationships/hyperlink" Target="https://podminky.urs.cz/item/CS_URS_2025_01/273354111" TargetMode="External" /><Relationship Id="rId21" Type="http://schemas.openxmlformats.org/officeDocument/2006/relationships/hyperlink" Target="https://podminky.urs.cz/item/CS_URS_2025_01/273354211" TargetMode="External" /><Relationship Id="rId22" Type="http://schemas.openxmlformats.org/officeDocument/2006/relationships/hyperlink" Target="https://podminky.urs.cz/item/CS_URS_2025_01/273361116" TargetMode="External" /><Relationship Id="rId23" Type="http://schemas.openxmlformats.org/officeDocument/2006/relationships/hyperlink" Target="https://podminky.urs.cz/item/CS_URS_2025_01/274311127" TargetMode="External" /><Relationship Id="rId24" Type="http://schemas.openxmlformats.org/officeDocument/2006/relationships/hyperlink" Target="https://podminky.urs.cz/item/CS_URS_2025_01/274311191" TargetMode="External" /><Relationship Id="rId25" Type="http://schemas.openxmlformats.org/officeDocument/2006/relationships/hyperlink" Target="https://podminky.urs.cz/item/CS_URS_2025_01/274321118" TargetMode="External" /><Relationship Id="rId26" Type="http://schemas.openxmlformats.org/officeDocument/2006/relationships/hyperlink" Target="https://podminky.urs.cz/item/CS_URS_2025_01/274321191" TargetMode="External" /><Relationship Id="rId27" Type="http://schemas.openxmlformats.org/officeDocument/2006/relationships/hyperlink" Target="https://podminky.urs.cz/item/CS_URS_2025_01/274361116" TargetMode="External" /><Relationship Id="rId28" Type="http://schemas.openxmlformats.org/officeDocument/2006/relationships/hyperlink" Target="https://podminky.urs.cz/item/CS_URS_2025_01/451315114" TargetMode="External" /><Relationship Id="rId29" Type="http://schemas.openxmlformats.org/officeDocument/2006/relationships/hyperlink" Target="https://podminky.urs.cz/item/CS_URS_2025_01/451315117" TargetMode="External" /><Relationship Id="rId30" Type="http://schemas.openxmlformats.org/officeDocument/2006/relationships/hyperlink" Target="https://podminky.urs.cz/item/CS_URS_2025_01/451315124" TargetMode="External" /><Relationship Id="rId31" Type="http://schemas.openxmlformats.org/officeDocument/2006/relationships/hyperlink" Target="https://podminky.urs.cz/item/CS_URS_2025_01/465210122" TargetMode="External" /><Relationship Id="rId32" Type="http://schemas.openxmlformats.org/officeDocument/2006/relationships/hyperlink" Target="https://podminky.urs.cz/item/CS_URS_2025_01/465511521" TargetMode="External" /><Relationship Id="rId33" Type="http://schemas.openxmlformats.org/officeDocument/2006/relationships/hyperlink" Target="https://podminky.urs.cz/item/CS_URS_2025_01/711112001" TargetMode="External" /><Relationship Id="rId34" Type="http://schemas.openxmlformats.org/officeDocument/2006/relationships/hyperlink" Target="https://podminky.urs.cz/item/CS_URS_2025_01/711112052" TargetMode="External" /><Relationship Id="rId35" Type="http://schemas.openxmlformats.org/officeDocument/2006/relationships/hyperlink" Target="https://podminky.urs.cz/item/CS_URS_2025_01/998711101" TargetMode="External" /><Relationship Id="rId36" Type="http://schemas.openxmlformats.org/officeDocument/2006/relationships/hyperlink" Target="https://podminky.urs.cz/item/CS_URS_2025_01/919521250" TargetMode="External" /><Relationship Id="rId37" Type="http://schemas.openxmlformats.org/officeDocument/2006/relationships/hyperlink" Target="https://podminky.urs.cz/item/CS_URS_2025_01/931994142" TargetMode="External" /><Relationship Id="rId38" Type="http://schemas.openxmlformats.org/officeDocument/2006/relationships/hyperlink" Target="https://podminky.urs.cz/item/CS_URS_2025_01/936942211" TargetMode="External" /><Relationship Id="rId39" Type="http://schemas.openxmlformats.org/officeDocument/2006/relationships/hyperlink" Target="https://podminky.urs.cz/item/CS_URS_2025_01/962021112" TargetMode="External" /><Relationship Id="rId40" Type="http://schemas.openxmlformats.org/officeDocument/2006/relationships/hyperlink" Target="https://podminky.urs.cz/item/CS_URS_2025_01/963021112" TargetMode="External" /><Relationship Id="rId41" Type="http://schemas.openxmlformats.org/officeDocument/2006/relationships/hyperlink" Target="https://podminky.urs.cz/item/CS_URS_2025_01/992114111" TargetMode="External" /><Relationship Id="rId42" Type="http://schemas.openxmlformats.org/officeDocument/2006/relationships/hyperlink" Target="https://podminky.urs.cz/item/CS_URS_2025_01/997013501" TargetMode="External" /><Relationship Id="rId43" Type="http://schemas.openxmlformats.org/officeDocument/2006/relationships/hyperlink" Target="https://podminky.urs.cz/item/CS_URS_2025_01/997013509" TargetMode="External" /><Relationship Id="rId44" Type="http://schemas.openxmlformats.org/officeDocument/2006/relationships/hyperlink" Target="https://podminky.urs.cz/item/CS_URS_2025_01/997221655" TargetMode="External" /><Relationship Id="rId45" Type="http://schemas.openxmlformats.org/officeDocument/2006/relationships/hyperlink" Target="https://podminky.urs.cz/item/CS_URS_2025_01/998241021" TargetMode="External" /><Relationship Id="rId46"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5_01/111251102" TargetMode="External" /><Relationship Id="rId2" Type="http://schemas.openxmlformats.org/officeDocument/2006/relationships/hyperlink" Target="https://podminky.urs.cz/item/CS_URS_2025_01/131251104" TargetMode="External" /><Relationship Id="rId3" Type="http://schemas.openxmlformats.org/officeDocument/2006/relationships/hyperlink" Target="https://podminky.urs.cz/item/CS_URS_2025_01/162301501" TargetMode="External" /><Relationship Id="rId4" Type="http://schemas.openxmlformats.org/officeDocument/2006/relationships/hyperlink" Target="https://podminky.urs.cz/item/CS_URS_2025_01/162301981" TargetMode="External" /><Relationship Id="rId5" Type="http://schemas.openxmlformats.org/officeDocument/2006/relationships/hyperlink" Target="https://podminky.urs.cz/item/CS_URS_2025_01/162751117" TargetMode="External" /><Relationship Id="rId6" Type="http://schemas.openxmlformats.org/officeDocument/2006/relationships/hyperlink" Target="https://podminky.urs.cz/item/CS_URS_2025_01/162751119" TargetMode="External" /><Relationship Id="rId7" Type="http://schemas.openxmlformats.org/officeDocument/2006/relationships/hyperlink" Target="https://podminky.urs.cz/item/CS_URS_2025_01/171201221" TargetMode="External" /><Relationship Id="rId8" Type="http://schemas.openxmlformats.org/officeDocument/2006/relationships/hyperlink" Target="https://podminky.urs.cz/item/CS_URS_2025_01/171251201" TargetMode="External" /><Relationship Id="rId9" Type="http://schemas.openxmlformats.org/officeDocument/2006/relationships/hyperlink" Target="https://podminky.urs.cz/item/CS_URS_2025_01/174151101" TargetMode="External" /><Relationship Id="rId10" Type="http://schemas.openxmlformats.org/officeDocument/2006/relationships/hyperlink" Target="https://podminky.urs.cz/item/CS_URS_2025_01/181351003" TargetMode="External" /><Relationship Id="rId11" Type="http://schemas.openxmlformats.org/officeDocument/2006/relationships/hyperlink" Target="https://podminky.urs.cz/item/CS_URS_2025_01/183405211" TargetMode="External" /><Relationship Id="rId12" Type="http://schemas.openxmlformats.org/officeDocument/2006/relationships/hyperlink" Target="https://podminky.urs.cz/item/CS_URS_2025_01/317321118" TargetMode="External" /><Relationship Id="rId13" Type="http://schemas.openxmlformats.org/officeDocument/2006/relationships/hyperlink" Target="https://podminky.urs.cz/item/CS_URS_2025_01/317321191" TargetMode="External" /><Relationship Id="rId14" Type="http://schemas.openxmlformats.org/officeDocument/2006/relationships/hyperlink" Target="https://podminky.urs.cz/item/CS_URS_2025_01/317361116" TargetMode="External" /><Relationship Id="rId15" Type="http://schemas.openxmlformats.org/officeDocument/2006/relationships/hyperlink" Target="https://podminky.urs.cz/item/CS_URS_2025_01/317171126" TargetMode="External" /><Relationship Id="rId16" Type="http://schemas.openxmlformats.org/officeDocument/2006/relationships/hyperlink" Target="https://podminky.urs.cz/item/CS_URS_2025_01/421321128" TargetMode="External" /><Relationship Id="rId17" Type="http://schemas.openxmlformats.org/officeDocument/2006/relationships/hyperlink" Target="https://podminky.urs.cz/item/CS_URS_2025_01/421321192" TargetMode="External" /><Relationship Id="rId18" Type="http://schemas.openxmlformats.org/officeDocument/2006/relationships/hyperlink" Target="https://podminky.urs.cz/item/CS_URS_2025_01/421351131" TargetMode="External" /><Relationship Id="rId19" Type="http://schemas.openxmlformats.org/officeDocument/2006/relationships/hyperlink" Target="https://podminky.urs.cz/item/CS_URS_2025_01/421351231" TargetMode="External" /><Relationship Id="rId20" Type="http://schemas.openxmlformats.org/officeDocument/2006/relationships/hyperlink" Target="https://podminky.urs.cz/item/CS_URS_2025_01/421361412" TargetMode="External" /><Relationship Id="rId21" Type="http://schemas.openxmlformats.org/officeDocument/2006/relationships/hyperlink" Target="https://podminky.urs.cz/item/CS_URS_2025_01/457451134" TargetMode="External" /><Relationship Id="rId22" Type="http://schemas.openxmlformats.org/officeDocument/2006/relationships/hyperlink" Target="https://podminky.urs.cz/item/CS_URS_2025_01/465513156" TargetMode="External" /><Relationship Id="rId23" Type="http://schemas.openxmlformats.org/officeDocument/2006/relationships/hyperlink" Target="https://podminky.urs.cz/item/CS_URS_2025_01/511501111" TargetMode="External" /><Relationship Id="rId24" Type="http://schemas.openxmlformats.org/officeDocument/2006/relationships/hyperlink" Target="https://podminky.urs.cz/item/CS_URS_2025_01/511501255" TargetMode="External" /><Relationship Id="rId25" Type="http://schemas.openxmlformats.org/officeDocument/2006/relationships/hyperlink" Target="https://podminky.urs.cz/item/CS_URS_2025_01/512531111" TargetMode="External" /><Relationship Id="rId26" Type="http://schemas.openxmlformats.org/officeDocument/2006/relationships/hyperlink" Target="https://podminky.urs.cz/item/CS_URS_2025_01/711111001" TargetMode="External" /><Relationship Id="rId27" Type="http://schemas.openxmlformats.org/officeDocument/2006/relationships/hyperlink" Target="https://podminky.urs.cz/item/CS_URS_2025_01/711112001" TargetMode="External" /><Relationship Id="rId28" Type="http://schemas.openxmlformats.org/officeDocument/2006/relationships/hyperlink" Target="https://podminky.urs.cz/item/CS_URS_2025_01/711111052" TargetMode="External" /><Relationship Id="rId29" Type="http://schemas.openxmlformats.org/officeDocument/2006/relationships/hyperlink" Target="https://podminky.urs.cz/item/CS_URS_2025_01/711112052" TargetMode="External" /><Relationship Id="rId30" Type="http://schemas.openxmlformats.org/officeDocument/2006/relationships/hyperlink" Target="https://podminky.urs.cz/item/CS_URS_2025_01/711141559" TargetMode="External" /><Relationship Id="rId31" Type="http://schemas.openxmlformats.org/officeDocument/2006/relationships/hyperlink" Target="https://podminky.urs.cz/item/CS_URS_2025_01/711142559" TargetMode="External" /><Relationship Id="rId32" Type="http://schemas.openxmlformats.org/officeDocument/2006/relationships/hyperlink" Target="https://podminky.urs.cz/item/CS_URS_2025_01/711491172" TargetMode="External" /><Relationship Id="rId33" Type="http://schemas.openxmlformats.org/officeDocument/2006/relationships/hyperlink" Target="https://podminky.urs.cz/item/CS_URS_2025_01/711491272" TargetMode="External" /><Relationship Id="rId34" Type="http://schemas.openxmlformats.org/officeDocument/2006/relationships/hyperlink" Target="https://podminky.urs.cz/item/CS_URS_2025_01/998711101" TargetMode="External" /><Relationship Id="rId35" Type="http://schemas.openxmlformats.org/officeDocument/2006/relationships/hyperlink" Target="https://podminky.urs.cz/item/CS_URS_2025_01/916131112" TargetMode="External" /><Relationship Id="rId36" Type="http://schemas.openxmlformats.org/officeDocument/2006/relationships/hyperlink" Target="https://podminky.urs.cz/item/CS_URS_2025_01/931992112" TargetMode="External" /><Relationship Id="rId37" Type="http://schemas.openxmlformats.org/officeDocument/2006/relationships/hyperlink" Target="https://podminky.urs.cz/item/CS_URS_2025_01/936942211" TargetMode="External" /><Relationship Id="rId38" Type="http://schemas.openxmlformats.org/officeDocument/2006/relationships/hyperlink" Target="https://podminky.urs.cz/item/CS_URS_2025_01/963051111" TargetMode="External" /><Relationship Id="rId39" Type="http://schemas.openxmlformats.org/officeDocument/2006/relationships/hyperlink" Target="https://podminky.urs.cz/item/CS_URS_2025_01/985223211" TargetMode="External" /><Relationship Id="rId40" Type="http://schemas.openxmlformats.org/officeDocument/2006/relationships/hyperlink" Target="https://podminky.urs.cz/item/CS_URS_2025_01/985231112" TargetMode="External" /><Relationship Id="rId41" Type="http://schemas.openxmlformats.org/officeDocument/2006/relationships/hyperlink" Target="https://podminky.urs.cz/item/CS_URS_2025_01/985232112" TargetMode="External" /><Relationship Id="rId42" Type="http://schemas.openxmlformats.org/officeDocument/2006/relationships/hyperlink" Target="https://podminky.urs.cz/item/CS_URS_2025_01/997013501" TargetMode="External" /><Relationship Id="rId43" Type="http://schemas.openxmlformats.org/officeDocument/2006/relationships/hyperlink" Target="https://podminky.urs.cz/item/CS_URS_2025_01/997013509" TargetMode="External" /><Relationship Id="rId44" Type="http://schemas.openxmlformats.org/officeDocument/2006/relationships/hyperlink" Target="https://podminky.urs.cz/item/CS_URS_2025_01/997221625" TargetMode="External" /><Relationship Id="rId45" Type="http://schemas.openxmlformats.org/officeDocument/2006/relationships/hyperlink" Target="https://podminky.urs.cz/item/CS_URS_2025_01/998241021" TargetMode="External" /><Relationship Id="rId46"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hyperlink" Target="https://podminky.urs.cz/item/CS_URS_2025_01/113311171" TargetMode="External" /><Relationship Id="rId2" Type="http://schemas.openxmlformats.org/officeDocument/2006/relationships/hyperlink" Target="https://podminky.urs.cz/item/CS_URS_2025_01/122311401" TargetMode="External" /><Relationship Id="rId3" Type="http://schemas.openxmlformats.org/officeDocument/2006/relationships/hyperlink" Target="https://podminky.urs.cz/item/CS_URS_2025_01/122352502" TargetMode="External" /><Relationship Id="rId4" Type="http://schemas.openxmlformats.org/officeDocument/2006/relationships/hyperlink" Target="https://podminky.urs.cz/item/CS_URS_2025_01/122352508" TargetMode="External" /><Relationship Id="rId5" Type="http://schemas.openxmlformats.org/officeDocument/2006/relationships/hyperlink" Target="https://podminky.urs.cz/item/CS_URS_2025_01/155211112" TargetMode="External" /><Relationship Id="rId6" Type="http://schemas.openxmlformats.org/officeDocument/2006/relationships/hyperlink" Target="https://podminky.urs.cz/item/CS_URS_2025_01/155211122" TargetMode="External" /><Relationship Id="rId7" Type="http://schemas.openxmlformats.org/officeDocument/2006/relationships/hyperlink" Target="https://podminky.urs.cz/item/CS_URS_2025_01/155211241" TargetMode="External" /><Relationship Id="rId8" Type="http://schemas.openxmlformats.org/officeDocument/2006/relationships/hyperlink" Target="https://podminky.urs.cz/item/CS_URS_2025_01/155211311" TargetMode="External" /><Relationship Id="rId9" Type="http://schemas.openxmlformats.org/officeDocument/2006/relationships/hyperlink" Target="https://podminky.urs.cz/item/CS_URS_2025_01/155211411" TargetMode="External" /><Relationship Id="rId10" Type="http://schemas.openxmlformats.org/officeDocument/2006/relationships/hyperlink" Target="https://podminky.urs.cz/item/CS_URS_2025_01/155211531" TargetMode="External" /><Relationship Id="rId11" Type="http://schemas.openxmlformats.org/officeDocument/2006/relationships/hyperlink" Target="https://podminky.urs.cz/item/CS_URS_2025_01/155212116" TargetMode="External" /><Relationship Id="rId12" Type="http://schemas.openxmlformats.org/officeDocument/2006/relationships/hyperlink" Target="https://podminky.urs.cz/item/CS_URS_2025_01/155213112" TargetMode="External" /><Relationship Id="rId13" Type="http://schemas.openxmlformats.org/officeDocument/2006/relationships/hyperlink" Target="https://podminky.urs.cz/item/CS_URS_2025_01/155213312" TargetMode="External" /><Relationship Id="rId14" Type="http://schemas.openxmlformats.org/officeDocument/2006/relationships/hyperlink" Target="https://podminky.urs.cz/item/CS_URS_2025_01/155214111" TargetMode="External" /><Relationship Id="rId15" Type="http://schemas.openxmlformats.org/officeDocument/2006/relationships/hyperlink" Target="https://podminky.urs.cz/item/CS_URS_2025_01/155214211" TargetMode="External" /><Relationship Id="rId16" Type="http://schemas.openxmlformats.org/officeDocument/2006/relationships/hyperlink" Target="https://podminky.urs.cz/item/CS_URS_2025_01/155214212" TargetMode="External" /><Relationship Id="rId17" Type="http://schemas.openxmlformats.org/officeDocument/2006/relationships/hyperlink" Target="https://podminky.urs.cz/item/CS_URS_2025_01/162301501" TargetMode="External" /><Relationship Id="rId18" Type="http://schemas.openxmlformats.org/officeDocument/2006/relationships/hyperlink" Target="https://podminky.urs.cz/item/CS_URS_2025_01/162432511b" TargetMode="External" /><Relationship Id="rId19" Type="http://schemas.openxmlformats.org/officeDocument/2006/relationships/hyperlink" Target="https://podminky.urs.cz/item/CS_URS_2025_01/162751117" TargetMode="External" /><Relationship Id="rId20" Type="http://schemas.openxmlformats.org/officeDocument/2006/relationships/hyperlink" Target="https://podminky.urs.cz/item/CS_URS_2025_01/162751119" TargetMode="External" /><Relationship Id="rId21" Type="http://schemas.openxmlformats.org/officeDocument/2006/relationships/hyperlink" Target="https://podminky.urs.cz/item/CS_URS_2025_01/919726122" TargetMode="External" /><Relationship Id="rId22" Type="http://schemas.openxmlformats.org/officeDocument/2006/relationships/hyperlink" Target="https://podminky.urs.cz/item/CS_URS_2025_01/998004011" TargetMode="External" /><Relationship Id="rId23" Type="http://schemas.openxmlformats.org/officeDocument/2006/relationships/hyperlink" Target="https://podminky.urs.cz/item/CS_URS_2025_01/155211411" TargetMode="External" /><Relationship Id="rId24" Type="http://schemas.openxmlformats.org/officeDocument/2006/relationships/hyperlink" Target="https://podminky.urs.cz/item/CS_URS_2025_01/155211531" TargetMode="External" /><Relationship Id="rId25" Type="http://schemas.openxmlformats.org/officeDocument/2006/relationships/hyperlink" Target="https://podminky.urs.cz/item/CS_URS_2025_01/155213112" TargetMode="External" /><Relationship Id="rId26" Type="http://schemas.openxmlformats.org/officeDocument/2006/relationships/hyperlink" Target="https://podminky.urs.cz/item/CS_URS_2025_01/155213312" TargetMode="External" /><Relationship Id="rId27" Type="http://schemas.openxmlformats.org/officeDocument/2006/relationships/hyperlink" Target="https://podminky.urs.cz/item/CS_URS_2025_01/171201221" TargetMode="External" /><Relationship Id="rId28" Type="http://schemas.openxmlformats.org/officeDocument/2006/relationships/hyperlink" Target="https://podminky.urs.cz/item/CS_URS_2025_01/919726122.1" TargetMode="External" /><Relationship Id="rId29" Type="http://schemas.openxmlformats.org/officeDocument/2006/relationships/hyperlink" Target="https://podminky.urs.cz/item/CS_URS_2025_01/091003000" TargetMode="External" /><Relationship Id="rId30"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hyperlink" Target="https://podminky.urs.cz/item/CS_URS_2025_01/112151114" TargetMode="External" /><Relationship Id="rId2" Type="http://schemas.openxmlformats.org/officeDocument/2006/relationships/hyperlink" Target="https://podminky.urs.cz/item/CS_URS_2025_01/113311171" TargetMode="External" /><Relationship Id="rId3" Type="http://schemas.openxmlformats.org/officeDocument/2006/relationships/hyperlink" Target="https://podminky.urs.cz/item/CS_URS_2025_01/122311401" TargetMode="External" /><Relationship Id="rId4" Type="http://schemas.openxmlformats.org/officeDocument/2006/relationships/hyperlink" Target="https://podminky.urs.cz/item/CS_URS_2025_01/122352502" TargetMode="External" /><Relationship Id="rId5" Type="http://schemas.openxmlformats.org/officeDocument/2006/relationships/hyperlink" Target="https://podminky.urs.cz/item/CS_URS_2025_01/122352508" TargetMode="External" /><Relationship Id="rId6" Type="http://schemas.openxmlformats.org/officeDocument/2006/relationships/hyperlink" Target="https://podminky.urs.cz/item/CS_URS_2025_01/155211112" TargetMode="External" /><Relationship Id="rId7" Type="http://schemas.openxmlformats.org/officeDocument/2006/relationships/hyperlink" Target="https://podminky.urs.cz/item/CS_URS_2025_01/155211122" TargetMode="External" /><Relationship Id="rId8" Type="http://schemas.openxmlformats.org/officeDocument/2006/relationships/hyperlink" Target="https://podminky.urs.cz/item/CS_URS_2025_01/155211241" TargetMode="External" /><Relationship Id="rId9" Type="http://schemas.openxmlformats.org/officeDocument/2006/relationships/hyperlink" Target="https://podminky.urs.cz/item/CS_URS_2025_01/155211311" TargetMode="External" /><Relationship Id="rId10" Type="http://schemas.openxmlformats.org/officeDocument/2006/relationships/hyperlink" Target="https://podminky.urs.cz/item/CS_URS_2025_01/155211411" TargetMode="External" /><Relationship Id="rId11" Type="http://schemas.openxmlformats.org/officeDocument/2006/relationships/hyperlink" Target="https://podminky.urs.cz/item/CS_URS_2025_01/155212116" TargetMode="External" /><Relationship Id="rId12" Type="http://schemas.openxmlformats.org/officeDocument/2006/relationships/hyperlink" Target="https://podminky.urs.cz/item/CS_URS_2025_01/155213112" TargetMode="External" /><Relationship Id="rId13" Type="http://schemas.openxmlformats.org/officeDocument/2006/relationships/hyperlink" Target="https://podminky.urs.cz/item/CS_URS_2025_01/155213122" TargetMode="External" /><Relationship Id="rId14" Type="http://schemas.openxmlformats.org/officeDocument/2006/relationships/hyperlink" Target="https://podminky.urs.cz/item/CS_URS_2025_01/155213312" TargetMode="External" /><Relationship Id="rId15" Type="http://schemas.openxmlformats.org/officeDocument/2006/relationships/hyperlink" Target="https://podminky.urs.cz/item/CS_URS_2025_01/155214111" TargetMode="External" /><Relationship Id="rId16" Type="http://schemas.openxmlformats.org/officeDocument/2006/relationships/hyperlink" Target="https://podminky.urs.cz/item/CS_URS_2025_01/155214211" TargetMode="External" /><Relationship Id="rId17" Type="http://schemas.openxmlformats.org/officeDocument/2006/relationships/hyperlink" Target="https://podminky.urs.cz/item/CS_URS_2025_01/155214212" TargetMode="External" /><Relationship Id="rId18" Type="http://schemas.openxmlformats.org/officeDocument/2006/relationships/hyperlink" Target="https://podminky.urs.cz/item/CS_URS_2025_01/155215111" TargetMode="External" /><Relationship Id="rId19" Type="http://schemas.openxmlformats.org/officeDocument/2006/relationships/hyperlink" Target="https://podminky.urs.cz/item/CS_URS_2025_01/162201412" TargetMode="External" /><Relationship Id="rId20" Type="http://schemas.openxmlformats.org/officeDocument/2006/relationships/hyperlink" Target="https://podminky.urs.cz/item/CS_URS_2025_01/162201502" TargetMode="External" /><Relationship Id="rId21" Type="http://schemas.openxmlformats.org/officeDocument/2006/relationships/hyperlink" Target="https://podminky.urs.cz/item/CS_URS_2025_01/162301501" TargetMode="External" /><Relationship Id="rId22" Type="http://schemas.openxmlformats.org/officeDocument/2006/relationships/hyperlink" Target="https://podminky.urs.cz/item/CS_URS_2025_01/162432511b" TargetMode="External" /><Relationship Id="rId23" Type="http://schemas.openxmlformats.org/officeDocument/2006/relationships/hyperlink" Target="https://podminky.urs.cz/item/CS_URS_2025_01/162751117" TargetMode="External" /><Relationship Id="rId24" Type="http://schemas.openxmlformats.org/officeDocument/2006/relationships/hyperlink" Target="https://podminky.urs.cz/item/CS_URS_2025_01/162751119" TargetMode="External" /><Relationship Id="rId25" Type="http://schemas.openxmlformats.org/officeDocument/2006/relationships/hyperlink" Target="https://podminky.urs.cz/item/CS_URS_2025_01/272311125" TargetMode="External" /><Relationship Id="rId26" Type="http://schemas.openxmlformats.org/officeDocument/2006/relationships/hyperlink" Target="https://podminky.urs.cz/item/CS_URS_2025_01/275354111" TargetMode="External" /><Relationship Id="rId27" Type="http://schemas.openxmlformats.org/officeDocument/2006/relationships/hyperlink" Target="https://podminky.urs.cz/item/CS_URS_2025_01/275354211" TargetMode="External" /><Relationship Id="rId28" Type="http://schemas.openxmlformats.org/officeDocument/2006/relationships/hyperlink" Target="https://podminky.urs.cz/item/CS_URS_2025_01/919726122" TargetMode="External" /><Relationship Id="rId29" Type="http://schemas.openxmlformats.org/officeDocument/2006/relationships/hyperlink" Target="https://podminky.urs.cz/item/CS_URS_2025_01/998004011" TargetMode="External" /><Relationship Id="rId30" Type="http://schemas.openxmlformats.org/officeDocument/2006/relationships/hyperlink" Target="https://podminky.urs.cz/item/CS_URS_2025_01/155211411" TargetMode="External" /><Relationship Id="rId31" Type="http://schemas.openxmlformats.org/officeDocument/2006/relationships/hyperlink" Target="https://podminky.urs.cz/item/CS_URS_2025_01/155213112" TargetMode="External" /><Relationship Id="rId32" Type="http://schemas.openxmlformats.org/officeDocument/2006/relationships/hyperlink" Target="https://podminky.urs.cz/item/CS_URS_2025_01/155213122" TargetMode="External" /><Relationship Id="rId33" Type="http://schemas.openxmlformats.org/officeDocument/2006/relationships/hyperlink" Target="https://podminky.urs.cz/item/CS_URS_2025_01/155213312" TargetMode="External" /><Relationship Id="rId34" Type="http://schemas.openxmlformats.org/officeDocument/2006/relationships/hyperlink" Target="https://podminky.urs.cz/item/CS_URS_2025_01/155215111.1" TargetMode="External" /><Relationship Id="rId35" Type="http://schemas.openxmlformats.org/officeDocument/2006/relationships/hyperlink" Target="https://podminky.urs.cz/item/CS_URS_2025_01/171201221" TargetMode="External" /><Relationship Id="rId36" Type="http://schemas.openxmlformats.org/officeDocument/2006/relationships/hyperlink" Target="https://podminky.urs.cz/item/CS_URS_2025_01/272311125.1" TargetMode="External" /><Relationship Id="rId37" Type="http://schemas.openxmlformats.org/officeDocument/2006/relationships/hyperlink" Target="https://podminky.urs.cz/item/CS_URS_2025_01/275354111.1" TargetMode="External" /><Relationship Id="rId38" Type="http://schemas.openxmlformats.org/officeDocument/2006/relationships/hyperlink" Target="https://podminky.urs.cz/item/CS_URS_2025_01/275354211.1" TargetMode="External" /><Relationship Id="rId39" Type="http://schemas.openxmlformats.org/officeDocument/2006/relationships/hyperlink" Target="https://podminky.urs.cz/item/CS_URS_2025_01/919726122.1" TargetMode="External" /><Relationship Id="rId40"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9" t="s">
        <v>0</v>
      </c>
      <c r="AZ1" s="19" t="s">
        <v>1</v>
      </c>
      <c r="BA1" s="19" t="s">
        <v>2</v>
      </c>
      <c r="BB1" s="19" t="s">
        <v>3</v>
      </c>
      <c r="BT1" s="19" t="s">
        <v>4</v>
      </c>
      <c r="BU1" s="19" t="s">
        <v>4</v>
      </c>
      <c r="BV1" s="19" t="s">
        <v>5</v>
      </c>
    </row>
    <row r="2" s="1" customFormat="1" ht="36.96" customHeight="1">
      <c r="AR2" s="1"/>
      <c r="AS2" s="1"/>
      <c r="AT2" s="1"/>
      <c r="AU2" s="1"/>
      <c r="AV2" s="1"/>
      <c r="AW2" s="1"/>
      <c r="AX2" s="1"/>
      <c r="AY2" s="1"/>
      <c r="AZ2" s="1"/>
      <c r="BA2" s="1"/>
      <c r="BB2" s="1"/>
      <c r="BC2" s="1"/>
      <c r="BD2" s="1"/>
      <c r="BE2" s="1"/>
      <c r="BS2" s="20" t="s">
        <v>6</v>
      </c>
      <c r="BT2" s="20" t="s">
        <v>7</v>
      </c>
    </row>
    <row r="3" s="1" customFormat="1" ht="6.96" customHeight="1">
      <c r="B3" s="21"/>
      <c r="C3" s="22"/>
      <c r="D3" s="22"/>
      <c r="E3" s="22"/>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c r="AK3" s="22"/>
      <c r="AL3" s="22"/>
      <c r="AM3" s="22"/>
      <c r="AN3" s="22"/>
      <c r="AO3" s="22"/>
      <c r="AP3" s="22"/>
      <c r="AQ3" s="22"/>
      <c r="AR3" s="23"/>
      <c r="BS3" s="20" t="s">
        <v>6</v>
      </c>
      <c r="BT3" s="20" t="s">
        <v>8</v>
      </c>
    </row>
    <row r="4" s="1" customFormat="1" ht="24.96" customHeight="1">
      <c r="B4" s="24"/>
      <c r="C4" s="25"/>
      <c r="D4" s="26" t="s">
        <v>9</v>
      </c>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3"/>
      <c r="AS4" s="27" t="s">
        <v>10</v>
      </c>
      <c r="BE4" s="28" t="s">
        <v>11</v>
      </c>
      <c r="BS4" s="20" t="s">
        <v>12</v>
      </c>
    </row>
    <row r="5" s="1" customFormat="1" ht="12" customHeight="1">
      <c r="B5" s="24"/>
      <c r="C5" s="25"/>
      <c r="D5" s="29" t="s">
        <v>13</v>
      </c>
      <c r="E5" s="25"/>
      <c r="F5" s="25"/>
      <c r="G5" s="25"/>
      <c r="H5" s="25"/>
      <c r="I5" s="25"/>
      <c r="J5" s="25"/>
      <c r="K5" s="30" t="s">
        <v>14</v>
      </c>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3"/>
      <c r="BE5" s="31" t="s">
        <v>15</v>
      </c>
      <c r="BS5" s="20" t="s">
        <v>6</v>
      </c>
    </row>
    <row r="6" s="1" customFormat="1" ht="36.96" customHeight="1">
      <c r="B6" s="24"/>
      <c r="C6" s="25"/>
      <c r="D6" s="32" t="s">
        <v>16</v>
      </c>
      <c r="E6" s="25"/>
      <c r="F6" s="25"/>
      <c r="G6" s="25"/>
      <c r="H6" s="25"/>
      <c r="I6" s="25"/>
      <c r="J6" s="25"/>
      <c r="K6" s="33" t="s">
        <v>17</v>
      </c>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3"/>
      <c r="BE6" s="34"/>
      <c r="BS6" s="20" t="s">
        <v>6</v>
      </c>
    </row>
    <row r="7" s="1" customFormat="1" ht="12" customHeight="1">
      <c r="B7" s="24"/>
      <c r="C7" s="25"/>
      <c r="D7" s="35" t="s">
        <v>18</v>
      </c>
      <c r="E7" s="25"/>
      <c r="F7" s="25"/>
      <c r="G7" s="25"/>
      <c r="H7" s="25"/>
      <c r="I7" s="25"/>
      <c r="J7" s="25"/>
      <c r="K7" s="30" t="s">
        <v>19</v>
      </c>
      <c r="L7" s="25"/>
      <c r="M7" s="25"/>
      <c r="N7" s="25"/>
      <c r="O7" s="25"/>
      <c r="P7" s="25"/>
      <c r="Q7" s="25"/>
      <c r="R7" s="25"/>
      <c r="S7" s="25"/>
      <c r="T7" s="25"/>
      <c r="U7" s="25"/>
      <c r="V7" s="25"/>
      <c r="W7" s="25"/>
      <c r="X7" s="25"/>
      <c r="Y7" s="25"/>
      <c r="Z7" s="25"/>
      <c r="AA7" s="25"/>
      <c r="AB7" s="25"/>
      <c r="AC7" s="25"/>
      <c r="AD7" s="25"/>
      <c r="AE7" s="25"/>
      <c r="AF7" s="25"/>
      <c r="AG7" s="25"/>
      <c r="AH7" s="25"/>
      <c r="AI7" s="25"/>
      <c r="AJ7" s="25"/>
      <c r="AK7" s="35" t="s">
        <v>20</v>
      </c>
      <c r="AL7" s="25"/>
      <c r="AM7" s="25"/>
      <c r="AN7" s="30" t="s">
        <v>21</v>
      </c>
      <c r="AO7" s="25"/>
      <c r="AP7" s="25"/>
      <c r="AQ7" s="25"/>
      <c r="AR7" s="23"/>
      <c r="BE7" s="34"/>
      <c r="BS7" s="20" t="s">
        <v>6</v>
      </c>
    </row>
    <row r="8" s="1" customFormat="1" ht="12" customHeight="1">
      <c r="B8" s="24"/>
      <c r="C8" s="25"/>
      <c r="D8" s="35" t="s">
        <v>22</v>
      </c>
      <c r="E8" s="25"/>
      <c r="F8" s="25"/>
      <c r="G8" s="25"/>
      <c r="H8" s="25"/>
      <c r="I8" s="25"/>
      <c r="J8" s="25"/>
      <c r="K8" s="30" t="s">
        <v>23</v>
      </c>
      <c r="L8" s="25"/>
      <c r="M8" s="25"/>
      <c r="N8" s="25"/>
      <c r="O8" s="25"/>
      <c r="P8" s="25"/>
      <c r="Q8" s="25"/>
      <c r="R8" s="25"/>
      <c r="S8" s="25"/>
      <c r="T8" s="25"/>
      <c r="U8" s="25"/>
      <c r="V8" s="25"/>
      <c r="W8" s="25"/>
      <c r="X8" s="25"/>
      <c r="Y8" s="25"/>
      <c r="Z8" s="25"/>
      <c r="AA8" s="25"/>
      <c r="AB8" s="25"/>
      <c r="AC8" s="25"/>
      <c r="AD8" s="25"/>
      <c r="AE8" s="25"/>
      <c r="AF8" s="25"/>
      <c r="AG8" s="25"/>
      <c r="AH8" s="25"/>
      <c r="AI8" s="25"/>
      <c r="AJ8" s="25"/>
      <c r="AK8" s="35" t="s">
        <v>24</v>
      </c>
      <c r="AL8" s="25"/>
      <c r="AM8" s="25"/>
      <c r="AN8" s="36" t="s">
        <v>25</v>
      </c>
      <c r="AO8" s="25"/>
      <c r="AP8" s="25"/>
      <c r="AQ8" s="25"/>
      <c r="AR8" s="23"/>
      <c r="BE8" s="34"/>
      <c r="BS8" s="20" t="s">
        <v>6</v>
      </c>
    </row>
    <row r="9" s="1" customFormat="1" ht="29.28" customHeight="1">
      <c r="B9" s="24"/>
      <c r="C9" s="25"/>
      <c r="D9" s="29" t="s">
        <v>26</v>
      </c>
      <c r="E9" s="25"/>
      <c r="F9" s="25"/>
      <c r="G9" s="25"/>
      <c r="H9" s="25"/>
      <c r="I9" s="25"/>
      <c r="J9" s="25"/>
      <c r="K9" s="37" t="s">
        <v>27</v>
      </c>
      <c r="L9" s="25"/>
      <c r="M9" s="25"/>
      <c r="N9" s="25"/>
      <c r="O9" s="25"/>
      <c r="P9" s="25"/>
      <c r="Q9" s="25"/>
      <c r="R9" s="25"/>
      <c r="S9" s="25"/>
      <c r="T9" s="25"/>
      <c r="U9" s="25"/>
      <c r="V9" s="25"/>
      <c r="W9" s="25"/>
      <c r="X9" s="25"/>
      <c r="Y9" s="25"/>
      <c r="Z9" s="25"/>
      <c r="AA9" s="25"/>
      <c r="AB9" s="25"/>
      <c r="AC9" s="25"/>
      <c r="AD9" s="25"/>
      <c r="AE9" s="25"/>
      <c r="AF9" s="25"/>
      <c r="AG9" s="25"/>
      <c r="AH9" s="25"/>
      <c r="AI9" s="25"/>
      <c r="AJ9" s="25"/>
      <c r="AK9" s="29" t="s">
        <v>28</v>
      </c>
      <c r="AL9" s="25"/>
      <c r="AM9" s="25"/>
      <c r="AN9" s="37" t="s">
        <v>29</v>
      </c>
      <c r="AO9" s="25"/>
      <c r="AP9" s="25"/>
      <c r="AQ9" s="25"/>
      <c r="AR9" s="23"/>
      <c r="BE9" s="34"/>
      <c r="BS9" s="20" t="s">
        <v>6</v>
      </c>
    </row>
    <row r="10" s="1" customFormat="1" ht="12" customHeight="1">
      <c r="B10" s="24"/>
      <c r="C10" s="25"/>
      <c r="D10" s="35" t="s">
        <v>30</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35" t="s">
        <v>31</v>
      </c>
      <c r="AL10" s="25"/>
      <c r="AM10" s="25"/>
      <c r="AN10" s="30" t="s">
        <v>32</v>
      </c>
      <c r="AO10" s="25"/>
      <c r="AP10" s="25"/>
      <c r="AQ10" s="25"/>
      <c r="AR10" s="23"/>
      <c r="BE10" s="34"/>
      <c r="BS10" s="20" t="s">
        <v>6</v>
      </c>
    </row>
    <row r="11" s="1" customFormat="1" ht="18.48" customHeight="1">
      <c r="B11" s="24"/>
      <c r="C11" s="25"/>
      <c r="D11" s="25"/>
      <c r="E11" s="30" t="s">
        <v>33</v>
      </c>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35" t="s">
        <v>34</v>
      </c>
      <c r="AL11" s="25"/>
      <c r="AM11" s="25"/>
      <c r="AN11" s="30" t="s">
        <v>32</v>
      </c>
      <c r="AO11" s="25"/>
      <c r="AP11" s="25"/>
      <c r="AQ11" s="25"/>
      <c r="AR11" s="23"/>
      <c r="BE11" s="34"/>
      <c r="BS11" s="20" t="s">
        <v>6</v>
      </c>
    </row>
    <row r="12" s="1" customFormat="1" ht="6.96" customHeight="1">
      <c r="B12" s="24"/>
      <c r="C12" s="25"/>
      <c r="D12" s="25"/>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3"/>
      <c r="BE12" s="34"/>
      <c r="BS12" s="20" t="s">
        <v>6</v>
      </c>
    </row>
    <row r="13" s="1" customFormat="1" ht="12" customHeight="1">
      <c r="B13" s="24"/>
      <c r="C13" s="25"/>
      <c r="D13" s="35" t="s">
        <v>35</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5"/>
      <c r="AJ13" s="25"/>
      <c r="AK13" s="35" t="s">
        <v>31</v>
      </c>
      <c r="AL13" s="25"/>
      <c r="AM13" s="25"/>
      <c r="AN13" s="38" t="s">
        <v>36</v>
      </c>
      <c r="AO13" s="25"/>
      <c r="AP13" s="25"/>
      <c r="AQ13" s="25"/>
      <c r="AR13" s="23"/>
      <c r="BE13" s="34"/>
      <c r="BS13" s="20" t="s">
        <v>6</v>
      </c>
    </row>
    <row r="14">
      <c r="B14" s="24"/>
      <c r="C14" s="25"/>
      <c r="D14" s="25"/>
      <c r="E14" s="38" t="s">
        <v>36</v>
      </c>
      <c r="F14" s="39"/>
      <c r="G14" s="39"/>
      <c r="H14" s="39"/>
      <c r="I14" s="39"/>
      <c r="J14" s="39"/>
      <c r="K14" s="39"/>
      <c r="L14" s="39"/>
      <c r="M14" s="39"/>
      <c r="N14" s="39"/>
      <c r="O14" s="39"/>
      <c r="P14" s="39"/>
      <c r="Q14" s="39"/>
      <c r="R14" s="39"/>
      <c r="S14" s="39"/>
      <c r="T14" s="39"/>
      <c r="U14" s="39"/>
      <c r="V14" s="39"/>
      <c r="W14" s="39"/>
      <c r="X14" s="39"/>
      <c r="Y14" s="39"/>
      <c r="Z14" s="39"/>
      <c r="AA14" s="39"/>
      <c r="AB14" s="39"/>
      <c r="AC14" s="39"/>
      <c r="AD14" s="39"/>
      <c r="AE14" s="39"/>
      <c r="AF14" s="39"/>
      <c r="AG14" s="39"/>
      <c r="AH14" s="39"/>
      <c r="AI14" s="39"/>
      <c r="AJ14" s="39"/>
      <c r="AK14" s="35" t="s">
        <v>34</v>
      </c>
      <c r="AL14" s="25"/>
      <c r="AM14" s="25"/>
      <c r="AN14" s="38" t="s">
        <v>36</v>
      </c>
      <c r="AO14" s="25"/>
      <c r="AP14" s="25"/>
      <c r="AQ14" s="25"/>
      <c r="AR14" s="23"/>
      <c r="BE14" s="34"/>
      <c r="BS14" s="20" t="s">
        <v>6</v>
      </c>
    </row>
    <row r="15" s="1" customFormat="1" ht="6.96" customHeight="1">
      <c r="B15" s="24"/>
      <c r="C15" s="25"/>
      <c r="D15" s="25"/>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3"/>
      <c r="BE15" s="34"/>
      <c r="BS15" s="20" t="s">
        <v>4</v>
      </c>
    </row>
    <row r="16" s="1" customFormat="1" ht="12" customHeight="1">
      <c r="B16" s="24"/>
      <c r="C16" s="25"/>
      <c r="D16" s="35" t="s">
        <v>37</v>
      </c>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35" t="s">
        <v>31</v>
      </c>
      <c r="AL16" s="25"/>
      <c r="AM16" s="25"/>
      <c r="AN16" s="30" t="s">
        <v>32</v>
      </c>
      <c r="AO16" s="25"/>
      <c r="AP16" s="25"/>
      <c r="AQ16" s="25"/>
      <c r="AR16" s="23"/>
      <c r="BE16" s="34"/>
      <c r="BS16" s="20" t="s">
        <v>4</v>
      </c>
    </row>
    <row r="17" s="1" customFormat="1" ht="18.48" customHeight="1">
      <c r="B17" s="24"/>
      <c r="C17" s="25"/>
      <c r="D17" s="25"/>
      <c r="E17" s="30" t="s">
        <v>38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5"/>
      <c r="AK17" s="35" t="s">
        <v>34</v>
      </c>
      <c r="AL17" s="25"/>
      <c r="AM17" s="25"/>
      <c r="AN17" s="30" t="s">
        <v>32</v>
      </c>
      <c r="AO17" s="25"/>
      <c r="AP17" s="25"/>
      <c r="AQ17" s="25"/>
      <c r="AR17" s="23"/>
      <c r="BE17" s="34"/>
      <c r="BS17" s="20" t="s">
        <v>39</v>
      </c>
    </row>
    <row r="18" s="1" customFormat="1" ht="6.96" customHeight="1">
      <c r="B18" s="24"/>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3"/>
      <c r="BE18" s="34"/>
      <c r="BS18" s="20" t="s">
        <v>6</v>
      </c>
    </row>
    <row r="19" s="1" customFormat="1" ht="12" customHeight="1">
      <c r="B19" s="24"/>
      <c r="C19" s="25"/>
      <c r="D19" s="35" t="s">
        <v>40</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35" t="s">
        <v>31</v>
      </c>
      <c r="AL19" s="25"/>
      <c r="AM19" s="25"/>
      <c r="AN19" s="30" t="s">
        <v>32</v>
      </c>
      <c r="AO19" s="25"/>
      <c r="AP19" s="25"/>
      <c r="AQ19" s="25"/>
      <c r="AR19" s="23"/>
      <c r="BE19" s="34"/>
      <c r="BS19" s="20" t="s">
        <v>6</v>
      </c>
    </row>
    <row r="20" s="1" customFormat="1" ht="18.48" customHeight="1">
      <c r="B20" s="24"/>
      <c r="C20" s="25"/>
      <c r="D20" s="25"/>
      <c r="E20" s="30" t="s">
        <v>38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35" t="s">
        <v>34</v>
      </c>
      <c r="AL20" s="25"/>
      <c r="AM20" s="25"/>
      <c r="AN20" s="30" t="s">
        <v>32</v>
      </c>
      <c r="AO20" s="25"/>
      <c r="AP20" s="25"/>
      <c r="AQ20" s="25"/>
      <c r="AR20" s="23"/>
      <c r="BE20" s="34"/>
      <c r="BS20" s="20" t="s">
        <v>4</v>
      </c>
    </row>
    <row r="21" s="1" customFormat="1" ht="6.96" customHeight="1">
      <c r="B21" s="24"/>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3"/>
      <c r="BE21" s="34"/>
    </row>
    <row r="22" s="1" customFormat="1" ht="12" customHeight="1">
      <c r="B22" s="24"/>
      <c r="C22" s="25"/>
      <c r="D22" s="35" t="s">
        <v>41</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3"/>
      <c r="BE22" s="34"/>
    </row>
    <row r="23" s="1" customFormat="1" ht="47.25" customHeight="1">
      <c r="B23" s="24"/>
      <c r="C23" s="25"/>
      <c r="D23" s="25"/>
      <c r="E23" s="40" t="s">
        <v>42</v>
      </c>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c r="AE23" s="40"/>
      <c r="AF23" s="40"/>
      <c r="AG23" s="40"/>
      <c r="AH23" s="40"/>
      <c r="AI23" s="40"/>
      <c r="AJ23" s="40"/>
      <c r="AK23" s="40"/>
      <c r="AL23" s="40"/>
      <c r="AM23" s="40"/>
      <c r="AN23" s="40"/>
      <c r="AO23" s="25"/>
      <c r="AP23" s="25"/>
      <c r="AQ23" s="25"/>
      <c r="AR23" s="23"/>
      <c r="BE23" s="34"/>
    </row>
    <row r="24" s="1" customFormat="1" ht="6.96" customHeight="1">
      <c r="B24" s="24"/>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3"/>
      <c r="BE24" s="34"/>
    </row>
    <row r="25" s="1" customFormat="1" ht="6.96" customHeight="1">
      <c r="B25" s="24"/>
      <c r="C25" s="25"/>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25"/>
      <c r="AQ25" s="25"/>
      <c r="AR25" s="23"/>
      <c r="BE25" s="34"/>
    </row>
    <row r="26" s="2" customFormat="1" ht="25.92" customHeight="1">
      <c r="A26" s="42"/>
      <c r="B26" s="43"/>
      <c r="C26" s="44"/>
      <c r="D26" s="45" t="s">
        <v>43</v>
      </c>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7">
        <f>ROUND(AG54,2)</f>
        <v>0</v>
      </c>
      <c r="AL26" s="46"/>
      <c r="AM26" s="46"/>
      <c r="AN26" s="46"/>
      <c r="AO26" s="46"/>
      <c r="AP26" s="44"/>
      <c r="AQ26" s="44"/>
      <c r="AR26" s="48"/>
      <c r="BE26" s="34"/>
    </row>
    <row r="27" s="2" customFormat="1" ht="6.96" customHeight="1">
      <c r="A27" s="42"/>
      <c r="B27" s="43"/>
      <c r="C27" s="44"/>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8"/>
      <c r="BE27" s="34"/>
    </row>
    <row r="28" s="2" customFormat="1">
      <c r="A28" s="42"/>
      <c r="B28" s="43"/>
      <c r="C28" s="44"/>
      <c r="D28" s="44"/>
      <c r="E28" s="44"/>
      <c r="F28" s="44"/>
      <c r="G28" s="44"/>
      <c r="H28" s="44"/>
      <c r="I28" s="44"/>
      <c r="J28" s="44"/>
      <c r="K28" s="44"/>
      <c r="L28" s="49" t="s">
        <v>44</v>
      </c>
      <c r="M28" s="49"/>
      <c r="N28" s="49"/>
      <c r="O28" s="49"/>
      <c r="P28" s="49"/>
      <c r="Q28" s="44"/>
      <c r="R28" s="44"/>
      <c r="S28" s="44"/>
      <c r="T28" s="44"/>
      <c r="U28" s="44"/>
      <c r="V28" s="44"/>
      <c r="W28" s="49" t="s">
        <v>45</v>
      </c>
      <c r="X28" s="49"/>
      <c r="Y28" s="49"/>
      <c r="Z28" s="49"/>
      <c r="AA28" s="49"/>
      <c r="AB28" s="49"/>
      <c r="AC28" s="49"/>
      <c r="AD28" s="49"/>
      <c r="AE28" s="49"/>
      <c r="AF28" s="44"/>
      <c r="AG28" s="44"/>
      <c r="AH28" s="44"/>
      <c r="AI28" s="44"/>
      <c r="AJ28" s="44"/>
      <c r="AK28" s="49" t="s">
        <v>46</v>
      </c>
      <c r="AL28" s="49"/>
      <c r="AM28" s="49"/>
      <c r="AN28" s="49"/>
      <c r="AO28" s="49"/>
      <c r="AP28" s="44"/>
      <c r="AQ28" s="44"/>
      <c r="AR28" s="48"/>
      <c r="BE28" s="34"/>
    </row>
    <row r="29" s="3" customFormat="1" ht="14.4" customHeight="1">
      <c r="A29" s="3"/>
      <c r="B29" s="50"/>
      <c r="C29" s="51"/>
      <c r="D29" s="35" t="s">
        <v>47</v>
      </c>
      <c r="E29" s="51"/>
      <c r="F29" s="35" t="s">
        <v>48</v>
      </c>
      <c r="G29" s="51"/>
      <c r="H29" s="51"/>
      <c r="I29" s="51"/>
      <c r="J29" s="51"/>
      <c r="K29" s="51"/>
      <c r="L29" s="52">
        <v>0.20999999999999999</v>
      </c>
      <c r="M29" s="51"/>
      <c r="N29" s="51"/>
      <c r="O29" s="51"/>
      <c r="P29" s="51"/>
      <c r="Q29" s="51"/>
      <c r="R29" s="51"/>
      <c r="S29" s="51"/>
      <c r="T29" s="51"/>
      <c r="U29" s="51"/>
      <c r="V29" s="51"/>
      <c r="W29" s="53">
        <f>ROUND(AZ54, 2)</f>
        <v>0</v>
      </c>
      <c r="X29" s="51"/>
      <c r="Y29" s="51"/>
      <c r="Z29" s="51"/>
      <c r="AA29" s="51"/>
      <c r="AB29" s="51"/>
      <c r="AC29" s="51"/>
      <c r="AD29" s="51"/>
      <c r="AE29" s="51"/>
      <c r="AF29" s="51"/>
      <c r="AG29" s="51"/>
      <c r="AH29" s="51"/>
      <c r="AI29" s="51"/>
      <c r="AJ29" s="51"/>
      <c r="AK29" s="53">
        <f>ROUND(AV54, 2)</f>
        <v>0</v>
      </c>
      <c r="AL29" s="51"/>
      <c r="AM29" s="51"/>
      <c r="AN29" s="51"/>
      <c r="AO29" s="51"/>
      <c r="AP29" s="51"/>
      <c r="AQ29" s="51"/>
      <c r="AR29" s="54"/>
      <c r="BE29" s="55"/>
    </row>
    <row r="30" s="3" customFormat="1" ht="14.4" customHeight="1">
      <c r="A30" s="3"/>
      <c r="B30" s="50"/>
      <c r="C30" s="51"/>
      <c r="D30" s="51"/>
      <c r="E30" s="51"/>
      <c r="F30" s="35" t="s">
        <v>49</v>
      </c>
      <c r="G30" s="51"/>
      <c r="H30" s="51"/>
      <c r="I30" s="51"/>
      <c r="J30" s="51"/>
      <c r="K30" s="51"/>
      <c r="L30" s="52">
        <v>0.14999999999999999</v>
      </c>
      <c r="M30" s="51"/>
      <c r="N30" s="51"/>
      <c r="O30" s="51"/>
      <c r="P30" s="51"/>
      <c r="Q30" s="51"/>
      <c r="R30" s="51"/>
      <c r="S30" s="51"/>
      <c r="T30" s="51"/>
      <c r="U30" s="51"/>
      <c r="V30" s="51"/>
      <c r="W30" s="53">
        <f>ROUND(BA54, 2)</f>
        <v>0</v>
      </c>
      <c r="X30" s="51"/>
      <c r="Y30" s="51"/>
      <c r="Z30" s="51"/>
      <c r="AA30" s="51"/>
      <c r="AB30" s="51"/>
      <c r="AC30" s="51"/>
      <c r="AD30" s="51"/>
      <c r="AE30" s="51"/>
      <c r="AF30" s="51"/>
      <c r="AG30" s="51"/>
      <c r="AH30" s="51"/>
      <c r="AI30" s="51"/>
      <c r="AJ30" s="51"/>
      <c r="AK30" s="53">
        <f>ROUND(AW54, 2)</f>
        <v>0</v>
      </c>
      <c r="AL30" s="51"/>
      <c r="AM30" s="51"/>
      <c r="AN30" s="51"/>
      <c r="AO30" s="51"/>
      <c r="AP30" s="51"/>
      <c r="AQ30" s="51"/>
      <c r="AR30" s="54"/>
      <c r="BE30" s="55"/>
    </row>
    <row r="31" hidden="1" s="3" customFormat="1" ht="14.4" customHeight="1">
      <c r="A31" s="3"/>
      <c r="B31" s="50"/>
      <c r="C31" s="51"/>
      <c r="D31" s="51"/>
      <c r="E31" s="51"/>
      <c r="F31" s="35" t="s">
        <v>50</v>
      </c>
      <c r="G31" s="51"/>
      <c r="H31" s="51"/>
      <c r="I31" s="51"/>
      <c r="J31" s="51"/>
      <c r="K31" s="51"/>
      <c r="L31" s="52">
        <v>0.20999999999999999</v>
      </c>
      <c r="M31" s="51"/>
      <c r="N31" s="51"/>
      <c r="O31" s="51"/>
      <c r="P31" s="51"/>
      <c r="Q31" s="51"/>
      <c r="R31" s="51"/>
      <c r="S31" s="51"/>
      <c r="T31" s="51"/>
      <c r="U31" s="51"/>
      <c r="V31" s="51"/>
      <c r="W31" s="53">
        <f>ROUND(BB54, 2)</f>
        <v>0</v>
      </c>
      <c r="X31" s="51"/>
      <c r="Y31" s="51"/>
      <c r="Z31" s="51"/>
      <c r="AA31" s="51"/>
      <c r="AB31" s="51"/>
      <c r="AC31" s="51"/>
      <c r="AD31" s="51"/>
      <c r="AE31" s="51"/>
      <c r="AF31" s="51"/>
      <c r="AG31" s="51"/>
      <c r="AH31" s="51"/>
      <c r="AI31" s="51"/>
      <c r="AJ31" s="51"/>
      <c r="AK31" s="53">
        <v>0</v>
      </c>
      <c r="AL31" s="51"/>
      <c r="AM31" s="51"/>
      <c r="AN31" s="51"/>
      <c r="AO31" s="51"/>
      <c r="AP31" s="51"/>
      <c r="AQ31" s="51"/>
      <c r="AR31" s="54"/>
      <c r="BE31" s="55"/>
    </row>
    <row r="32" hidden="1" s="3" customFormat="1" ht="14.4" customHeight="1">
      <c r="A32" s="3"/>
      <c r="B32" s="50"/>
      <c r="C32" s="51"/>
      <c r="D32" s="51"/>
      <c r="E32" s="51"/>
      <c r="F32" s="35" t="s">
        <v>51</v>
      </c>
      <c r="G32" s="51"/>
      <c r="H32" s="51"/>
      <c r="I32" s="51"/>
      <c r="J32" s="51"/>
      <c r="K32" s="51"/>
      <c r="L32" s="52">
        <v>0.14999999999999999</v>
      </c>
      <c r="M32" s="51"/>
      <c r="N32" s="51"/>
      <c r="O32" s="51"/>
      <c r="P32" s="51"/>
      <c r="Q32" s="51"/>
      <c r="R32" s="51"/>
      <c r="S32" s="51"/>
      <c r="T32" s="51"/>
      <c r="U32" s="51"/>
      <c r="V32" s="51"/>
      <c r="W32" s="53">
        <f>ROUND(BC54, 2)</f>
        <v>0</v>
      </c>
      <c r="X32" s="51"/>
      <c r="Y32" s="51"/>
      <c r="Z32" s="51"/>
      <c r="AA32" s="51"/>
      <c r="AB32" s="51"/>
      <c r="AC32" s="51"/>
      <c r="AD32" s="51"/>
      <c r="AE32" s="51"/>
      <c r="AF32" s="51"/>
      <c r="AG32" s="51"/>
      <c r="AH32" s="51"/>
      <c r="AI32" s="51"/>
      <c r="AJ32" s="51"/>
      <c r="AK32" s="53">
        <v>0</v>
      </c>
      <c r="AL32" s="51"/>
      <c r="AM32" s="51"/>
      <c r="AN32" s="51"/>
      <c r="AO32" s="51"/>
      <c r="AP32" s="51"/>
      <c r="AQ32" s="51"/>
      <c r="AR32" s="54"/>
      <c r="BE32" s="55"/>
    </row>
    <row r="33" hidden="1" s="3" customFormat="1" ht="14.4" customHeight="1">
      <c r="A33" s="3"/>
      <c r="B33" s="50"/>
      <c r="C33" s="51"/>
      <c r="D33" s="51"/>
      <c r="E33" s="51"/>
      <c r="F33" s="35" t="s">
        <v>52</v>
      </c>
      <c r="G33" s="51"/>
      <c r="H33" s="51"/>
      <c r="I33" s="51"/>
      <c r="J33" s="51"/>
      <c r="K33" s="51"/>
      <c r="L33" s="52">
        <v>0</v>
      </c>
      <c r="M33" s="51"/>
      <c r="N33" s="51"/>
      <c r="O33" s="51"/>
      <c r="P33" s="51"/>
      <c r="Q33" s="51"/>
      <c r="R33" s="51"/>
      <c r="S33" s="51"/>
      <c r="T33" s="51"/>
      <c r="U33" s="51"/>
      <c r="V33" s="51"/>
      <c r="W33" s="53">
        <f>ROUND(BD54, 2)</f>
        <v>0</v>
      </c>
      <c r="X33" s="51"/>
      <c r="Y33" s="51"/>
      <c r="Z33" s="51"/>
      <c r="AA33" s="51"/>
      <c r="AB33" s="51"/>
      <c r="AC33" s="51"/>
      <c r="AD33" s="51"/>
      <c r="AE33" s="51"/>
      <c r="AF33" s="51"/>
      <c r="AG33" s="51"/>
      <c r="AH33" s="51"/>
      <c r="AI33" s="51"/>
      <c r="AJ33" s="51"/>
      <c r="AK33" s="53">
        <v>0</v>
      </c>
      <c r="AL33" s="51"/>
      <c r="AM33" s="51"/>
      <c r="AN33" s="51"/>
      <c r="AO33" s="51"/>
      <c r="AP33" s="51"/>
      <c r="AQ33" s="51"/>
      <c r="AR33" s="54"/>
      <c r="BE33" s="3"/>
    </row>
    <row r="34" s="2" customFormat="1" ht="6.96" customHeight="1">
      <c r="A34" s="42"/>
      <c r="B34" s="43"/>
      <c r="C34" s="44"/>
      <c r="D34" s="44"/>
      <c r="E34" s="44"/>
      <c r="F34" s="44"/>
      <c r="G34" s="44"/>
      <c r="H34" s="44"/>
      <c r="I34" s="44"/>
      <c r="J34" s="44"/>
      <c r="K34" s="44"/>
      <c r="L34" s="44"/>
      <c r="M34" s="44"/>
      <c r="N34" s="44"/>
      <c r="O34" s="44"/>
      <c r="P34" s="44"/>
      <c r="Q34" s="44"/>
      <c r="R34" s="44"/>
      <c r="S34" s="44"/>
      <c r="T34" s="44"/>
      <c r="U34" s="44"/>
      <c r="V34" s="44"/>
      <c r="W34" s="44"/>
      <c r="X34" s="44"/>
      <c r="Y34" s="44"/>
      <c r="Z34" s="44"/>
      <c r="AA34" s="44"/>
      <c r="AB34" s="44"/>
      <c r="AC34" s="44"/>
      <c r="AD34" s="44"/>
      <c r="AE34" s="44"/>
      <c r="AF34" s="44"/>
      <c r="AG34" s="44"/>
      <c r="AH34" s="44"/>
      <c r="AI34" s="44"/>
      <c r="AJ34" s="44"/>
      <c r="AK34" s="44"/>
      <c r="AL34" s="44"/>
      <c r="AM34" s="44"/>
      <c r="AN34" s="44"/>
      <c r="AO34" s="44"/>
      <c r="AP34" s="44"/>
      <c r="AQ34" s="44"/>
      <c r="AR34" s="48"/>
      <c r="BE34" s="42"/>
    </row>
    <row r="35" s="2" customFormat="1" ht="25.92" customHeight="1">
      <c r="A35" s="42"/>
      <c r="B35" s="43"/>
      <c r="C35" s="56"/>
      <c r="D35" s="57" t="s">
        <v>53</v>
      </c>
      <c r="E35" s="58"/>
      <c r="F35" s="58"/>
      <c r="G35" s="58"/>
      <c r="H35" s="58"/>
      <c r="I35" s="58"/>
      <c r="J35" s="58"/>
      <c r="K35" s="58"/>
      <c r="L35" s="58"/>
      <c r="M35" s="58"/>
      <c r="N35" s="58"/>
      <c r="O35" s="58"/>
      <c r="P35" s="58"/>
      <c r="Q35" s="58"/>
      <c r="R35" s="58"/>
      <c r="S35" s="58"/>
      <c r="T35" s="59" t="s">
        <v>54</v>
      </c>
      <c r="U35" s="58"/>
      <c r="V35" s="58"/>
      <c r="W35" s="58"/>
      <c r="X35" s="60" t="s">
        <v>55</v>
      </c>
      <c r="Y35" s="58"/>
      <c r="Z35" s="58"/>
      <c r="AA35" s="58"/>
      <c r="AB35" s="58"/>
      <c r="AC35" s="58"/>
      <c r="AD35" s="58"/>
      <c r="AE35" s="58"/>
      <c r="AF35" s="58"/>
      <c r="AG35" s="58"/>
      <c r="AH35" s="58"/>
      <c r="AI35" s="58"/>
      <c r="AJ35" s="58"/>
      <c r="AK35" s="61">
        <f>SUM(AK26:AK33)</f>
        <v>0</v>
      </c>
      <c r="AL35" s="58"/>
      <c r="AM35" s="58"/>
      <c r="AN35" s="58"/>
      <c r="AO35" s="62"/>
      <c r="AP35" s="56"/>
      <c r="AQ35" s="56"/>
      <c r="AR35" s="48"/>
      <c r="BE35" s="42"/>
    </row>
    <row r="36" s="2" customFormat="1" ht="6.96" customHeight="1">
      <c r="A36" s="42"/>
      <c r="B36" s="43"/>
      <c r="C36" s="44"/>
      <c r="D36" s="44"/>
      <c r="E36" s="44"/>
      <c r="F36" s="44"/>
      <c r="G36" s="44"/>
      <c r="H36" s="44"/>
      <c r="I36" s="44"/>
      <c r="J36" s="44"/>
      <c r="K36" s="44"/>
      <c r="L36" s="44"/>
      <c r="M36" s="44"/>
      <c r="N36" s="44"/>
      <c r="O36" s="44"/>
      <c r="P36" s="44"/>
      <c r="Q36" s="44"/>
      <c r="R36" s="44"/>
      <c r="S36" s="44"/>
      <c r="T36" s="44"/>
      <c r="U36" s="44"/>
      <c r="V36" s="44"/>
      <c r="W36" s="44"/>
      <c r="X36" s="44"/>
      <c r="Y36" s="44"/>
      <c r="Z36" s="44"/>
      <c r="AA36" s="44"/>
      <c r="AB36" s="44"/>
      <c r="AC36" s="44"/>
      <c r="AD36" s="44"/>
      <c r="AE36" s="44"/>
      <c r="AF36" s="44"/>
      <c r="AG36" s="44"/>
      <c r="AH36" s="44"/>
      <c r="AI36" s="44"/>
      <c r="AJ36" s="44"/>
      <c r="AK36" s="44"/>
      <c r="AL36" s="44"/>
      <c r="AM36" s="44"/>
      <c r="AN36" s="44"/>
      <c r="AO36" s="44"/>
      <c r="AP36" s="44"/>
      <c r="AQ36" s="44"/>
      <c r="AR36" s="48"/>
      <c r="BE36" s="42"/>
    </row>
    <row r="37" s="2" customFormat="1" ht="6.96" customHeight="1">
      <c r="A37" s="42"/>
      <c r="B37" s="63"/>
      <c r="C37" s="64"/>
      <c r="D37" s="64"/>
      <c r="E37" s="64"/>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4"/>
      <c r="AJ37" s="64"/>
      <c r="AK37" s="64"/>
      <c r="AL37" s="64"/>
      <c r="AM37" s="64"/>
      <c r="AN37" s="64"/>
      <c r="AO37" s="64"/>
      <c r="AP37" s="64"/>
      <c r="AQ37" s="64"/>
      <c r="AR37" s="48"/>
      <c r="BE37" s="42"/>
    </row>
    <row r="41" s="2" customFormat="1" ht="6.96" customHeight="1">
      <c r="A41" s="42"/>
      <c r="B41" s="65"/>
      <c r="C41" s="66"/>
      <c r="D41" s="66"/>
      <c r="E41" s="66"/>
      <c r="F41" s="66"/>
      <c r="G41" s="66"/>
      <c r="H41" s="66"/>
      <c r="I41" s="66"/>
      <c r="J41" s="66"/>
      <c r="K41" s="66"/>
      <c r="L41" s="66"/>
      <c r="M41" s="66"/>
      <c r="N41" s="66"/>
      <c r="O41" s="66"/>
      <c r="P41" s="66"/>
      <c r="Q41" s="66"/>
      <c r="R41" s="66"/>
      <c r="S41" s="66"/>
      <c r="T41" s="66"/>
      <c r="U41" s="66"/>
      <c r="V41" s="66"/>
      <c r="W41" s="66"/>
      <c r="X41" s="66"/>
      <c r="Y41" s="66"/>
      <c r="Z41" s="66"/>
      <c r="AA41" s="66"/>
      <c r="AB41" s="66"/>
      <c r="AC41" s="66"/>
      <c r="AD41" s="66"/>
      <c r="AE41" s="66"/>
      <c r="AF41" s="66"/>
      <c r="AG41" s="66"/>
      <c r="AH41" s="66"/>
      <c r="AI41" s="66"/>
      <c r="AJ41" s="66"/>
      <c r="AK41" s="66"/>
      <c r="AL41" s="66"/>
      <c r="AM41" s="66"/>
      <c r="AN41" s="66"/>
      <c r="AO41" s="66"/>
      <c r="AP41" s="66"/>
      <c r="AQ41" s="66"/>
      <c r="AR41" s="48"/>
      <c r="BE41" s="42"/>
    </row>
    <row r="42" s="2" customFormat="1" ht="24.96" customHeight="1">
      <c r="A42" s="42"/>
      <c r="B42" s="43"/>
      <c r="C42" s="26" t="s">
        <v>56</v>
      </c>
      <c r="D42" s="44"/>
      <c r="E42" s="44"/>
      <c r="F42" s="44"/>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8"/>
      <c r="BE42" s="42"/>
    </row>
    <row r="43" s="2" customFormat="1" ht="6.96" customHeight="1">
      <c r="A43" s="42"/>
      <c r="B43" s="43"/>
      <c r="C43" s="44"/>
      <c r="D43" s="44"/>
      <c r="E43" s="44"/>
      <c r="F43" s="44"/>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8"/>
      <c r="BE43" s="42"/>
    </row>
    <row r="44" s="4" customFormat="1" ht="12" customHeight="1">
      <c r="A44" s="4"/>
      <c r="B44" s="67"/>
      <c r="C44" s="35" t="s">
        <v>13</v>
      </c>
      <c r="D44" s="68"/>
      <c r="E44" s="68"/>
      <c r="F44" s="68"/>
      <c r="G44" s="68"/>
      <c r="H44" s="68"/>
      <c r="I44" s="68"/>
      <c r="J44" s="68"/>
      <c r="K44" s="68"/>
      <c r="L44" s="68" t="str">
        <f>K5</f>
        <v>64025011</v>
      </c>
      <c r="M44" s="68"/>
      <c r="N44" s="68"/>
      <c r="O44" s="68"/>
      <c r="P44" s="68"/>
      <c r="Q44" s="68"/>
      <c r="R44" s="68"/>
      <c r="S44" s="68"/>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9"/>
      <c r="BE44" s="4"/>
    </row>
    <row r="45" s="5" customFormat="1" ht="36.96" customHeight="1">
      <c r="A45" s="5"/>
      <c r="B45" s="70"/>
      <c r="C45" s="71" t="s">
        <v>16</v>
      </c>
      <c r="D45" s="72"/>
      <c r="E45" s="72"/>
      <c r="F45" s="72"/>
      <c r="G45" s="72"/>
      <c r="H45" s="72"/>
      <c r="I45" s="72"/>
      <c r="J45" s="72"/>
      <c r="K45" s="72"/>
      <c r="L45" s="73" t="str">
        <f>K6</f>
        <v>Prostá rekonstrukce trati v úseku Police nad M. - Teplice nad M.</v>
      </c>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4"/>
      <c r="BE45" s="5"/>
    </row>
    <row r="46" s="2" customFormat="1" ht="6.96" customHeight="1">
      <c r="A46" s="42"/>
      <c r="B46" s="43"/>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4"/>
      <c r="AL46" s="44"/>
      <c r="AM46" s="44"/>
      <c r="AN46" s="44"/>
      <c r="AO46" s="44"/>
      <c r="AP46" s="44"/>
      <c r="AQ46" s="44"/>
      <c r="AR46" s="48"/>
      <c r="BE46" s="42"/>
    </row>
    <row r="47" s="2" customFormat="1" ht="12" customHeight="1">
      <c r="A47" s="42"/>
      <c r="B47" s="43"/>
      <c r="C47" s="35" t="s">
        <v>22</v>
      </c>
      <c r="D47" s="44"/>
      <c r="E47" s="44"/>
      <c r="F47" s="44"/>
      <c r="G47" s="44"/>
      <c r="H47" s="44"/>
      <c r="I47" s="44"/>
      <c r="J47" s="44"/>
      <c r="K47" s="44"/>
      <c r="L47" s="75" t="str">
        <f>IF(K8="","",K8)</f>
        <v>TÚ Police - Teplice</v>
      </c>
      <c r="M47" s="44"/>
      <c r="N47" s="44"/>
      <c r="O47" s="44"/>
      <c r="P47" s="44"/>
      <c r="Q47" s="44"/>
      <c r="R47" s="44"/>
      <c r="S47" s="44"/>
      <c r="T47" s="44"/>
      <c r="U47" s="44"/>
      <c r="V47" s="44"/>
      <c r="W47" s="44"/>
      <c r="X47" s="44"/>
      <c r="Y47" s="44"/>
      <c r="Z47" s="44"/>
      <c r="AA47" s="44"/>
      <c r="AB47" s="44"/>
      <c r="AC47" s="44"/>
      <c r="AD47" s="44"/>
      <c r="AE47" s="44"/>
      <c r="AF47" s="44"/>
      <c r="AG47" s="44"/>
      <c r="AH47" s="44"/>
      <c r="AI47" s="35" t="s">
        <v>24</v>
      </c>
      <c r="AJ47" s="44"/>
      <c r="AK47" s="44"/>
      <c r="AL47" s="44"/>
      <c r="AM47" s="76" t="str">
        <f>IF(AN8= "","",AN8)</f>
        <v>7. 2. 2025</v>
      </c>
      <c r="AN47" s="76"/>
      <c r="AO47" s="44"/>
      <c r="AP47" s="44"/>
      <c r="AQ47" s="44"/>
      <c r="AR47" s="48"/>
      <c r="BE47" s="42"/>
    </row>
    <row r="48" s="2" customFormat="1" ht="6.96" customHeight="1">
      <c r="A48" s="42"/>
      <c r="B48" s="43"/>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4"/>
      <c r="AL48" s="44"/>
      <c r="AM48" s="44"/>
      <c r="AN48" s="44"/>
      <c r="AO48" s="44"/>
      <c r="AP48" s="44"/>
      <c r="AQ48" s="44"/>
      <c r="AR48" s="48"/>
      <c r="BE48" s="42"/>
    </row>
    <row r="49" s="2" customFormat="1" ht="15.15" customHeight="1">
      <c r="A49" s="42"/>
      <c r="B49" s="43"/>
      <c r="C49" s="35" t="s">
        <v>30</v>
      </c>
      <c r="D49" s="44"/>
      <c r="E49" s="44"/>
      <c r="F49" s="44"/>
      <c r="G49" s="44"/>
      <c r="H49" s="44"/>
      <c r="I49" s="44"/>
      <c r="J49" s="44"/>
      <c r="K49" s="44"/>
      <c r="L49" s="68" t="str">
        <f>IF(E11= "","",E11)</f>
        <v>Správa železnic, státní organizace</v>
      </c>
      <c r="M49" s="44"/>
      <c r="N49" s="44"/>
      <c r="O49" s="44"/>
      <c r="P49" s="44"/>
      <c r="Q49" s="44"/>
      <c r="R49" s="44"/>
      <c r="S49" s="44"/>
      <c r="T49" s="44"/>
      <c r="U49" s="44"/>
      <c r="V49" s="44"/>
      <c r="W49" s="44"/>
      <c r="X49" s="44"/>
      <c r="Y49" s="44"/>
      <c r="Z49" s="44"/>
      <c r="AA49" s="44"/>
      <c r="AB49" s="44"/>
      <c r="AC49" s="44"/>
      <c r="AD49" s="44"/>
      <c r="AE49" s="44"/>
      <c r="AF49" s="44"/>
      <c r="AG49" s="44"/>
      <c r="AH49" s="44"/>
      <c r="AI49" s="35" t="s">
        <v>37</v>
      </c>
      <c r="AJ49" s="44"/>
      <c r="AK49" s="44"/>
      <c r="AL49" s="44"/>
      <c r="AM49" s="77" t="str">
        <f>IF(E17="","",E17)</f>
        <v>PRODIN a.s.</v>
      </c>
      <c r="AN49" s="68"/>
      <c r="AO49" s="68"/>
      <c r="AP49" s="68"/>
      <c r="AQ49" s="44"/>
      <c r="AR49" s="48"/>
      <c r="AS49" s="78" t="s">
        <v>57</v>
      </c>
      <c r="AT49" s="79"/>
      <c r="AU49" s="80"/>
      <c r="AV49" s="80"/>
      <c r="AW49" s="80"/>
      <c r="AX49" s="80"/>
      <c r="AY49" s="80"/>
      <c r="AZ49" s="80"/>
      <c r="BA49" s="80"/>
      <c r="BB49" s="80"/>
      <c r="BC49" s="80"/>
      <c r="BD49" s="81"/>
      <c r="BE49" s="42"/>
    </row>
    <row r="50" s="2" customFormat="1" ht="15.15" customHeight="1">
      <c r="A50" s="42"/>
      <c r="B50" s="43"/>
      <c r="C50" s="35" t="s">
        <v>35</v>
      </c>
      <c r="D50" s="44"/>
      <c r="E50" s="44"/>
      <c r="F50" s="44"/>
      <c r="G50" s="44"/>
      <c r="H50" s="44"/>
      <c r="I50" s="44"/>
      <c r="J50" s="44"/>
      <c r="K50" s="44"/>
      <c r="L50" s="68" t="str">
        <f>IF(E14= "Vyplň údaj","",E14)</f>
        <v/>
      </c>
      <c r="M50" s="44"/>
      <c r="N50" s="44"/>
      <c r="O50" s="44"/>
      <c r="P50" s="44"/>
      <c r="Q50" s="44"/>
      <c r="R50" s="44"/>
      <c r="S50" s="44"/>
      <c r="T50" s="44"/>
      <c r="U50" s="44"/>
      <c r="V50" s="44"/>
      <c r="W50" s="44"/>
      <c r="X50" s="44"/>
      <c r="Y50" s="44"/>
      <c r="Z50" s="44"/>
      <c r="AA50" s="44"/>
      <c r="AB50" s="44"/>
      <c r="AC50" s="44"/>
      <c r="AD50" s="44"/>
      <c r="AE50" s="44"/>
      <c r="AF50" s="44"/>
      <c r="AG50" s="44"/>
      <c r="AH50" s="44"/>
      <c r="AI50" s="35" t="s">
        <v>40</v>
      </c>
      <c r="AJ50" s="44"/>
      <c r="AK50" s="44"/>
      <c r="AL50" s="44"/>
      <c r="AM50" s="77" t="str">
        <f>IF(E20="","",E20)</f>
        <v>PRODIN a.s.</v>
      </c>
      <c r="AN50" s="68"/>
      <c r="AO50" s="68"/>
      <c r="AP50" s="68"/>
      <c r="AQ50" s="44"/>
      <c r="AR50" s="48"/>
      <c r="AS50" s="82"/>
      <c r="AT50" s="83"/>
      <c r="AU50" s="84"/>
      <c r="AV50" s="84"/>
      <c r="AW50" s="84"/>
      <c r="AX50" s="84"/>
      <c r="AY50" s="84"/>
      <c r="AZ50" s="84"/>
      <c r="BA50" s="84"/>
      <c r="BB50" s="84"/>
      <c r="BC50" s="84"/>
      <c r="BD50" s="85"/>
      <c r="BE50" s="42"/>
    </row>
    <row r="51" s="2" customFormat="1" ht="10.8" customHeight="1">
      <c r="A51" s="42"/>
      <c r="B51" s="43"/>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8"/>
      <c r="AS51" s="86"/>
      <c r="AT51" s="87"/>
      <c r="AU51" s="88"/>
      <c r="AV51" s="88"/>
      <c r="AW51" s="88"/>
      <c r="AX51" s="88"/>
      <c r="AY51" s="88"/>
      <c r="AZ51" s="88"/>
      <c r="BA51" s="88"/>
      <c r="BB51" s="88"/>
      <c r="BC51" s="88"/>
      <c r="BD51" s="89"/>
      <c r="BE51" s="42"/>
    </row>
    <row r="52" s="2" customFormat="1" ht="29.28" customHeight="1">
      <c r="A52" s="42"/>
      <c r="B52" s="43"/>
      <c r="C52" s="90" t="s">
        <v>58</v>
      </c>
      <c r="D52" s="91"/>
      <c r="E52" s="91"/>
      <c r="F52" s="91"/>
      <c r="G52" s="91"/>
      <c r="H52" s="92"/>
      <c r="I52" s="93" t="s">
        <v>59</v>
      </c>
      <c r="J52" s="91"/>
      <c r="K52" s="91"/>
      <c r="L52" s="91"/>
      <c r="M52" s="91"/>
      <c r="N52" s="91"/>
      <c r="O52" s="91"/>
      <c r="P52" s="91"/>
      <c r="Q52" s="91"/>
      <c r="R52" s="91"/>
      <c r="S52" s="91"/>
      <c r="T52" s="91"/>
      <c r="U52" s="91"/>
      <c r="V52" s="91"/>
      <c r="W52" s="91"/>
      <c r="X52" s="91"/>
      <c r="Y52" s="91"/>
      <c r="Z52" s="91"/>
      <c r="AA52" s="91"/>
      <c r="AB52" s="91"/>
      <c r="AC52" s="91"/>
      <c r="AD52" s="91"/>
      <c r="AE52" s="91"/>
      <c r="AF52" s="91"/>
      <c r="AG52" s="94" t="s">
        <v>60</v>
      </c>
      <c r="AH52" s="91"/>
      <c r="AI52" s="91"/>
      <c r="AJ52" s="91"/>
      <c r="AK52" s="91"/>
      <c r="AL52" s="91"/>
      <c r="AM52" s="91"/>
      <c r="AN52" s="93" t="s">
        <v>61</v>
      </c>
      <c r="AO52" s="91"/>
      <c r="AP52" s="91"/>
      <c r="AQ52" s="95" t="s">
        <v>62</v>
      </c>
      <c r="AR52" s="48"/>
      <c r="AS52" s="96" t="s">
        <v>63</v>
      </c>
      <c r="AT52" s="97" t="s">
        <v>64</v>
      </c>
      <c r="AU52" s="97" t="s">
        <v>65</v>
      </c>
      <c r="AV52" s="97" t="s">
        <v>66</v>
      </c>
      <c r="AW52" s="97" t="s">
        <v>67</v>
      </c>
      <c r="AX52" s="97" t="s">
        <v>68</v>
      </c>
      <c r="AY52" s="97" t="s">
        <v>69</v>
      </c>
      <c r="AZ52" s="97" t="s">
        <v>70</v>
      </c>
      <c r="BA52" s="97" t="s">
        <v>71</v>
      </c>
      <c r="BB52" s="97" t="s">
        <v>72</v>
      </c>
      <c r="BC52" s="97" t="s">
        <v>73</v>
      </c>
      <c r="BD52" s="98" t="s">
        <v>74</v>
      </c>
      <c r="BE52" s="42"/>
    </row>
    <row r="53" s="2" customFormat="1" ht="10.8" customHeight="1">
      <c r="A53" s="42"/>
      <c r="B53" s="43"/>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4"/>
      <c r="AL53" s="44"/>
      <c r="AM53" s="44"/>
      <c r="AN53" s="44"/>
      <c r="AO53" s="44"/>
      <c r="AP53" s="44"/>
      <c r="AQ53" s="44"/>
      <c r="AR53" s="48"/>
      <c r="AS53" s="99"/>
      <c r="AT53" s="100"/>
      <c r="AU53" s="100"/>
      <c r="AV53" s="100"/>
      <c r="AW53" s="100"/>
      <c r="AX53" s="100"/>
      <c r="AY53" s="100"/>
      <c r="AZ53" s="100"/>
      <c r="BA53" s="100"/>
      <c r="BB53" s="100"/>
      <c r="BC53" s="100"/>
      <c r="BD53" s="101"/>
      <c r="BE53" s="42"/>
    </row>
    <row r="54" s="6" customFormat="1" ht="32.4" customHeight="1">
      <c r="A54" s="6"/>
      <c r="B54" s="102"/>
      <c r="C54" s="103" t="s">
        <v>75</v>
      </c>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c r="AG54" s="105">
        <f>ROUND(AG55+AG57+AG64+AG67+AG70+AG82+AG84+AG86,2)</f>
        <v>0</v>
      </c>
      <c r="AH54" s="105"/>
      <c r="AI54" s="105"/>
      <c r="AJ54" s="105"/>
      <c r="AK54" s="105"/>
      <c r="AL54" s="105"/>
      <c r="AM54" s="105"/>
      <c r="AN54" s="106">
        <f>SUM(AG54,AT54)</f>
        <v>0</v>
      </c>
      <c r="AO54" s="106"/>
      <c r="AP54" s="106"/>
      <c r="AQ54" s="107" t="s">
        <v>32</v>
      </c>
      <c r="AR54" s="108"/>
      <c r="AS54" s="109">
        <f>ROUND(AS55+AS57+AS64+AS67+AS70+AS82+AS84+AS86,2)</f>
        <v>0</v>
      </c>
      <c r="AT54" s="110">
        <f>ROUND(SUM(AV54:AW54),2)</f>
        <v>0</v>
      </c>
      <c r="AU54" s="111">
        <f>ROUND(AU55+AU57+AU64+AU67+AU70+AU82+AU84+AU86,5)</f>
        <v>0</v>
      </c>
      <c r="AV54" s="110">
        <f>ROUND(AZ54*L29,2)</f>
        <v>0</v>
      </c>
      <c r="AW54" s="110">
        <f>ROUND(BA54*L30,2)</f>
        <v>0</v>
      </c>
      <c r="AX54" s="110">
        <f>ROUND(BB54*L29,2)</f>
        <v>0</v>
      </c>
      <c r="AY54" s="110">
        <f>ROUND(BC54*L30,2)</f>
        <v>0</v>
      </c>
      <c r="AZ54" s="110">
        <f>ROUND(AZ55+AZ57+AZ64+AZ67+AZ70+AZ82+AZ84+AZ86,2)</f>
        <v>0</v>
      </c>
      <c r="BA54" s="110">
        <f>ROUND(BA55+BA57+BA64+BA67+BA70+BA82+BA84+BA86,2)</f>
        <v>0</v>
      </c>
      <c r="BB54" s="110">
        <f>ROUND(BB55+BB57+BB64+BB67+BB70+BB82+BB84+BB86,2)</f>
        <v>0</v>
      </c>
      <c r="BC54" s="110">
        <f>ROUND(BC55+BC57+BC64+BC67+BC70+BC82+BC84+BC86,2)</f>
        <v>0</v>
      </c>
      <c r="BD54" s="112">
        <f>ROUND(BD55+BD57+BD64+BD67+BD70+BD82+BD84+BD86,2)</f>
        <v>0</v>
      </c>
      <c r="BE54" s="6"/>
      <c r="BS54" s="113" t="s">
        <v>76</v>
      </c>
      <c r="BT54" s="113" t="s">
        <v>77</v>
      </c>
      <c r="BU54" s="114" t="s">
        <v>78</v>
      </c>
      <c r="BV54" s="113" t="s">
        <v>79</v>
      </c>
      <c r="BW54" s="113" t="s">
        <v>5</v>
      </c>
      <c r="BX54" s="113" t="s">
        <v>80</v>
      </c>
      <c r="CL54" s="113" t="s">
        <v>19</v>
      </c>
    </row>
    <row r="55" s="7" customFormat="1" ht="16.5" customHeight="1">
      <c r="A55" s="7"/>
      <c r="B55" s="115"/>
      <c r="C55" s="116"/>
      <c r="D55" s="117" t="s">
        <v>81</v>
      </c>
      <c r="E55" s="117"/>
      <c r="F55" s="117"/>
      <c r="G55" s="117"/>
      <c r="H55" s="117"/>
      <c r="I55" s="118"/>
      <c r="J55" s="117" t="s">
        <v>82</v>
      </c>
      <c r="K55" s="117"/>
      <c r="L55" s="117"/>
      <c r="M55" s="117"/>
      <c r="N55" s="117"/>
      <c r="O55" s="117"/>
      <c r="P55" s="117"/>
      <c r="Q55" s="117"/>
      <c r="R55" s="117"/>
      <c r="S55" s="117"/>
      <c r="T55" s="117"/>
      <c r="U55" s="117"/>
      <c r="V55" s="117"/>
      <c r="W55" s="117"/>
      <c r="X55" s="117"/>
      <c r="Y55" s="117"/>
      <c r="Z55" s="117"/>
      <c r="AA55" s="117"/>
      <c r="AB55" s="117"/>
      <c r="AC55" s="117"/>
      <c r="AD55" s="117"/>
      <c r="AE55" s="117"/>
      <c r="AF55" s="117"/>
      <c r="AG55" s="119">
        <f>ROUND(AG56,2)</f>
        <v>0</v>
      </c>
      <c r="AH55" s="118"/>
      <c r="AI55" s="118"/>
      <c r="AJ55" s="118"/>
      <c r="AK55" s="118"/>
      <c r="AL55" s="118"/>
      <c r="AM55" s="118"/>
      <c r="AN55" s="120">
        <f>SUM(AG55,AT55)</f>
        <v>0</v>
      </c>
      <c r="AO55" s="118"/>
      <c r="AP55" s="118"/>
      <c r="AQ55" s="121" t="s">
        <v>83</v>
      </c>
      <c r="AR55" s="122"/>
      <c r="AS55" s="123">
        <f>ROUND(AS56,2)</f>
        <v>0</v>
      </c>
      <c r="AT55" s="124">
        <f>ROUND(SUM(AV55:AW55),2)</f>
        <v>0</v>
      </c>
      <c r="AU55" s="125">
        <f>ROUND(AU56,5)</f>
        <v>0</v>
      </c>
      <c r="AV55" s="124">
        <f>ROUND(AZ55*L29,2)</f>
        <v>0</v>
      </c>
      <c r="AW55" s="124">
        <f>ROUND(BA55*L30,2)</f>
        <v>0</v>
      </c>
      <c r="AX55" s="124">
        <f>ROUND(BB55*L29,2)</f>
        <v>0</v>
      </c>
      <c r="AY55" s="124">
        <f>ROUND(BC55*L30,2)</f>
        <v>0</v>
      </c>
      <c r="AZ55" s="124">
        <f>ROUND(AZ56,2)</f>
        <v>0</v>
      </c>
      <c r="BA55" s="124">
        <f>ROUND(BA56,2)</f>
        <v>0</v>
      </c>
      <c r="BB55" s="124">
        <f>ROUND(BB56,2)</f>
        <v>0</v>
      </c>
      <c r="BC55" s="124">
        <f>ROUND(BC56,2)</f>
        <v>0</v>
      </c>
      <c r="BD55" s="126">
        <f>ROUND(BD56,2)</f>
        <v>0</v>
      </c>
      <c r="BE55" s="7"/>
      <c r="BS55" s="127" t="s">
        <v>76</v>
      </c>
      <c r="BT55" s="127" t="s">
        <v>84</v>
      </c>
      <c r="BU55" s="127" t="s">
        <v>78</v>
      </c>
      <c r="BV55" s="127" t="s">
        <v>79</v>
      </c>
      <c r="BW55" s="127" t="s">
        <v>85</v>
      </c>
      <c r="BX55" s="127" t="s">
        <v>5</v>
      </c>
      <c r="CL55" s="127" t="s">
        <v>32</v>
      </c>
      <c r="CM55" s="127" t="s">
        <v>86</v>
      </c>
    </row>
    <row r="56" s="4" customFormat="1" ht="23.25" customHeight="1">
      <c r="A56" s="128" t="s">
        <v>87</v>
      </c>
      <c r="B56" s="67"/>
      <c r="C56" s="129"/>
      <c r="D56" s="129"/>
      <c r="E56" s="130" t="s">
        <v>88</v>
      </c>
      <c r="F56" s="130"/>
      <c r="G56" s="130"/>
      <c r="H56" s="130"/>
      <c r="I56" s="130"/>
      <c r="J56" s="129"/>
      <c r="K56" s="130" t="s">
        <v>89</v>
      </c>
      <c r="L56" s="130"/>
      <c r="M56" s="130"/>
      <c r="N56" s="130"/>
      <c r="O56" s="130"/>
      <c r="P56" s="130"/>
      <c r="Q56" s="130"/>
      <c r="R56" s="130"/>
      <c r="S56" s="130"/>
      <c r="T56" s="130"/>
      <c r="U56" s="130"/>
      <c r="V56" s="130"/>
      <c r="W56" s="130"/>
      <c r="X56" s="130"/>
      <c r="Y56" s="130"/>
      <c r="Z56" s="130"/>
      <c r="AA56" s="130"/>
      <c r="AB56" s="130"/>
      <c r="AC56" s="130"/>
      <c r="AD56" s="130"/>
      <c r="AE56" s="130"/>
      <c r="AF56" s="130"/>
      <c r="AG56" s="131">
        <f>'PS_01_01.1.01 - Zabezpečo...'!J32</f>
        <v>0</v>
      </c>
      <c r="AH56" s="129"/>
      <c r="AI56" s="129"/>
      <c r="AJ56" s="129"/>
      <c r="AK56" s="129"/>
      <c r="AL56" s="129"/>
      <c r="AM56" s="129"/>
      <c r="AN56" s="131">
        <f>SUM(AG56,AT56)</f>
        <v>0</v>
      </c>
      <c r="AO56" s="129"/>
      <c r="AP56" s="129"/>
      <c r="AQ56" s="132" t="s">
        <v>90</v>
      </c>
      <c r="AR56" s="69"/>
      <c r="AS56" s="133">
        <v>0</v>
      </c>
      <c r="AT56" s="134">
        <f>ROUND(SUM(AV56:AW56),2)</f>
        <v>0</v>
      </c>
      <c r="AU56" s="135">
        <f>'PS_01_01.1.01 - Zabezpečo...'!P92</f>
        <v>0</v>
      </c>
      <c r="AV56" s="134">
        <f>'PS_01_01.1.01 - Zabezpečo...'!J35</f>
        <v>0</v>
      </c>
      <c r="AW56" s="134">
        <f>'PS_01_01.1.01 - Zabezpečo...'!J36</f>
        <v>0</v>
      </c>
      <c r="AX56" s="134">
        <f>'PS_01_01.1.01 - Zabezpečo...'!J37</f>
        <v>0</v>
      </c>
      <c r="AY56" s="134">
        <f>'PS_01_01.1.01 - Zabezpečo...'!J38</f>
        <v>0</v>
      </c>
      <c r="AZ56" s="134">
        <f>'PS_01_01.1.01 - Zabezpečo...'!F35</f>
        <v>0</v>
      </c>
      <c r="BA56" s="134">
        <f>'PS_01_01.1.01 - Zabezpečo...'!F36</f>
        <v>0</v>
      </c>
      <c r="BB56" s="134">
        <f>'PS_01_01.1.01 - Zabezpečo...'!F37</f>
        <v>0</v>
      </c>
      <c r="BC56" s="134">
        <f>'PS_01_01.1.01 - Zabezpečo...'!F38</f>
        <v>0</v>
      </c>
      <c r="BD56" s="136">
        <f>'PS_01_01.1.01 - Zabezpečo...'!F39</f>
        <v>0</v>
      </c>
      <c r="BE56" s="4"/>
      <c r="BT56" s="137" t="s">
        <v>86</v>
      </c>
      <c r="BV56" s="137" t="s">
        <v>79</v>
      </c>
      <c r="BW56" s="137" t="s">
        <v>91</v>
      </c>
      <c r="BX56" s="137" t="s">
        <v>85</v>
      </c>
      <c r="CL56" s="137" t="s">
        <v>32</v>
      </c>
    </row>
    <row r="57" s="7" customFormat="1" ht="16.5" customHeight="1">
      <c r="A57" s="7"/>
      <c r="B57" s="115"/>
      <c r="C57" s="116"/>
      <c r="D57" s="117" t="s">
        <v>92</v>
      </c>
      <c r="E57" s="117"/>
      <c r="F57" s="117"/>
      <c r="G57" s="117"/>
      <c r="H57" s="117"/>
      <c r="I57" s="118"/>
      <c r="J57" s="117" t="s">
        <v>93</v>
      </c>
      <c r="K57" s="117"/>
      <c r="L57" s="117"/>
      <c r="M57" s="117"/>
      <c r="N57" s="117"/>
      <c r="O57" s="117"/>
      <c r="P57" s="117"/>
      <c r="Q57" s="117"/>
      <c r="R57" s="117"/>
      <c r="S57" s="117"/>
      <c r="T57" s="117"/>
      <c r="U57" s="117"/>
      <c r="V57" s="117"/>
      <c r="W57" s="117"/>
      <c r="X57" s="117"/>
      <c r="Y57" s="117"/>
      <c r="Z57" s="117"/>
      <c r="AA57" s="117"/>
      <c r="AB57" s="117"/>
      <c r="AC57" s="117"/>
      <c r="AD57" s="117"/>
      <c r="AE57" s="117"/>
      <c r="AF57" s="117"/>
      <c r="AG57" s="119">
        <f>ROUND(SUM(AG58:AG63),2)</f>
        <v>0</v>
      </c>
      <c r="AH57" s="118"/>
      <c r="AI57" s="118"/>
      <c r="AJ57" s="118"/>
      <c r="AK57" s="118"/>
      <c r="AL57" s="118"/>
      <c r="AM57" s="118"/>
      <c r="AN57" s="120">
        <f>SUM(AG57,AT57)</f>
        <v>0</v>
      </c>
      <c r="AO57" s="118"/>
      <c r="AP57" s="118"/>
      <c r="AQ57" s="121" t="s">
        <v>83</v>
      </c>
      <c r="AR57" s="122"/>
      <c r="AS57" s="123">
        <f>ROUND(SUM(AS58:AS63),2)</f>
        <v>0</v>
      </c>
      <c r="AT57" s="124">
        <f>ROUND(SUM(AV57:AW57),2)</f>
        <v>0</v>
      </c>
      <c r="AU57" s="125">
        <f>ROUND(SUM(AU58:AU63),5)</f>
        <v>0</v>
      </c>
      <c r="AV57" s="124">
        <f>ROUND(AZ57*L29,2)</f>
        <v>0</v>
      </c>
      <c r="AW57" s="124">
        <f>ROUND(BA57*L30,2)</f>
        <v>0</v>
      </c>
      <c r="AX57" s="124">
        <f>ROUND(BB57*L29,2)</f>
        <v>0</v>
      </c>
      <c r="AY57" s="124">
        <f>ROUND(BC57*L30,2)</f>
        <v>0</v>
      </c>
      <c r="AZ57" s="124">
        <f>ROUND(SUM(AZ58:AZ63),2)</f>
        <v>0</v>
      </c>
      <c r="BA57" s="124">
        <f>ROUND(SUM(BA58:BA63),2)</f>
        <v>0</v>
      </c>
      <c r="BB57" s="124">
        <f>ROUND(SUM(BB58:BB63),2)</f>
        <v>0</v>
      </c>
      <c r="BC57" s="124">
        <f>ROUND(SUM(BC58:BC63),2)</f>
        <v>0</v>
      </c>
      <c r="BD57" s="126">
        <f>ROUND(SUM(BD58:BD63),2)</f>
        <v>0</v>
      </c>
      <c r="BE57" s="7"/>
      <c r="BS57" s="127" t="s">
        <v>76</v>
      </c>
      <c r="BT57" s="127" t="s">
        <v>84</v>
      </c>
      <c r="BU57" s="127" t="s">
        <v>78</v>
      </c>
      <c r="BV57" s="127" t="s">
        <v>79</v>
      </c>
      <c r="BW57" s="127" t="s">
        <v>94</v>
      </c>
      <c r="BX57" s="127" t="s">
        <v>5</v>
      </c>
      <c r="CL57" s="127" t="s">
        <v>32</v>
      </c>
      <c r="CM57" s="127" t="s">
        <v>86</v>
      </c>
    </row>
    <row r="58" s="4" customFormat="1" ht="23.25" customHeight="1">
      <c r="A58" s="128" t="s">
        <v>87</v>
      </c>
      <c r="B58" s="67"/>
      <c r="C58" s="129"/>
      <c r="D58" s="129"/>
      <c r="E58" s="130" t="s">
        <v>95</v>
      </c>
      <c r="F58" s="130"/>
      <c r="G58" s="130"/>
      <c r="H58" s="130"/>
      <c r="I58" s="130"/>
      <c r="J58" s="129"/>
      <c r="K58" s="130" t="s">
        <v>96</v>
      </c>
      <c r="L58" s="130"/>
      <c r="M58" s="130"/>
      <c r="N58" s="130"/>
      <c r="O58" s="130"/>
      <c r="P58" s="130"/>
      <c r="Q58" s="130"/>
      <c r="R58" s="130"/>
      <c r="S58" s="130"/>
      <c r="T58" s="130"/>
      <c r="U58" s="130"/>
      <c r="V58" s="130"/>
      <c r="W58" s="130"/>
      <c r="X58" s="130"/>
      <c r="Y58" s="130"/>
      <c r="Z58" s="130"/>
      <c r="AA58" s="130"/>
      <c r="AB58" s="130"/>
      <c r="AC58" s="130"/>
      <c r="AD58" s="130"/>
      <c r="AE58" s="130"/>
      <c r="AF58" s="130"/>
      <c r="AG58" s="131">
        <f>'SO 10-01.01 - Železniční ...'!J32</f>
        <v>0</v>
      </c>
      <c r="AH58" s="129"/>
      <c r="AI58" s="129"/>
      <c r="AJ58" s="129"/>
      <c r="AK58" s="129"/>
      <c r="AL58" s="129"/>
      <c r="AM58" s="129"/>
      <c r="AN58" s="131">
        <f>SUM(AG58,AT58)</f>
        <v>0</v>
      </c>
      <c r="AO58" s="129"/>
      <c r="AP58" s="129"/>
      <c r="AQ58" s="132" t="s">
        <v>90</v>
      </c>
      <c r="AR58" s="69"/>
      <c r="AS58" s="133">
        <v>0</v>
      </c>
      <c r="AT58" s="134">
        <f>ROUND(SUM(AV58:AW58),2)</f>
        <v>0</v>
      </c>
      <c r="AU58" s="135">
        <f>'SO 10-01.01 - Železniční ...'!P94</f>
        <v>0</v>
      </c>
      <c r="AV58" s="134">
        <f>'SO 10-01.01 - Železniční ...'!J35</f>
        <v>0</v>
      </c>
      <c r="AW58" s="134">
        <f>'SO 10-01.01 - Železniční ...'!J36</f>
        <v>0</v>
      </c>
      <c r="AX58" s="134">
        <f>'SO 10-01.01 - Železniční ...'!J37</f>
        <v>0</v>
      </c>
      <c r="AY58" s="134">
        <f>'SO 10-01.01 - Železniční ...'!J38</f>
        <v>0</v>
      </c>
      <c r="AZ58" s="134">
        <f>'SO 10-01.01 - Železniční ...'!F35</f>
        <v>0</v>
      </c>
      <c r="BA58" s="134">
        <f>'SO 10-01.01 - Železniční ...'!F36</f>
        <v>0</v>
      </c>
      <c r="BB58" s="134">
        <f>'SO 10-01.01 - Železniční ...'!F37</f>
        <v>0</v>
      </c>
      <c r="BC58" s="134">
        <f>'SO 10-01.01 - Železniční ...'!F38</f>
        <v>0</v>
      </c>
      <c r="BD58" s="136">
        <f>'SO 10-01.01 - Železniční ...'!F39</f>
        <v>0</v>
      </c>
      <c r="BE58" s="4"/>
      <c r="BT58" s="137" t="s">
        <v>86</v>
      </c>
      <c r="BV58" s="137" t="s">
        <v>79</v>
      </c>
      <c r="BW58" s="137" t="s">
        <v>97</v>
      </c>
      <c r="BX58" s="137" t="s">
        <v>94</v>
      </c>
      <c r="CL58" s="137" t="s">
        <v>32</v>
      </c>
    </row>
    <row r="59" s="4" customFormat="1" ht="23.25" customHeight="1">
      <c r="A59" s="128" t="s">
        <v>87</v>
      </c>
      <c r="B59" s="67"/>
      <c r="C59" s="129"/>
      <c r="D59" s="129"/>
      <c r="E59" s="130" t="s">
        <v>98</v>
      </c>
      <c r="F59" s="130"/>
      <c r="G59" s="130"/>
      <c r="H59" s="130"/>
      <c r="I59" s="130"/>
      <c r="J59" s="129"/>
      <c r="K59" s="130" t="s">
        <v>99</v>
      </c>
      <c r="L59" s="130"/>
      <c r="M59" s="130"/>
      <c r="N59" s="130"/>
      <c r="O59" s="130"/>
      <c r="P59" s="130"/>
      <c r="Q59" s="130"/>
      <c r="R59" s="130"/>
      <c r="S59" s="130"/>
      <c r="T59" s="130"/>
      <c r="U59" s="130"/>
      <c r="V59" s="130"/>
      <c r="W59" s="130"/>
      <c r="X59" s="130"/>
      <c r="Y59" s="130"/>
      <c r="Z59" s="130"/>
      <c r="AA59" s="130"/>
      <c r="AB59" s="130"/>
      <c r="AC59" s="130"/>
      <c r="AD59" s="130"/>
      <c r="AE59" s="130"/>
      <c r="AF59" s="130"/>
      <c r="AG59" s="131">
        <f>'SO 10-01.11 - Následná úp...'!J32</f>
        <v>0</v>
      </c>
      <c r="AH59" s="129"/>
      <c r="AI59" s="129"/>
      <c r="AJ59" s="129"/>
      <c r="AK59" s="129"/>
      <c r="AL59" s="129"/>
      <c r="AM59" s="129"/>
      <c r="AN59" s="131">
        <f>SUM(AG59,AT59)</f>
        <v>0</v>
      </c>
      <c r="AO59" s="129"/>
      <c r="AP59" s="129"/>
      <c r="AQ59" s="132" t="s">
        <v>90</v>
      </c>
      <c r="AR59" s="69"/>
      <c r="AS59" s="133">
        <v>0</v>
      </c>
      <c r="AT59" s="134">
        <f>ROUND(SUM(AV59:AW59),2)</f>
        <v>0</v>
      </c>
      <c r="AU59" s="135">
        <f>'SO 10-01.11 - Následná úp...'!P90</f>
        <v>0</v>
      </c>
      <c r="AV59" s="134">
        <f>'SO 10-01.11 - Následná úp...'!J35</f>
        <v>0</v>
      </c>
      <c r="AW59" s="134">
        <f>'SO 10-01.11 - Následná úp...'!J36</f>
        <v>0</v>
      </c>
      <c r="AX59" s="134">
        <f>'SO 10-01.11 - Následná úp...'!J37</f>
        <v>0</v>
      </c>
      <c r="AY59" s="134">
        <f>'SO 10-01.11 - Následná úp...'!J38</f>
        <v>0</v>
      </c>
      <c r="AZ59" s="134">
        <f>'SO 10-01.11 - Následná úp...'!F35</f>
        <v>0</v>
      </c>
      <c r="BA59" s="134">
        <f>'SO 10-01.11 - Následná úp...'!F36</f>
        <v>0</v>
      </c>
      <c r="BB59" s="134">
        <f>'SO 10-01.11 - Následná úp...'!F37</f>
        <v>0</v>
      </c>
      <c r="BC59" s="134">
        <f>'SO 10-01.11 - Následná úp...'!F38</f>
        <v>0</v>
      </c>
      <c r="BD59" s="136">
        <f>'SO 10-01.11 - Následná úp...'!F39</f>
        <v>0</v>
      </c>
      <c r="BE59" s="4"/>
      <c r="BT59" s="137" t="s">
        <v>86</v>
      </c>
      <c r="BV59" s="137" t="s">
        <v>79</v>
      </c>
      <c r="BW59" s="137" t="s">
        <v>100</v>
      </c>
      <c r="BX59" s="137" t="s">
        <v>94</v>
      </c>
      <c r="CL59" s="137" t="s">
        <v>32</v>
      </c>
    </row>
    <row r="60" s="4" customFormat="1" ht="23.25" customHeight="1">
      <c r="A60" s="128" t="s">
        <v>87</v>
      </c>
      <c r="B60" s="67"/>
      <c r="C60" s="129"/>
      <c r="D60" s="129"/>
      <c r="E60" s="130" t="s">
        <v>101</v>
      </c>
      <c r="F60" s="130"/>
      <c r="G60" s="130"/>
      <c r="H60" s="130"/>
      <c r="I60" s="130"/>
      <c r="J60" s="129"/>
      <c r="K60" s="130" t="s">
        <v>102</v>
      </c>
      <c r="L60" s="130"/>
      <c r="M60" s="130"/>
      <c r="N60" s="130"/>
      <c r="O60" s="130"/>
      <c r="P60" s="130"/>
      <c r="Q60" s="130"/>
      <c r="R60" s="130"/>
      <c r="S60" s="130"/>
      <c r="T60" s="130"/>
      <c r="U60" s="130"/>
      <c r="V60" s="130"/>
      <c r="W60" s="130"/>
      <c r="X60" s="130"/>
      <c r="Y60" s="130"/>
      <c r="Z60" s="130"/>
      <c r="AA60" s="130"/>
      <c r="AB60" s="130"/>
      <c r="AC60" s="130"/>
      <c r="AD60" s="130"/>
      <c r="AE60" s="130"/>
      <c r="AF60" s="130"/>
      <c r="AG60" s="131">
        <f>'SO 11-01.01 - Železniční ...'!J32</f>
        <v>0</v>
      </c>
      <c r="AH60" s="129"/>
      <c r="AI60" s="129"/>
      <c r="AJ60" s="129"/>
      <c r="AK60" s="129"/>
      <c r="AL60" s="129"/>
      <c r="AM60" s="129"/>
      <c r="AN60" s="131">
        <f>SUM(AG60,AT60)</f>
        <v>0</v>
      </c>
      <c r="AO60" s="129"/>
      <c r="AP60" s="129"/>
      <c r="AQ60" s="132" t="s">
        <v>90</v>
      </c>
      <c r="AR60" s="69"/>
      <c r="AS60" s="133">
        <v>0</v>
      </c>
      <c r="AT60" s="134">
        <f>ROUND(SUM(AV60:AW60),2)</f>
        <v>0</v>
      </c>
      <c r="AU60" s="135">
        <f>'SO 11-01.01 - Železniční ...'!P90</f>
        <v>0</v>
      </c>
      <c r="AV60" s="134">
        <f>'SO 11-01.01 - Železniční ...'!J35</f>
        <v>0</v>
      </c>
      <c r="AW60" s="134">
        <f>'SO 11-01.01 - Železniční ...'!J36</f>
        <v>0</v>
      </c>
      <c r="AX60" s="134">
        <f>'SO 11-01.01 - Železniční ...'!J37</f>
        <v>0</v>
      </c>
      <c r="AY60" s="134">
        <f>'SO 11-01.01 - Železniční ...'!J38</f>
        <v>0</v>
      </c>
      <c r="AZ60" s="134">
        <f>'SO 11-01.01 - Železniční ...'!F35</f>
        <v>0</v>
      </c>
      <c r="BA60" s="134">
        <f>'SO 11-01.01 - Železniční ...'!F36</f>
        <v>0</v>
      </c>
      <c r="BB60" s="134">
        <f>'SO 11-01.01 - Železniční ...'!F37</f>
        <v>0</v>
      </c>
      <c r="BC60" s="134">
        <f>'SO 11-01.01 - Železniční ...'!F38</f>
        <v>0</v>
      </c>
      <c r="BD60" s="136">
        <f>'SO 11-01.01 - Železniční ...'!F39</f>
        <v>0</v>
      </c>
      <c r="BE60" s="4"/>
      <c r="BT60" s="137" t="s">
        <v>86</v>
      </c>
      <c r="BV60" s="137" t="s">
        <v>79</v>
      </c>
      <c r="BW60" s="137" t="s">
        <v>103</v>
      </c>
      <c r="BX60" s="137" t="s">
        <v>94</v>
      </c>
      <c r="CL60" s="137" t="s">
        <v>32</v>
      </c>
    </row>
    <row r="61" s="4" customFormat="1" ht="23.25" customHeight="1">
      <c r="A61" s="128" t="s">
        <v>87</v>
      </c>
      <c r="B61" s="67"/>
      <c r="C61" s="129"/>
      <c r="D61" s="129"/>
      <c r="E61" s="130" t="s">
        <v>104</v>
      </c>
      <c r="F61" s="130"/>
      <c r="G61" s="130"/>
      <c r="H61" s="130"/>
      <c r="I61" s="130"/>
      <c r="J61" s="129"/>
      <c r="K61" s="130" t="s">
        <v>105</v>
      </c>
      <c r="L61" s="130"/>
      <c r="M61" s="130"/>
      <c r="N61" s="130"/>
      <c r="O61" s="130"/>
      <c r="P61" s="130"/>
      <c r="Q61" s="130"/>
      <c r="R61" s="130"/>
      <c r="S61" s="130"/>
      <c r="T61" s="130"/>
      <c r="U61" s="130"/>
      <c r="V61" s="130"/>
      <c r="W61" s="130"/>
      <c r="X61" s="130"/>
      <c r="Y61" s="130"/>
      <c r="Z61" s="130"/>
      <c r="AA61" s="130"/>
      <c r="AB61" s="130"/>
      <c r="AC61" s="130"/>
      <c r="AD61" s="130"/>
      <c r="AE61" s="130"/>
      <c r="AF61" s="130"/>
      <c r="AG61" s="131">
        <f>'SO 01-14-01.01 - Výstroj ...'!J32</f>
        <v>0</v>
      </c>
      <c r="AH61" s="129"/>
      <c r="AI61" s="129"/>
      <c r="AJ61" s="129"/>
      <c r="AK61" s="129"/>
      <c r="AL61" s="129"/>
      <c r="AM61" s="129"/>
      <c r="AN61" s="131">
        <f>SUM(AG61,AT61)</f>
        <v>0</v>
      </c>
      <c r="AO61" s="129"/>
      <c r="AP61" s="129"/>
      <c r="AQ61" s="132" t="s">
        <v>90</v>
      </c>
      <c r="AR61" s="69"/>
      <c r="AS61" s="133">
        <v>0</v>
      </c>
      <c r="AT61" s="134">
        <f>ROUND(SUM(AV61:AW61),2)</f>
        <v>0</v>
      </c>
      <c r="AU61" s="135">
        <f>'SO 01-14-01.01 - Výstroj ...'!P87</f>
        <v>0</v>
      </c>
      <c r="AV61" s="134">
        <f>'SO 01-14-01.01 - Výstroj ...'!J35</f>
        <v>0</v>
      </c>
      <c r="AW61" s="134">
        <f>'SO 01-14-01.01 - Výstroj ...'!J36</f>
        <v>0</v>
      </c>
      <c r="AX61" s="134">
        <f>'SO 01-14-01.01 - Výstroj ...'!J37</f>
        <v>0</v>
      </c>
      <c r="AY61" s="134">
        <f>'SO 01-14-01.01 - Výstroj ...'!J38</f>
        <v>0</v>
      </c>
      <c r="AZ61" s="134">
        <f>'SO 01-14-01.01 - Výstroj ...'!F35</f>
        <v>0</v>
      </c>
      <c r="BA61" s="134">
        <f>'SO 01-14-01.01 - Výstroj ...'!F36</f>
        <v>0</v>
      </c>
      <c r="BB61" s="134">
        <f>'SO 01-14-01.01 - Výstroj ...'!F37</f>
        <v>0</v>
      </c>
      <c r="BC61" s="134">
        <f>'SO 01-14-01.01 - Výstroj ...'!F38</f>
        <v>0</v>
      </c>
      <c r="BD61" s="136">
        <f>'SO 01-14-01.01 - Výstroj ...'!F39</f>
        <v>0</v>
      </c>
      <c r="BE61" s="4"/>
      <c r="BT61" s="137" t="s">
        <v>86</v>
      </c>
      <c r="BV61" s="137" t="s">
        <v>79</v>
      </c>
      <c r="BW61" s="137" t="s">
        <v>106</v>
      </c>
      <c r="BX61" s="137" t="s">
        <v>94</v>
      </c>
      <c r="CL61" s="137" t="s">
        <v>32</v>
      </c>
    </row>
    <row r="62" s="4" customFormat="1" ht="23.25" customHeight="1">
      <c r="A62" s="128" t="s">
        <v>87</v>
      </c>
      <c r="B62" s="67"/>
      <c r="C62" s="129"/>
      <c r="D62" s="129"/>
      <c r="E62" s="130" t="s">
        <v>107</v>
      </c>
      <c r="F62" s="130"/>
      <c r="G62" s="130"/>
      <c r="H62" s="130"/>
      <c r="I62" s="130"/>
      <c r="J62" s="129"/>
      <c r="K62" s="130" t="s">
        <v>108</v>
      </c>
      <c r="L62" s="130"/>
      <c r="M62" s="130"/>
      <c r="N62" s="130"/>
      <c r="O62" s="130"/>
      <c r="P62" s="130"/>
      <c r="Q62" s="130"/>
      <c r="R62" s="130"/>
      <c r="S62" s="130"/>
      <c r="T62" s="130"/>
      <c r="U62" s="130"/>
      <c r="V62" s="130"/>
      <c r="W62" s="130"/>
      <c r="X62" s="130"/>
      <c r="Y62" s="130"/>
      <c r="Z62" s="130"/>
      <c r="AA62" s="130"/>
      <c r="AB62" s="130"/>
      <c r="AC62" s="130"/>
      <c r="AD62" s="130"/>
      <c r="AE62" s="130"/>
      <c r="AF62" s="130"/>
      <c r="AG62" s="131">
        <f>'SO 11-22 - Zajištění skal...'!J32</f>
        <v>0</v>
      </c>
      <c r="AH62" s="129"/>
      <c r="AI62" s="129"/>
      <c r="AJ62" s="129"/>
      <c r="AK62" s="129"/>
      <c r="AL62" s="129"/>
      <c r="AM62" s="129"/>
      <c r="AN62" s="131">
        <f>SUM(AG62,AT62)</f>
        <v>0</v>
      </c>
      <c r="AO62" s="129"/>
      <c r="AP62" s="129"/>
      <c r="AQ62" s="132" t="s">
        <v>90</v>
      </c>
      <c r="AR62" s="69"/>
      <c r="AS62" s="133">
        <v>0</v>
      </c>
      <c r="AT62" s="134">
        <f>ROUND(SUM(AV62:AW62),2)</f>
        <v>0</v>
      </c>
      <c r="AU62" s="135">
        <f>'SO 11-22 - Zajištění skal...'!P87</f>
        <v>0</v>
      </c>
      <c r="AV62" s="134">
        <f>'SO 11-22 - Zajištění skal...'!J35</f>
        <v>0</v>
      </c>
      <c r="AW62" s="134">
        <f>'SO 11-22 - Zajištění skal...'!J36</f>
        <v>0</v>
      </c>
      <c r="AX62" s="134">
        <f>'SO 11-22 - Zajištění skal...'!J37</f>
        <v>0</v>
      </c>
      <c r="AY62" s="134">
        <f>'SO 11-22 - Zajištění skal...'!J38</f>
        <v>0</v>
      </c>
      <c r="AZ62" s="134">
        <f>'SO 11-22 - Zajištění skal...'!F35</f>
        <v>0</v>
      </c>
      <c r="BA62" s="134">
        <f>'SO 11-22 - Zajištění skal...'!F36</f>
        <v>0</v>
      </c>
      <c r="BB62" s="134">
        <f>'SO 11-22 - Zajištění skal...'!F37</f>
        <v>0</v>
      </c>
      <c r="BC62" s="134">
        <f>'SO 11-22 - Zajištění skal...'!F38</f>
        <v>0</v>
      </c>
      <c r="BD62" s="136">
        <f>'SO 11-22 - Zajištění skal...'!F39</f>
        <v>0</v>
      </c>
      <c r="BE62" s="4"/>
      <c r="BT62" s="137" t="s">
        <v>86</v>
      </c>
      <c r="BV62" s="137" t="s">
        <v>79</v>
      </c>
      <c r="BW62" s="137" t="s">
        <v>109</v>
      </c>
      <c r="BX62" s="137" t="s">
        <v>94</v>
      </c>
      <c r="CL62" s="137" t="s">
        <v>32</v>
      </c>
    </row>
    <row r="63" s="4" customFormat="1" ht="23.25" customHeight="1">
      <c r="A63" s="128" t="s">
        <v>87</v>
      </c>
      <c r="B63" s="67"/>
      <c r="C63" s="129"/>
      <c r="D63" s="129"/>
      <c r="E63" s="130" t="s">
        <v>110</v>
      </c>
      <c r="F63" s="130"/>
      <c r="G63" s="130"/>
      <c r="H63" s="130"/>
      <c r="I63" s="130"/>
      <c r="J63" s="129"/>
      <c r="K63" s="130" t="s">
        <v>111</v>
      </c>
      <c r="L63" s="130"/>
      <c r="M63" s="130"/>
      <c r="N63" s="130"/>
      <c r="O63" s="130"/>
      <c r="P63" s="130"/>
      <c r="Q63" s="130"/>
      <c r="R63" s="130"/>
      <c r="S63" s="130"/>
      <c r="T63" s="130"/>
      <c r="U63" s="130"/>
      <c r="V63" s="130"/>
      <c r="W63" s="130"/>
      <c r="X63" s="130"/>
      <c r="Y63" s="130"/>
      <c r="Z63" s="130"/>
      <c r="AA63" s="130"/>
      <c r="AB63" s="130"/>
      <c r="AC63" s="130"/>
      <c r="AD63" s="130"/>
      <c r="AE63" s="130"/>
      <c r="AF63" s="130"/>
      <c r="AG63" s="131">
        <f>'SO 11-23 - Zajištění skal...'!J32</f>
        <v>0</v>
      </c>
      <c r="AH63" s="129"/>
      <c r="AI63" s="129"/>
      <c r="AJ63" s="129"/>
      <c r="AK63" s="129"/>
      <c r="AL63" s="129"/>
      <c r="AM63" s="129"/>
      <c r="AN63" s="131">
        <f>SUM(AG63,AT63)</f>
        <v>0</v>
      </c>
      <c r="AO63" s="129"/>
      <c r="AP63" s="129"/>
      <c r="AQ63" s="132" t="s">
        <v>90</v>
      </c>
      <c r="AR63" s="69"/>
      <c r="AS63" s="133">
        <v>0</v>
      </c>
      <c r="AT63" s="134">
        <f>ROUND(SUM(AV63:AW63),2)</f>
        <v>0</v>
      </c>
      <c r="AU63" s="135">
        <f>'SO 11-23 - Zajištění skal...'!P87</f>
        <v>0</v>
      </c>
      <c r="AV63" s="134">
        <f>'SO 11-23 - Zajištění skal...'!J35</f>
        <v>0</v>
      </c>
      <c r="AW63" s="134">
        <f>'SO 11-23 - Zajištění skal...'!J36</f>
        <v>0</v>
      </c>
      <c r="AX63" s="134">
        <f>'SO 11-23 - Zajištění skal...'!J37</f>
        <v>0</v>
      </c>
      <c r="AY63" s="134">
        <f>'SO 11-23 - Zajištění skal...'!J38</f>
        <v>0</v>
      </c>
      <c r="AZ63" s="134">
        <f>'SO 11-23 - Zajištění skal...'!F35</f>
        <v>0</v>
      </c>
      <c r="BA63" s="134">
        <f>'SO 11-23 - Zajištění skal...'!F36</f>
        <v>0</v>
      </c>
      <c r="BB63" s="134">
        <f>'SO 11-23 - Zajištění skal...'!F37</f>
        <v>0</v>
      </c>
      <c r="BC63" s="134">
        <f>'SO 11-23 - Zajištění skal...'!F38</f>
        <v>0</v>
      </c>
      <c r="BD63" s="136">
        <f>'SO 11-23 - Zajištění skal...'!F39</f>
        <v>0</v>
      </c>
      <c r="BE63" s="4"/>
      <c r="BT63" s="137" t="s">
        <v>86</v>
      </c>
      <c r="BV63" s="137" t="s">
        <v>79</v>
      </c>
      <c r="BW63" s="137" t="s">
        <v>112</v>
      </c>
      <c r="BX63" s="137" t="s">
        <v>94</v>
      </c>
      <c r="CL63" s="137" t="s">
        <v>32</v>
      </c>
    </row>
    <row r="64" s="7" customFormat="1" ht="16.5" customHeight="1">
      <c r="A64" s="7"/>
      <c r="B64" s="115"/>
      <c r="C64" s="116"/>
      <c r="D64" s="117" t="s">
        <v>113</v>
      </c>
      <c r="E64" s="117"/>
      <c r="F64" s="117"/>
      <c r="G64" s="117"/>
      <c r="H64" s="117"/>
      <c r="I64" s="118"/>
      <c r="J64" s="117" t="s">
        <v>114</v>
      </c>
      <c r="K64" s="117"/>
      <c r="L64" s="117"/>
      <c r="M64" s="117"/>
      <c r="N64" s="117"/>
      <c r="O64" s="117"/>
      <c r="P64" s="117"/>
      <c r="Q64" s="117"/>
      <c r="R64" s="117"/>
      <c r="S64" s="117"/>
      <c r="T64" s="117"/>
      <c r="U64" s="117"/>
      <c r="V64" s="117"/>
      <c r="W64" s="117"/>
      <c r="X64" s="117"/>
      <c r="Y64" s="117"/>
      <c r="Z64" s="117"/>
      <c r="AA64" s="117"/>
      <c r="AB64" s="117"/>
      <c r="AC64" s="117"/>
      <c r="AD64" s="117"/>
      <c r="AE64" s="117"/>
      <c r="AF64" s="117"/>
      <c r="AG64" s="119">
        <f>ROUND(SUM(AG65:AG66),2)</f>
        <v>0</v>
      </c>
      <c r="AH64" s="118"/>
      <c r="AI64" s="118"/>
      <c r="AJ64" s="118"/>
      <c r="AK64" s="118"/>
      <c r="AL64" s="118"/>
      <c r="AM64" s="118"/>
      <c r="AN64" s="120">
        <f>SUM(AG64,AT64)</f>
        <v>0</v>
      </c>
      <c r="AO64" s="118"/>
      <c r="AP64" s="118"/>
      <c r="AQ64" s="121" t="s">
        <v>83</v>
      </c>
      <c r="AR64" s="122"/>
      <c r="AS64" s="123">
        <f>ROUND(SUM(AS65:AS66),2)</f>
        <v>0</v>
      </c>
      <c r="AT64" s="124">
        <f>ROUND(SUM(AV64:AW64),2)</f>
        <v>0</v>
      </c>
      <c r="AU64" s="125">
        <f>ROUND(SUM(AU65:AU66),5)</f>
        <v>0</v>
      </c>
      <c r="AV64" s="124">
        <f>ROUND(AZ64*L29,2)</f>
        <v>0</v>
      </c>
      <c r="AW64" s="124">
        <f>ROUND(BA64*L30,2)</f>
        <v>0</v>
      </c>
      <c r="AX64" s="124">
        <f>ROUND(BB64*L29,2)</f>
        <v>0</v>
      </c>
      <c r="AY64" s="124">
        <f>ROUND(BC64*L30,2)</f>
        <v>0</v>
      </c>
      <c r="AZ64" s="124">
        <f>ROUND(SUM(AZ65:AZ66),2)</f>
        <v>0</v>
      </c>
      <c r="BA64" s="124">
        <f>ROUND(SUM(BA65:BA66),2)</f>
        <v>0</v>
      </c>
      <c r="BB64" s="124">
        <f>ROUND(SUM(BB65:BB66),2)</f>
        <v>0</v>
      </c>
      <c r="BC64" s="124">
        <f>ROUND(SUM(BC65:BC66),2)</f>
        <v>0</v>
      </c>
      <c r="BD64" s="126">
        <f>ROUND(SUM(BD65:BD66),2)</f>
        <v>0</v>
      </c>
      <c r="BE64" s="7"/>
      <c r="BS64" s="127" t="s">
        <v>76</v>
      </c>
      <c r="BT64" s="127" t="s">
        <v>84</v>
      </c>
      <c r="BU64" s="127" t="s">
        <v>78</v>
      </c>
      <c r="BV64" s="127" t="s">
        <v>79</v>
      </c>
      <c r="BW64" s="127" t="s">
        <v>115</v>
      </c>
      <c r="BX64" s="127" t="s">
        <v>5</v>
      </c>
      <c r="CL64" s="127" t="s">
        <v>32</v>
      </c>
      <c r="CM64" s="127" t="s">
        <v>86</v>
      </c>
    </row>
    <row r="65" s="4" customFormat="1" ht="23.25" customHeight="1">
      <c r="A65" s="128" t="s">
        <v>87</v>
      </c>
      <c r="B65" s="67"/>
      <c r="C65" s="129"/>
      <c r="D65" s="129"/>
      <c r="E65" s="130" t="s">
        <v>116</v>
      </c>
      <c r="F65" s="130"/>
      <c r="G65" s="130"/>
      <c r="H65" s="130"/>
      <c r="I65" s="130"/>
      <c r="J65" s="129"/>
      <c r="K65" s="130" t="s">
        <v>117</v>
      </c>
      <c r="L65" s="130"/>
      <c r="M65" s="130"/>
      <c r="N65" s="130"/>
      <c r="O65" s="130"/>
      <c r="P65" s="130"/>
      <c r="Q65" s="130"/>
      <c r="R65" s="130"/>
      <c r="S65" s="130"/>
      <c r="T65" s="130"/>
      <c r="U65" s="130"/>
      <c r="V65" s="130"/>
      <c r="W65" s="130"/>
      <c r="X65" s="130"/>
      <c r="Y65" s="130"/>
      <c r="Z65" s="130"/>
      <c r="AA65" s="130"/>
      <c r="AB65" s="130"/>
      <c r="AC65" s="130"/>
      <c r="AD65" s="130"/>
      <c r="AE65" s="130"/>
      <c r="AF65" s="130"/>
      <c r="AG65" s="131">
        <f>'SO 12-01 - ZAST Žďár nad ...'!J32</f>
        <v>0</v>
      </c>
      <c r="AH65" s="129"/>
      <c r="AI65" s="129"/>
      <c r="AJ65" s="129"/>
      <c r="AK65" s="129"/>
      <c r="AL65" s="129"/>
      <c r="AM65" s="129"/>
      <c r="AN65" s="131">
        <f>SUM(AG65,AT65)</f>
        <v>0</v>
      </c>
      <c r="AO65" s="129"/>
      <c r="AP65" s="129"/>
      <c r="AQ65" s="132" t="s">
        <v>90</v>
      </c>
      <c r="AR65" s="69"/>
      <c r="AS65" s="133">
        <v>0</v>
      </c>
      <c r="AT65" s="134">
        <f>ROUND(SUM(AV65:AW65),2)</f>
        <v>0</v>
      </c>
      <c r="AU65" s="135">
        <f>'SO 12-01 - ZAST Žďár nad ...'!P90</f>
        <v>0</v>
      </c>
      <c r="AV65" s="134">
        <f>'SO 12-01 - ZAST Žďár nad ...'!J35</f>
        <v>0</v>
      </c>
      <c r="AW65" s="134">
        <f>'SO 12-01 - ZAST Žďár nad ...'!J36</f>
        <v>0</v>
      </c>
      <c r="AX65" s="134">
        <f>'SO 12-01 - ZAST Žďár nad ...'!J37</f>
        <v>0</v>
      </c>
      <c r="AY65" s="134">
        <f>'SO 12-01 - ZAST Žďár nad ...'!J38</f>
        <v>0</v>
      </c>
      <c r="AZ65" s="134">
        <f>'SO 12-01 - ZAST Žďár nad ...'!F35</f>
        <v>0</v>
      </c>
      <c r="BA65" s="134">
        <f>'SO 12-01 - ZAST Žďár nad ...'!F36</f>
        <v>0</v>
      </c>
      <c r="BB65" s="134">
        <f>'SO 12-01 - ZAST Žďár nad ...'!F37</f>
        <v>0</v>
      </c>
      <c r="BC65" s="134">
        <f>'SO 12-01 - ZAST Žďár nad ...'!F38</f>
        <v>0</v>
      </c>
      <c r="BD65" s="136">
        <f>'SO 12-01 - ZAST Žďár nad ...'!F39</f>
        <v>0</v>
      </c>
      <c r="BE65" s="4"/>
      <c r="BT65" s="137" t="s">
        <v>86</v>
      </c>
      <c r="BV65" s="137" t="s">
        <v>79</v>
      </c>
      <c r="BW65" s="137" t="s">
        <v>118</v>
      </c>
      <c r="BX65" s="137" t="s">
        <v>115</v>
      </c>
      <c r="CL65" s="137" t="s">
        <v>32</v>
      </c>
    </row>
    <row r="66" s="4" customFormat="1" ht="23.25" customHeight="1">
      <c r="A66" s="128" t="s">
        <v>87</v>
      </c>
      <c r="B66" s="67"/>
      <c r="C66" s="129"/>
      <c r="D66" s="129"/>
      <c r="E66" s="130" t="s">
        <v>119</v>
      </c>
      <c r="F66" s="130"/>
      <c r="G66" s="130"/>
      <c r="H66" s="130"/>
      <c r="I66" s="130"/>
      <c r="J66" s="129"/>
      <c r="K66" s="130" t="s">
        <v>120</v>
      </c>
      <c r="L66" s="130"/>
      <c r="M66" s="130"/>
      <c r="N66" s="130"/>
      <c r="O66" s="130"/>
      <c r="P66" s="130"/>
      <c r="Q66" s="130"/>
      <c r="R66" s="130"/>
      <c r="S66" s="130"/>
      <c r="T66" s="130"/>
      <c r="U66" s="130"/>
      <c r="V66" s="130"/>
      <c r="W66" s="130"/>
      <c r="X66" s="130"/>
      <c r="Y66" s="130"/>
      <c r="Z66" s="130"/>
      <c r="AA66" s="130"/>
      <c r="AB66" s="130"/>
      <c r="AC66" s="130"/>
      <c r="AD66" s="130"/>
      <c r="AE66" s="130"/>
      <c r="AF66" s="130"/>
      <c r="AG66" s="131">
        <f>'SO 12-03 - Zast. Dědov, o...'!J32</f>
        <v>0</v>
      </c>
      <c r="AH66" s="129"/>
      <c r="AI66" s="129"/>
      <c r="AJ66" s="129"/>
      <c r="AK66" s="129"/>
      <c r="AL66" s="129"/>
      <c r="AM66" s="129"/>
      <c r="AN66" s="131">
        <f>SUM(AG66,AT66)</f>
        <v>0</v>
      </c>
      <c r="AO66" s="129"/>
      <c r="AP66" s="129"/>
      <c r="AQ66" s="132" t="s">
        <v>90</v>
      </c>
      <c r="AR66" s="69"/>
      <c r="AS66" s="133">
        <v>0</v>
      </c>
      <c r="AT66" s="134">
        <f>ROUND(SUM(AV66:AW66),2)</f>
        <v>0</v>
      </c>
      <c r="AU66" s="135">
        <f>'SO 12-03 - Zast. Dědov, o...'!P90</f>
        <v>0</v>
      </c>
      <c r="AV66" s="134">
        <f>'SO 12-03 - Zast. Dědov, o...'!J35</f>
        <v>0</v>
      </c>
      <c r="AW66" s="134">
        <f>'SO 12-03 - Zast. Dědov, o...'!J36</f>
        <v>0</v>
      </c>
      <c r="AX66" s="134">
        <f>'SO 12-03 - Zast. Dědov, o...'!J37</f>
        <v>0</v>
      </c>
      <c r="AY66" s="134">
        <f>'SO 12-03 - Zast. Dědov, o...'!J38</f>
        <v>0</v>
      </c>
      <c r="AZ66" s="134">
        <f>'SO 12-03 - Zast. Dědov, o...'!F35</f>
        <v>0</v>
      </c>
      <c r="BA66" s="134">
        <f>'SO 12-03 - Zast. Dědov, o...'!F36</f>
        <v>0</v>
      </c>
      <c r="BB66" s="134">
        <f>'SO 12-03 - Zast. Dědov, o...'!F37</f>
        <v>0</v>
      </c>
      <c r="BC66" s="134">
        <f>'SO 12-03 - Zast. Dědov, o...'!F38</f>
        <v>0</v>
      </c>
      <c r="BD66" s="136">
        <f>'SO 12-03 - Zast. Dědov, o...'!F39</f>
        <v>0</v>
      </c>
      <c r="BE66" s="4"/>
      <c r="BT66" s="137" t="s">
        <v>86</v>
      </c>
      <c r="BV66" s="137" t="s">
        <v>79</v>
      </c>
      <c r="BW66" s="137" t="s">
        <v>121</v>
      </c>
      <c r="BX66" s="137" t="s">
        <v>115</v>
      </c>
      <c r="CL66" s="137" t="s">
        <v>32</v>
      </c>
    </row>
    <row r="67" s="7" customFormat="1" ht="16.5" customHeight="1">
      <c r="A67" s="7"/>
      <c r="B67" s="115"/>
      <c r="C67" s="116"/>
      <c r="D67" s="117" t="s">
        <v>122</v>
      </c>
      <c r="E67" s="117"/>
      <c r="F67" s="117"/>
      <c r="G67" s="117"/>
      <c r="H67" s="117"/>
      <c r="I67" s="118"/>
      <c r="J67" s="117" t="s">
        <v>123</v>
      </c>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9">
        <f>ROUND(SUM(AG68:AG69),2)</f>
        <v>0</v>
      </c>
      <c r="AH67" s="118"/>
      <c r="AI67" s="118"/>
      <c r="AJ67" s="118"/>
      <c r="AK67" s="118"/>
      <c r="AL67" s="118"/>
      <c r="AM67" s="118"/>
      <c r="AN67" s="120">
        <f>SUM(AG67,AT67)</f>
        <v>0</v>
      </c>
      <c r="AO67" s="118"/>
      <c r="AP67" s="118"/>
      <c r="AQ67" s="121" t="s">
        <v>83</v>
      </c>
      <c r="AR67" s="122"/>
      <c r="AS67" s="123">
        <f>ROUND(SUM(AS68:AS69),2)</f>
        <v>0</v>
      </c>
      <c r="AT67" s="124">
        <f>ROUND(SUM(AV67:AW67),2)</f>
        <v>0</v>
      </c>
      <c r="AU67" s="125">
        <f>ROUND(SUM(AU68:AU69),5)</f>
        <v>0</v>
      </c>
      <c r="AV67" s="124">
        <f>ROUND(AZ67*L29,2)</f>
        <v>0</v>
      </c>
      <c r="AW67" s="124">
        <f>ROUND(BA67*L30,2)</f>
        <v>0</v>
      </c>
      <c r="AX67" s="124">
        <f>ROUND(BB67*L29,2)</f>
        <v>0</v>
      </c>
      <c r="AY67" s="124">
        <f>ROUND(BC67*L30,2)</f>
        <v>0</v>
      </c>
      <c r="AZ67" s="124">
        <f>ROUND(SUM(AZ68:AZ69),2)</f>
        <v>0</v>
      </c>
      <c r="BA67" s="124">
        <f>ROUND(SUM(BA68:BA69),2)</f>
        <v>0</v>
      </c>
      <c r="BB67" s="124">
        <f>ROUND(SUM(BB68:BB69),2)</f>
        <v>0</v>
      </c>
      <c r="BC67" s="124">
        <f>ROUND(SUM(BC68:BC69),2)</f>
        <v>0</v>
      </c>
      <c r="BD67" s="126">
        <f>ROUND(SUM(BD68:BD69),2)</f>
        <v>0</v>
      </c>
      <c r="BE67" s="7"/>
      <c r="BS67" s="127" t="s">
        <v>76</v>
      </c>
      <c r="BT67" s="127" t="s">
        <v>84</v>
      </c>
      <c r="BU67" s="127" t="s">
        <v>78</v>
      </c>
      <c r="BV67" s="127" t="s">
        <v>79</v>
      </c>
      <c r="BW67" s="127" t="s">
        <v>124</v>
      </c>
      <c r="BX67" s="127" t="s">
        <v>5</v>
      </c>
      <c r="CL67" s="127" t="s">
        <v>32</v>
      </c>
      <c r="CM67" s="127" t="s">
        <v>86</v>
      </c>
    </row>
    <row r="68" s="4" customFormat="1" ht="23.25" customHeight="1">
      <c r="A68" s="128" t="s">
        <v>87</v>
      </c>
      <c r="B68" s="67"/>
      <c r="C68" s="129"/>
      <c r="D68" s="129"/>
      <c r="E68" s="130" t="s">
        <v>125</v>
      </c>
      <c r="F68" s="130"/>
      <c r="G68" s="130"/>
      <c r="H68" s="130"/>
      <c r="I68" s="130"/>
      <c r="J68" s="129"/>
      <c r="K68" s="130" t="s">
        <v>126</v>
      </c>
      <c r="L68" s="130"/>
      <c r="M68" s="130"/>
      <c r="N68" s="130"/>
      <c r="O68" s="130"/>
      <c r="P68" s="130"/>
      <c r="Q68" s="130"/>
      <c r="R68" s="130"/>
      <c r="S68" s="130"/>
      <c r="T68" s="130"/>
      <c r="U68" s="130"/>
      <c r="V68" s="130"/>
      <c r="W68" s="130"/>
      <c r="X68" s="130"/>
      <c r="Y68" s="130"/>
      <c r="Z68" s="130"/>
      <c r="AA68" s="130"/>
      <c r="AB68" s="130"/>
      <c r="AC68" s="130"/>
      <c r="AD68" s="130"/>
      <c r="AE68" s="130"/>
      <c r="AF68" s="130"/>
      <c r="AG68" s="131">
        <f>'SO 13-01 - Železniční pře...'!J32</f>
        <v>0</v>
      </c>
      <c r="AH68" s="129"/>
      <c r="AI68" s="129"/>
      <c r="AJ68" s="129"/>
      <c r="AK68" s="129"/>
      <c r="AL68" s="129"/>
      <c r="AM68" s="129"/>
      <c r="AN68" s="131">
        <f>SUM(AG68,AT68)</f>
        <v>0</v>
      </c>
      <c r="AO68" s="129"/>
      <c r="AP68" s="129"/>
      <c r="AQ68" s="132" t="s">
        <v>90</v>
      </c>
      <c r="AR68" s="69"/>
      <c r="AS68" s="133">
        <v>0</v>
      </c>
      <c r="AT68" s="134">
        <f>ROUND(SUM(AV68:AW68),2)</f>
        <v>0</v>
      </c>
      <c r="AU68" s="135">
        <f>'SO 13-01 - Železniční pře...'!P91</f>
        <v>0</v>
      </c>
      <c r="AV68" s="134">
        <f>'SO 13-01 - Železniční pře...'!J35</f>
        <v>0</v>
      </c>
      <c r="AW68" s="134">
        <f>'SO 13-01 - Železniční pře...'!J36</f>
        <v>0</v>
      </c>
      <c r="AX68" s="134">
        <f>'SO 13-01 - Železniční pře...'!J37</f>
        <v>0</v>
      </c>
      <c r="AY68" s="134">
        <f>'SO 13-01 - Železniční pře...'!J38</f>
        <v>0</v>
      </c>
      <c r="AZ68" s="134">
        <f>'SO 13-01 - Železniční pře...'!F35</f>
        <v>0</v>
      </c>
      <c r="BA68" s="134">
        <f>'SO 13-01 - Železniční pře...'!F36</f>
        <v>0</v>
      </c>
      <c r="BB68" s="134">
        <f>'SO 13-01 - Železniční pře...'!F37</f>
        <v>0</v>
      </c>
      <c r="BC68" s="134">
        <f>'SO 13-01 - Železniční pře...'!F38</f>
        <v>0</v>
      </c>
      <c r="BD68" s="136">
        <f>'SO 13-01 - Železniční pře...'!F39</f>
        <v>0</v>
      </c>
      <c r="BE68" s="4"/>
      <c r="BT68" s="137" t="s">
        <v>86</v>
      </c>
      <c r="BV68" s="137" t="s">
        <v>79</v>
      </c>
      <c r="BW68" s="137" t="s">
        <v>127</v>
      </c>
      <c r="BX68" s="137" t="s">
        <v>124</v>
      </c>
      <c r="CL68" s="137" t="s">
        <v>32</v>
      </c>
    </row>
    <row r="69" s="4" customFormat="1" ht="23.25" customHeight="1">
      <c r="A69" s="128" t="s">
        <v>87</v>
      </c>
      <c r="B69" s="67"/>
      <c r="C69" s="129"/>
      <c r="D69" s="129"/>
      <c r="E69" s="130" t="s">
        <v>128</v>
      </c>
      <c r="F69" s="130"/>
      <c r="G69" s="130"/>
      <c r="H69" s="130"/>
      <c r="I69" s="130"/>
      <c r="J69" s="129"/>
      <c r="K69" s="130" t="s">
        <v>129</v>
      </c>
      <c r="L69" s="130"/>
      <c r="M69" s="130"/>
      <c r="N69" s="130"/>
      <c r="O69" s="130"/>
      <c r="P69" s="130"/>
      <c r="Q69" s="130"/>
      <c r="R69" s="130"/>
      <c r="S69" s="130"/>
      <c r="T69" s="130"/>
      <c r="U69" s="130"/>
      <c r="V69" s="130"/>
      <c r="W69" s="130"/>
      <c r="X69" s="130"/>
      <c r="Y69" s="130"/>
      <c r="Z69" s="130"/>
      <c r="AA69" s="130"/>
      <c r="AB69" s="130"/>
      <c r="AC69" s="130"/>
      <c r="AD69" s="130"/>
      <c r="AE69" s="130"/>
      <c r="AF69" s="130"/>
      <c r="AG69" s="131">
        <f>'SO 13-03 - Železniční pře...'!J32</f>
        <v>0</v>
      </c>
      <c r="AH69" s="129"/>
      <c r="AI69" s="129"/>
      <c r="AJ69" s="129"/>
      <c r="AK69" s="129"/>
      <c r="AL69" s="129"/>
      <c r="AM69" s="129"/>
      <c r="AN69" s="131">
        <f>SUM(AG69,AT69)</f>
        <v>0</v>
      </c>
      <c r="AO69" s="129"/>
      <c r="AP69" s="129"/>
      <c r="AQ69" s="132" t="s">
        <v>90</v>
      </c>
      <c r="AR69" s="69"/>
      <c r="AS69" s="133">
        <v>0</v>
      </c>
      <c r="AT69" s="134">
        <f>ROUND(SUM(AV69:AW69),2)</f>
        <v>0</v>
      </c>
      <c r="AU69" s="135">
        <f>'SO 13-03 - Železniční pře...'!P89</f>
        <v>0</v>
      </c>
      <c r="AV69" s="134">
        <f>'SO 13-03 - Železniční pře...'!J35</f>
        <v>0</v>
      </c>
      <c r="AW69" s="134">
        <f>'SO 13-03 - Železniční pře...'!J36</f>
        <v>0</v>
      </c>
      <c r="AX69" s="134">
        <f>'SO 13-03 - Železniční pře...'!J37</f>
        <v>0</v>
      </c>
      <c r="AY69" s="134">
        <f>'SO 13-03 - Železniční pře...'!J38</f>
        <v>0</v>
      </c>
      <c r="AZ69" s="134">
        <f>'SO 13-03 - Železniční pře...'!F35</f>
        <v>0</v>
      </c>
      <c r="BA69" s="134">
        <f>'SO 13-03 - Železniční pře...'!F36</f>
        <v>0</v>
      </c>
      <c r="BB69" s="134">
        <f>'SO 13-03 - Železniční pře...'!F37</f>
        <v>0</v>
      </c>
      <c r="BC69" s="134">
        <f>'SO 13-03 - Železniční pře...'!F38</f>
        <v>0</v>
      </c>
      <c r="BD69" s="136">
        <f>'SO 13-03 - Železniční pře...'!F39</f>
        <v>0</v>
      </c>
      <c r="BE69" s="4"/>
      <c r="BT69" s="137" t="s">
        <v>86</v>
      </c>
      <c r="BV69" s="137" t="s">
        <v>79</v>
      </c>
      <c r="BW69" s="137" t="s">
        <v>130</v>
      </c>
      <c r="BX69" s="137" t="s">
        <v>124</v>
      </c>
      <c r="CL69" s="137" t="s">
        <v>32</v>
      </c>
    </row>
    <row r="70" s="7" customFormat="1" ht="16.5" customHeight="1">
      <c r="A70" s="7"/>
      <c r="B70" s="115"/>
      <c r="C70" s="116"/>
      <c r="D70" s="117" t="s">
        <v>131</v>
      </c>
      <c r="E70" s="117"/>
      <c r="F70" s="117"/>
      <c r="G70" s="117"/>
      <c r="H70" s="117"/>
      <c r="I70" s="118"/>
      <c r="J70" s="117" t="s">
        <v>132</v>
      </c>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9">
        <f>ROUND(SUM(AG71:AG81),2)</f>
        <v>0</v>
      </c>
      <c r="AH70" s="118"/>
      <c r="AI70" s="118"/>
      <c r="AJ70" s="118"/>
      <c r="AK70" s="118"/>
      <c r="AL70" s="118"/>
      <c r="AM70" s="118"/>
      <c r="AN70" s="120">
        <f>SUM(AG70,AT70)</f>
        <v>0</v>
      </c>
      <c r="AO70" s="118"/>
      <c r="AP70" s="118"/>
      <c r="AQ70" s="121" t="s">
        <v>83</v>
      </c>
      <c r="AR70" s="122"/>
      <c r="AS70" s="123">
        <f>ROUND(SUM(AS71:AS81),2)</f>
        <v>0</v>
      </c>
      <c r="AT70" s="124">
        <f>ROUND(SUM(AV70:AW70),2)</f>
        <v>0</v>
      </c>
      <c r="AU70" s="125">
        <f>ROUND(SUM(AU71:AU81),5)</f>
        <v>0</v>
      </c>
      <c r="AV70" s="124">
        <f>ROUND(AZ70*L29,2)</f>
        <v>0</v>
      </c>
      <c r="AW70" s="124">
        <f>ROUND(BA70*L30,2)</f>
        <v>0</v>
      </c>
      <c r="AX70" s="124">
        <f>ROUND(BB70*L29,2)</f>
        <v>0</v>
      </c>
      <c r="AY70" s="124">
        <f>ROUND(BC70*L30,2)</f>
        <v>0</v>
      </c>
      <c r="AZ70" s="124">
        <f>ROUND(SUM(AZ71:AZ81),2)</f>
        <v>0</v>
      </c>
      <c r="BA70" s="124">
        <f>ROUND(SUM(BA71:BA81),2)</f>
        <v>0</v>
      </c>
      <c r="BB70" s="124">
        <f>ROUND(SUM(BB71:BB81),2)</f>
        <v>0</v>
      </c>
      <c r="BC70" s="124">
        <f>ROUND(SUM(BC71:BC81),2)</f>
        <v>0</v>
      </c>
      <c r="BD70" s="126">
        <f>ROUND(SUM(BD71:BD81),2)</f>
        <v>0</v>
      </c>
      <c r="BE70" s="7"/>
      <c r="BS70" s="127" t="s">
        <v>76</v>
      </c>
      <c r="BT70" s="127" t="s">
        <v>84</v>
      </c>
      <c r="BU70" s="127" t="s">
        <v>78</v>
      </c>
      <c r="BV70" s="127" t="s">
        <v>79</v>
      </c>
      <c r="BW70" s="127" t="s">
        <v>133</v>
      </c>
      <c r="BX70" s="127" t="s">
        <v>5</v>
      </c>
      <c r="CL70" s="127" t="s">
        <v>32</v>
      </c>
      <c r="CM70" s="127" t="s">
        <v>86</v>
      </c>
    </row>
    <row r="71" s="4" customFormat="1" ht="23.25" customHeight="1">
      <c r="A71" s="128" t="s">
        <v>87</v>
      </c>
      <c r="B71" s="67"/>
      <c r="C71" s="129"/>
      <c r="D71" s="129"/>
      <c r="E71" s="130" t="s">
        <v>134</v>
      </c>
      <c r="F71" s="130"/>
      <c r="G71" s="130"/>
      <c r="H71" s="130"/>
      <c r="I71" s="130"/>
      <c r="J71" s="129"/>
      <c r="K71" s="130" t="s">
        <v>135</v>
      </c>
      <c r="L71" s="130"/>
      <c r="M71" s="130"/>
      <c r="N71" s="130"/>
      <c r="O71" s="130"/>
      <c r="P71" s="130"/>
      <c r="Q71" s="130"/>
      <c r="R71" s="130"/>
      <c r="S71" s="130"/>
      <c r="T71" s="130"/>
      <c r="U71" s="130"/>
      <c r="V71" s="130"/>
      <c r="W71" s="130"/>
      <c r="X71" s="130"/>
      <c r="Y71" s="130"/>
      <c r="Z71" s="130"/>
      <c r="AA71" s="130"/>
      <c r="AB71" s="130"/>
      <c r="AC71" s="130"/>
      <c r="AD71" s="130"/>
      <c r="AE71" s="130"/>
      <c r="AF71" s="130"/>
      <c r="AG71" s="131">
        <f>'SO 20-01 - Železniční mos...'!J32</f>
        <v>0</v>
      </c>
      <c r="AH71" s="129"/>
      <c r="AI71" s="129"/>
      <c r="AJ71" s="129"/>
      <c r="AK71" s="129"/>
      <c r="AL71" s="129"/>
      <c r="AM71" s="129"/>
      <c r="AN71" s="131">
        <f>SUM(AG71,AT71)</f>
        <v>0</v>
      </c>
      <c r="AO71" s="129"/>
      <c r="AP71" s="129"/>
      <c r="AQ71" s="132" t="s">
        <v>90</v>
      </c>
      <c r="AR71" s="69"/>
      <c r="AS71" s="133">
        <v>0</v>
      </c>
      <c r="AT71" s="134">
        <f>ROUND(SUM(AV71:AW71),2)</f>
        <v>0</v>
      </c>
      <c r="AU71" s="135">
        <f>'SO 20-01 - Železniční mos...'!P94</f>
        <v>0</v>
      </c>
      <c r="AV71" s="134">
        <f>'SO 20-01 - Železniční mos...'!J35</f>
        <v>0</v>
      </c>
      <c r="AW71" s="134">
        <f>'SO 20-01 - Železniční mos...'!J36</f>
        <v>0</v>
      </c>
      <c r="AX71" s="134">
        <f>'SO 20-01 - Železniční mos...'!J37</f>
        <v>0</v>
      </c>
      <c r="AY71" s="134">
        <f>'SO 20-01 - Železniční mos...'!J38</f>
        <v>0</v>
      </c>
      <c r="AZ71" s="134">
        <f>'SO 20-01 - Železniční mos...'!F35</f>
        <v>0</v>
      </c>
      <c r="BA71" s="134">
        <f>'SO 20-01 - Železniční mos...'!F36</f>
        <v>0</v>
      </c>
      <c r="BB71" s="134">
        <f>'SO 20-01 - Železniční mos...'!F37</f>
        <v>0</v>
      </c>
      <c r="BC71" s="134">
        <f>'SO 20-01 - Železniční mos...'!F38</f>
        <v>0</v>
      </c>
      <c r="BD71" s="136">
        <f>'SO 20-01 - Železniční mos...'!F39</f>
        <v>0</v>
      </c>
      <c r="BE71" s="4"/>
      <c r="BT71" s="137" t="s">
        <v>86</v>
      </c>
      <c r="BV71" s="137" t="s">
        <v>79</v>
      </c>
      <c r="BW71" s="137" t="s">
        <v>136</v>
      </c>
      <c r="BX71" s="137" t="s">
        <v>133</v>
      </c>
      <c r="CL71" s="137" t="s">
        <v>32</v>
      </c>
    </row>
    <row r="72" s="4" customFormat="1" ht="23.25" customHeight="1">
      <c r="A72" s="128" t="s">
        <v>87</v>
      </c>
      <c r="B72" s="67"/>
      <c r="C72" s="129"/>
      <c r="D72" s="129"/>
      <c r="E72" s="130" t="s">
        <v>137</v>
      </c>
      <c r="F72" s="130"/>
      <c r="G72" s="130"/>
      <c r="H72" s="130"/>
      <c r="I72" s="130"/>
      <c r="J72" s="129"/>
      <c r="K72" s="130" t="s">
        <v>138</v>
      </c>
      <c r="L72" s="130"/>
      <c r="M72" s="130"/>
      <c r="N72" s="130"/>
      <c r="O72" s="130"/>
      <c r="P72" s="130"/>
      <c r="Q72" s="130"/>
      <c r="R72" s="130"/>
      <c r="S72" s="130"/>
      <c r="T72" s="130"/>
      <c r="U72" s="130"/>
      <c r="V72" s="130"/>
      <c r="W72" s="130"/>
      <c r="X72" s="130"/>
      <c r="Y72" s="130"/>
      <c r="Z72" s="130"/>
      <c r="AA72" s="130"/>
      <c r="AB72" s="130"/>
      <c r="AC72" s="130"/>
      <c r="AD72" s="130"/>
      <c r="AE72" s="130"/>
      <c r="AF72" s="130"/>
      <c r="AG72" s="131">
        <f>'SO 20-02 - Železniční mos...'!J32</f>
        <v>0</v>
      </c>
      <c r="AH72" s="129"/>
      <c r="AI72" s="129"/>
      <c r="AJ72" s="129"/>
      <c r="AK72" s="129"/>
      <c r="AL72" s="129"/>
      <c r="AM72" s="129"/>
      <c r="AN72" s="131">
        <f>SUM(AG72,AT72)</f>
        <v>0</v>
      </c>
      <c r="AO72" s="129"/>
      <c r="AP72" s="129"/>
      <c r="AQ72" s="132" t="s">
        <v>90</v>
      </c>
      <c r="AR72" s="69"/>
      <c r="AS72" s="133">
        <v>0</v>
      </c>
      <c r="AT72" s="134">
        <f>ROUND(SUM(AV72:AW72),2)</f>
        <v>0</v>
      </c>
      <c r="AU72" s="135">
        <f>'SO 20-02 - Železniční mos...'!P94</f>
        <v>0</v>
      </c>
      <c r="AV72" s="134">
        <f>'SO 20-02 - Železniční mos...'!J35</f>
        <v>0</v>
      </c>
      <c r="AW72" s="134">
        <f>'SO 20-02 - Železniční mos...'!J36</f>
        <v>0</v>
      </c>
      <c r="AX72" s="134">
        <f>'SO 20-02 - Železniční mos...'!J37</f>
        <v>0</v>
      </c>
      <c r="AY72" s="134">
        <f>'SO 20-02 - Železniční mos...'!J38</f>
        <v>0</v>
      </c>
      <c r="AZ72" s="134">
        <f>'SO 20-02 - Železniční mos...'!F35</f>
        <v>0</v>
      </c>
      <c r="BA72" s="134">
        <f>'SO 20-02 - Železniční mos...'!F36</f>
        <v>0</v>
      </c>
      <c r="BB72" s="134">
        <f>'SO 20-02 - Železniční mos...'!F37</f>
        <v>0</v>
      </c>
      <c r="BC72" s="134">
        <f>'SO 20-02 - Železniční mos...'!F38</f>
        <v>0</v>
      </c>
      <c r="BD72" s="136">
        <f>'SO 20-02 - Železniční mos...'!F39</f>
        <v>0</v>
      </c>
      <c r="BE72" s="4"/>
      <c r="BT72" s="137" t="s">
        <v>86</v>
      </c>
      <c r="BV72" s="137" t="s">
        <v>79</v>
      </c>
      <c r="BW72" s="137" t="s">
        <v>139</v>
      </c>
      <c r="BX72" s="137" t="s">
        <v>133</v>
      </c>
      <c r="CL72" s="137" t="s">
        <v>32</v>
      </c>
    </row>
    <row r="73" s="4" customFormat="1" ht="23.25" customHeight="1">
      <c r="A73" s="128" t="s">
        <v>87</v>
      </c>
      <c r="B73" s="67"/>
      <c r="C73" s="129"/>
      <c r="D73" s="129"/>
      <c r="E73" s="130" t="s">
        <v>140</v>
      </c>
      <c r="F73" s="130"/>
      <c r="G73" s="130"/>
      <c r="H73" s="130"/>
      <c r="I73" s="130"/>
      <c r="J73" s="129"/>
      <c r="K73" s="130" t="s">
        <v>141</v>
      </c>
      <c r="L73" s="130"/>
      <c r="M73" s="130"/>
      <c r="N73" s="130"/>
      <c r="O73" s="130"/>
      <c r="P73" s="130"/>
      <c r="Q73" s="130"/>
      <c r="R73" s="130"/>
      <c r="S73" s="130"/>
      <c r="T73" s="130"/>
      <c r="U73" s="130"/>
      <c r="V73" s="130"/>
      <c r="W73" s="130"/>
      <c r="X73" s="130"/>
      <c r="Y73" s="130"/>
      <c r="Z73" s="130"/>
      <c r="AA73" s="130"/>
      <c r="AB73" s="130"/>
      <c r="AC73" s="130"/>
      <c r="AD73" s="130"/>
      <c r="AE73" s="130"/>
      <c r="AF73" s="130"/>
      <c r="AG73" s="131">
        <f>'SO 20-03 - Železniční mos...'!J32</f>
        <v>0</v>
      </c>
      <c r="AH73" s="129"/>
      <c r="AI73" s="129"/>
      <c r="AJ73" s="129"/>
      <c r="AK73" s="129"/>
      <c r="AL73" s="129"/>
      <c r="AM73" s="129"/>
      <c r="AN73" s="131">
        <f>SUM(AG73,AT73)</f>
        <v>0</v>
      </c>
      <c r="AO73" s="129"/>
      <c r="AP73" s="129"/>
      <c r="AQ73" s="132" t="s">
        <v>90</v>
      </c>
      <c r="AR73" s="69"/>
      <c r="AS73" s="133">
        <v>0</v>
      </c>
      <c r="AT73" s="134">
        <f>ROUND(SUM(AV73:AW73),2)</f>
        <v>0</v>
      </c>
      <c r="AU73" s="135">
        <f>'SO 20-03 - Železniční mos...'!P94</f>
        <v>0</v>
      </c>
      <c r="AV73" s="134">
        <f>'SO 20-03 - Železniční mos...'!J35</f>
        <v>0</v>
      </c>
      <c r="AW73" s="134">
        <f>'SO 20-03 - Železniční mos...'!J36</f>
        <v>0</v>
      </c>
      <c r="AX73" s="134">
        <f>'SO 20-03 - Železniční mos...'!J37</f>
        <v>0</v>
      </c>
      <c r="AY73" s="134">
        <f>'SO 20-03 - Železniční mos...'!J38</f>
        <v>0</v>
      </c>
      <c r="AZ73" s="134">
        <f>'SO 20-03 - Železniční mos...'!F35</f>
        <v>0</v>
      </c>
      <c r="BA73" s="134">
        <f>'SO 20-03 - Železniční mos...'!F36</f>
        <v>0</v>
      </c>
      <c r="BB73" s="134">
        <f>'SO 20-03 - Železniční mos...'!F37</f>
        <v>0</v>
      </c>
      <c r="BC73" s="134">
        <f>'SO 20-03 - Železniční mos...'!F38</f>
        <v>0</v>
      </c>
      <c r="BD73" s="136">
        <f>'SO 20-03 - Železniční mos...'!F39</f>
        <v>0</v>
      </c>
      <c r="BE73" s="4"/>
      <c r="BT73" s="137" t="s">
        <v>86</v>
      </c>
      <c r="BV73" s="137" t="s">
        <v>79</v>
      </c>
      <c r="BW73" s="137" t="s">
        <v>142</v>
      </c>
      <c r="BX73" s="137" t="s">
        <v>133</v>
      </c>
      <c r="CL73" s="137" t="s">
        <v>32</v>
      </c>
    </row>
    <row r="74" s="4" customFormat="1" ht="23.25" customHeight="1">
      <c r="A74" s="128" t="s">
        <v>87</v>
      </c>
      <c r="B74" s="67"/>
      <c r="C74" s="129"/>
      <c r="D74" s="129"/>
      <c r="E74" s="130" t="s">
        <v>143</v>
      </c>
      <c r="F74" s="130"/>
      <c r="G74" s="130"/>
      <c r="H74" s="130"/>
      <c r="I74" s="130"/>
      <c r="J74" s="129"/>
      <c r="K74" s="130" t="s">
        <v>144</v>
      </c>
      <c r="L74" s="130"/>
      <c r="M74" s="130"/>
      <c r="N74" s="130"/>
      <c r="O74" s="130"/>
      <c r="P74" s="130"/>
      <c r="Q74" s="130"/>
      <c r="R74" s="130"/>
      <c r="S74" s="130"/>
      <c r="T74" s="130"/>
      <c r="U74" s="130"/>
      <c r="V74" s="130"/>
      <c r="W74" s="130"/>
      <c r="X74" s="130"/>
      <c r="Y74" s="130"/>
      <c r="Z74" s="130"/>
      <c r="AA74" s="130"/>
      <c r="AB74" s="130"/>
      <c r="AC74" s="130"/>
      <c r="AD74" s="130"/>
      <c r="AE74" s="130"/>
      <c r="AF74" s="130"/>
      <c r="AG74" s="131">
        <f>'SO 20-04 - Železniční mos...'!J32</f>
        <v>0</v>
      </c>
      <c r="AH74" s="129"/>
      <c r="AI74" s="129"/>
      <c r="AJ74" s="129"/>
      <c r="AK74" s="129"/>
      <c r="AL74" s="129"/>
      <c r="AM74" s="129"/>
      <c r="AN74" s="131">
        <f>SUM(AG74,AT74)</f>
        <v>0</v>
      </c>
      <c r="AO74" s="129"/>
      <c r="AP74" s="129"/>
      <c r="AQ74" s="132" t="s">
        <v>90</v>
      </c>
      <c r="AR74" s="69"/>
      <c r="AS74" s="133">
        <v>0</v>
      </c>
      <c r="AT74" s="134">
        <f>ROUND(SUM(AV74:AW74),2)</f>
        <v>0</v>
      </c>
      <c r="AU74" s="135">
        <f>'SO 20-04 - Železniční mos...'!P94</f>
        <v>0</v>
      </c>
      <c r="AV74" s="134">
        <f>'SO 20-04 - Železniční mos...'!J35</f>
        <v>0</v>
      </c>
      <c r="AW74" s="134">
        <f>'SO 20-04 - Železniční mos...'!J36</f>
        <v>0</v>
      </c>
      <c r="AX74" s="134">
        <f>'SO 20-04 - Železniční mos...'!J37</f>
        <v>0</v>
      </c>
      <c r="AY74" s="134">
        <f>'SO 20-04 - Železniční mos...'!J38</f>
        <v>0</v>
      </c>
      <c r="AZ74" s="134">
        <f>'SO 20-04 - Železniční mos...'!F35</f>
        <v>0</v>
      </c>
      <c r="BA74" s="134">
        <f>'SO 20-04 - Železniční mos...'!F36</f>
        <v>0</v>
      </c>
      <c r="BB74" s="134">
        <f>'SO 20-04 - Železniční mos...'!F37</f>
        <v>0</v>
      </c>
      <c r="BC74" s="134">
        <f>'SO 20-04 - Železniční mos...'!F38</f>
        <v>0</v>
      </c>
      <c r="BD74" s="136">
        <f>'SO 20-04 - Železniční mos...'!F39</f>
        <v>0</v>
      </c>
      <c r="BE74" s="4"/>
      <c r="BT74" s="137" t="s">
        <v>86</v>
      </c>
      <c r="BV74" s="137" t="s">
        <v>79</v>
      </c>
      <c r="BW74" s="137" t="s">
        <v>145</v>
      </c>
      <c r="BX74" s="137" t="s">
        <v>133</v>
      </c>
      <c r="CL74" s="137" t="s">
        <v>32</v>
      </c>
    </row>
    <row r="75" s="4" customFormat="1" ht="23.25" customHeight="1">
      <c r="A75" s="128" t="s">
        <v>87</v>
      </c>
      <c r="B75" s="67"/>
      <c r="C75" s="129"/>
      <c r="D75" s="129"/>
      <c r="E75" s="130" t="s">
        <v>146</v>
      </c>
      <c r="F75" s="130"/>
      <c r="G75" s="130"/>
      <c r="H75" s="130"/>
      <c r="I75" s="130"/>
      <c r="J75" s="129"/>
      <c r="K75" s="130" t="s">
        <v>147</v>
      </c>
      <c r="L75" s="130"/>
      <c r="M75" s="130"/>
      <c r="N75" s="130"/>
      <c r="O75" s="130"/>
      <c r="P75" s="130"/>
      <c r="Q75" s="130"/>
      <c r="R75" s="130"/>
      <c r="S75" s="130"/>
      <c r="T75" s="130"/>
      <c r="U75" s="130"/>
      <c r="V75" s="130"/>
      <c r="W75" s="130"/>
      <c r="X75" s="130"/>
      <c r="Y75" s="130"/>
      <c r="Z75" s="130"/>
      <c r="AA75" s="130"/>
      <c r="AB75" s="130"/>
      <c r="AC75" s="130"/>
      <c r="AD75" s="130"/>
      <c r="AE75" s="130"/>
      <c r="AF75" s="130"/>
      <c r="AG75" s="131">
        <f>'SO 20-05 - Železniční mos...'!J32</f>
        <v>0</v>
      </c>
      <c r="AH75" s="129"/>
      <c r="AI75" s="129"/>
      <c r="AJ75" s="129"/>
      <c r="AK75" s="129"/>
      <c r="AL75" s="129"/>
      <c r="AM75" s="129"/>
      <c r="AN75" s="131">
        <f>SUM(AG75,AT75)</f>
        <v>0</v>
      </c>
      <c r="AO75" s="129"/>
      <c r="AP75" s="129"/>
      <c r="AQ75" s="132" t="s">
        <v>90</v>
      </c>
      <c r="AR75" s="69"/>
      <c r="AS75" s="133">
        <v>0</v>
      </c>
      <c r="AT75" s="134">
        <f>ROUND(SUM(AV75:AW75),2)</f>
        <v>0</v>
      </c>
      <c r="AU75" s="135">
        <f>'SO 20-05 - Železniční mos...'!P94</f>
        <v>0</v>
      </c>
      <c r="AV75" s="134">
        <f>'SO 20-05 - Železniční mos...'!J35</f>
        <v>0</v>
      </c>
      <c r="AW75" s="134">
        <f>'SO 20-05 - Železniční mos...'!J36</f>
        <v>0</v>
      </c>
      <c r="AX75" s="134">
        <f>'SO 20-05 - Železniční mos...'!J37</f>
        <v>0</v>
      </c>
      <c r="AY75" s="134">
        <f>'SO 20-05 - Železniční mos...'!J38</f>
        <v>0</v>
      </c>
      <c r="AZ75" s="134">
        <f>'SO 20-05 - Železniční mos...'!F35</f>
        <v>0</v>
      </c>
      <c r="BA75" s="134">
        <f>'SO 20-05 - Železniční mos...'!F36</f>
        <v>0</v>
      </c>
      <c r="BB75" s="134">
        <f>'SO 20-05 - Železniční mos...'!F37</f>
        <v>0</v>
      </c>
      <c r="BC75" s="134">
        <f>'SO 20-05 - Železniční mos...'!F38</f>
        <v>0</v>
      </c>
      <c r="BD75" s="136">
        <f>'SO 20-05 - Železniční mos...'!F39</f>
        <v>0</v>
      </c>
      <c r="BE75" s="4"/>
      <c r="BT75" s="137" t="s">
        <v>86</v>
      </c>
      <c r="BV75" s="137" t="s">
        <v>79</v>
      </c>
      <c r="BW75" s="137" t="s">
        <v>148</v>
      </c>
      <c r="BX75" s="137" t="s">
        <v>133</v>
      </c>
      <c r="CL75" s="137" t="s">
        <v>32</v>
      </c>
    </row>
    <row r="76" s="4" customFormat="1" ht="23.25" customHeight="1">
      <c r="A76" s="128" t="s">
        <v>87</v>
      </c>
      <c r="B76" s="67"/>
      <c r="C76" s="129"/>
      <c r="D76" s="129"/>
      <c r="E76" s="130" t="s">
        <v>149</v>
      </c>
      <c r="F76" s="130"/>
      <c r="G76" s="130"/>
      <c r="H76" s="130"/>
      <c r="I76" s="130"/>
      <c r="J76" s="129"/>
      <c r="K76" s="130" t="s">
        <v>150</v>
      </c>
      <c r="L76" s="130"/>
      <c r="M76" s="130"/>
      <c r="N76" s="130"/>
      <c r="O76" s="130"/>
      <c r="P76" s="130"/>
      <c r="Q76" s="130"/>
      <c r="R76" s="130"/>
      <c r="S76" s="130"/>
      <c r="T76" s="130"/>
      <c r="U76" s="130"/>
      <c r="V76" s="130"/>
      <c r="W76" s="130"/>
      <c r="X76" s="130"/>
      <c r="Y76" s="130"/>
      <c r="Z76" s="130"/>
      <c r="AA76" s="130"/>
      <c r="AB76" s="130"/>
      <c r="AC76" s="130"/>
      <c r="AD76" s="130"/>
      <c r="AE76" s="130"/>
      <c r="AF76" s="130"/>
      <c r="AG76" s="131">
        <f>'SO 20-08 - Železniční mos...'!J32</f>
        <v>0</v>
      </c>
      <c r="AH76" s="129"/>
      <c r="AI76" s="129"/>
      <c r="AJ76" s="129"/>
      <c r="AK76" s="129"/>
      <c r="AL76" s="129"/>
      <c r="AM76" s="129"/>
      <c r="AN76" s="131">
        <f>SUM(AG76,AT76)</f>
        <v>0</v>
      </c>
      <c r="AO76" s="129"/>
      <c r="AP76" s="129"/>
      <c r="AQ76" s="132" t="s">
        <v>90</v>
      </c>
      <c r="AR76" s="69"/>
      <c r="AS76" s="133">
        <v>0</v>
      </c>
      <c r="AT76" s="134">
        <f>ROUND(SUM(AV76:AW76),2)</f>
        <v>0</v>
      </c>
      <c r="AU76" s="135">
        <f>'SO 20-08 - Železniční mos...'!P92</f>
        <v>0</v>
      </c>
      <c r="AV76" s="134">
        <f>'SO 20-08 - Železniční mos...'!J35</f>
        <v>0</v>
      </c>
      <c r="AW76" s="134">
        <f>'SO 20-08 - Železniční mos...'!J36</f>
        <v>0</v>
      </c>
      <c r="AX76" s="134">
        <f>'SO 20-08 - Železniční mos...'!J37</f>
        <v>0</v>
      </c>
      <c r="AY76" s="134">
        <f>'SO 20-08 - Železniční mos...'!J38</f>
        <v>0</v>
      </c>
      <c r="AZ76" s="134">
        <f>'SO 20-08 - Železniční mos...'!F35</f>
        <v>0</v>
      </c>
      <c r="BA76" s="134">
        <f>'SO 20-08 - Železniční mos...'!F36</f>
        <v>0</v>
      </c>
      <c r="BB76" s="134">
        <f>'SO 20-08 - Železniční mos...'!F37</f>
        <v>0</v>
      </c>
      <c r="BC76" s="134">
        <f>'SO 20-08 - Železniční mos...'!F38</f>
        <v>0</v>
      </c>
      <c r="BD76" s="136">
        <f>'SO 20-08 - Železniční mos...'!F39</f>
        <v>0</v>
      </c>
      <c r="BE76" s="4"/>
      <c r="BT76" s="137" t="s">
        <v>86</v>
      </c>
      <c r="BV76" s="137" t="s">
        <v>79</v>
      </c>
      <c r="BW76" s="137" t="s">
        <v>151</v>
      </c>
      <c r="BX76" s="137" t="s">
        <v>133</v>
      </c>
      <c r="CL76" s="137" t="s">
        <v>32</v>
      </c>
    </row>
    <row r="77" s="4" customFormat="1" ht="23.25" customHeight="1">
      <c r="A77" s="128" t="s">
        <v>87</v>
      </c>
      <c r="B77" s="67"/>
      <c r="C77" s="129"/>
      <c r="D77" s="129"/>
      <c r="E77" s="130" t="s">
        <v>152</v>
      </c>
      <c r="F77" s="130"/>
      <c r="G77" s="130"/>
      <c r="H77" s="130"/>
      <c r="I77" s="130"/>
      <c r="J77" s="129"/>
      <c r="K77" s="130" t="s">
        <v>153</v>
      </c>
      <c r="L77" s="130"/>
      <c r="M77" s="130"/>
      <c r="N77" s="130"/>
      <c r="O77" s="130"/>
      <c r="P77" s="130"/>
      <c r="Q77" s="130"/>
      <c r="R77" s="130"/>
      <c r="S77" s="130"/>
      <c r="T77" s="130"/>
      <c r="U77" s="130"/>
      <c r="V77" s="130"/>
      <c r="W77" s="130"/>
      <c r="X77" s="130"/>
      <c r="Y77" s="130"/>
      <c r="Z77" s="130"/>
      <c r="AA77" s="130"/>
      <c r="AB77" s="130"/>
      <c r="AC77" s="130"/>
      <c r="AD77" s="130"/>
      <c r="AE77" s="130"/>
      <c r="AF77" s="130"/>
      <c r="AG77" s="131">
        <f>'SO 21-01 - Propustek v ev...'!J32</f>
        <v>0</v>
      </c>
      <c r="AH77" s="129"/>
      <c r="AI77" s="129"/>
      <c r="AJ77" s="129"/>
      <c r="AK77" s="129"/>
      <c r="AL77" s="129"/>
      <c r="AM77" s="129"/>
      <c r="AN77" s="131">
        <f>SUM(AG77,AT77)</f>
        <v>0</v>
      </c>
      <c r="AO77" s="129"/>
      <c r="AP77" s="129"/>
      <c r="AQ77" s="132" t="s">
        <v>90</v>
      </c>
      <c r="AR77" s="69"/>
      <c r="AS77" s="133">
        <v>0</v>
      </c>
      <c r="AT77" s="134">
        <f>ROUND(SUM(AV77:AW77),2)</f>
        <v>0</v>
      </c>
      <c r="AU77" s="135">
        <f>'SO 21-01 - Propustek v ev...'!P94</f>
        <v>0</v>
      </c>
      <c r="AV77" s="134">
        <f>'SO 21-01 - Propustek v ev...'!J35</f>
        <v>0</v>
      </c>
      <c r="AW77" s="134">
        <f>'SO 21-01 - Propustek v ev...'!J36</f>
        <v>0</v>
      </c>
      <c r="AX77" s="134">
        <f>'SO 21-01 - Propustek v ev...'!J37</f>
        <v>0</v>
      </c>
      <c r="AY77" s="134">
        <f>'SO 21-01 - Propustek v ev...'!J38</f>
        <v>0</v>
      </c>
      <c r="AZ77" s="134">
        <f>'SO 21-01 - Propustek v ev...'!F35</f>
        <v>0</v>
      </c>
      <c r="BA77" s="134">
        <f>'SO 21-01 - Propustek v ev...'!F36</f>
        <v>0</v>
      </c>
      <c r="BB77" s="134">
        <f>'SO 21-01 - Propustek v ev...'!F37</f>
        <v>0</v>
      </c>
      <c r="BC77" s="134">
        <f>'SO 21-01 - Propustek v ev...'!F38</f>
        <v>0</v>
      </c>
      <c r="BD77" s="136">
        <f>'SO 21-01 - Propustek v ev...'!F39</f>
        <v>0</v>
      </c>
      <c r="BE77" s="4"/>
      <c r="BT77" s="137" t="s">
        <v>86</v>
      </c>
      <c r="BV77" s="137" t="s">
        <v>79</v>
      </c>
      <c r="BW77" s="137" t="s">
        <v>154</v>
      </c>
      <c r="BX77" s="137" t="s">
        <v>133</v>
      </c>
      <c r="CL77" s="137" t="s">
        <v>32</v>
      </c>
    </row>
    <row r="78" s="4" customFormat="1" ht="23.25" customHeight="1">
      <c r="A78" s="128" t="s">
        <v>87</v>
      </c>
      <c r="B78" s="67"/>
      <c r="C78" s="129"/>
      <c r="D78" s="129"/>
      <c r="E78" s="130" t="s">
        <v>155</v>
      </c>
      <c r="F78" s="130"/>
      <c r="G78" s="130"/>
      <c r="H78" s="130"/>
      <c r="I78" s="130"/>
      <c r="J78" s="129"/>
      <c r="K78" s="130" t="s">
        <v>156</v>
      </c>
      <c r="L78" s="130"/>
      <c r="M78" s="130"/>
      <c r="N78" s="130"/>
      <c r="O78" s="130"/>
      <c r="P78" s="130"/>
      <c r="Q78" s="130"/>
      <c r="R78" s="130"/>
      <c r="S78" s="130"/>
      <c r="T78" s="130"/>
      <c r="U78" s="130"/>
      <c r="V78" s="130"/>
      <c r="W78" s="130"/>
      <c r="X78" s="130"/>
      <c r="Y78" s="130"/>
      <c r="Z78" s="130"/>
      <c r="AA78" s="130"/>
      <c r="AB78" s="130"/>
      <c r="AC78" s="130"/>
      <c r="AD78" s="130"/>
      <c r="AE78" s="130"/>
      <c r="AF78" s="130"/>
      <c r="AG78" s="131">
        <f>'SO 21-02 - Propustek v ev...'!J32</f>
        <v>0</v>
      </c>
      <c r="AH78" s="129"/>
      <c r="AI78" s="129"/>
      <c r="AJ78" s="129"/>
      <c r="AK78" s="129"/>
      <c r="AL78" s="129"/>
      <c r="AM78" s="129"/>
      <c r="AN78" s="131">
        <f>SUM(AG78,AT78)</f>
        <v>0</v>
      </c>
      <c r="AO78" s="129"/>
      <c r="AP78" s="129"/>
      <c r="AQ78" s="132" t="s">
        <v>90</v>
      </c>
      <c r="AR78" s="69"/>
      <c r="AS78" s="133">
        <v>0</v>
      </c>
      <c r="AT78" s="134">
        <f>ROUND(SUM(AV78:AW78),2)</f>
        <v>0</v>
      </c>
      <c r="AU78" s="135">
        <f>'SO 21-02 - Propustek v ev...'!P92</f>
        <v>0</v>
      </c>
      <c r="AV78" s="134">
        <f>'SO 21-02 - Propustek v ev...'!J35</f>
        <v>0</v>
      </c>
      <c r="AW78" s="134">
        <f>'SO 21-02 - Propustek v ev...'!J36</f>
        <v>0</v>
      </c>
      <c r="AX78" s="134">
        <f>'SO 21-02 - Propustek v ev...'!J37</f>
        <v>0</v>
      </c>
      <c r="AY78" s="134">
        <f>'SO 21-02 - Propustek v ev...'!J38</f>
        <v>0</v>
      </c>
      <c r="AZ78" s="134">
        <f>'SO 21-02 - Propustek v ev...'!F35</f>
        <v>0</v>
      </c>
      <c r="BA78" s="134">
        <f>'SO 21-02 - Propustek v ev...'!F36</f>
        <v>0</v>
      </c>
      <c r="BB78" s="134">
        <f>'SO 21-02 - Propustek v ev...'!F37</f>
        <v>0</v>
      </c>
      <c r="BC78" s="134">
        <f>'SO 21-02 - Propustek v ev...'!F38</f>
        <v>0</v>
      </c>
      <c r="BD78" s="136">
        <f>'SO 21-02 - Propustek v ev...'!F39</f>
        <v>0</v>
      </c>
      <c r="BE78" s="4"/>
      <c r="BT78" s="137" t="s">
        <v>86</v>
      </c>
      <c r="BV78" s="137" t="s">
        <v>79</v>
      </c>
      <c r="BW78" s="137" t="s">
        <v>157</v>
      </c>
      <c r="BX78" s="137" t="s">
        <v>133</v>
      </c>
      <c r="CL78" s="137" t="s">
        <v>32</v>
      </c>
    </row>
    <row r="79" s="4" customFormat="1" ht="23.25" customHeight="1">
      <c r="A79" s="128" t="s">
        <v>87</v>
      </c>
      <c r="B79" s="67"/>
      <c r="C79" s="129"/>
      <c r="D79" s="129"/>
      <c r="E79" s="130" t="s">
        <v>158</v>
      </c>
      <c r="F79" s="130"/>
      <c r="G79" s="130"/>
      <c r="H79" s="130"/>
      <c r="I79" s="130"/>
      <c r="J79" s="129"/>
      <c r="K79" s="130" t="s">
        <v>159</v>
      </c>
      <c r="L79" s="130"/>
      <c r="M79" s="130"/>
      <c r="N79" s="130"/>
      <c r="O79" s="130"/>
      <c r="P79" s="130"/>
      <c r="Q79" s="130"/>
      <c r="R79" s="130"/>
      <c r="S79" s="130"/>
      <c r="T79" s="130"/>
      <c r="U79" s="130"/>
      <c r="V79" s="130"/>
      <c r="W79" s="130"/>
      <c r="X79" s="130"/>
      <c r="Y79" s="130"/>
      <c r="Z79" s="130"/>
      <c r="AA79" s="130"/>
      <c r="AB79" s="130"/>
      <c r="AC79" s="130"/>
      <c r="AD79" s="130"/>
      <c r="AE79" s="130"/>
      <c r="AF79" s="130"/>
      <c r="AG79" s="131">
        <f>'SO 21-03 - Propustek v ev...'!J32</f>
        <v>0</v>
      </c>
      <c r="AH79" s="129"/>
      <c r="AI79" s="129"/>
      <c r="AJ79" s="129"/>
      <c r="AK79" s="129"/>
      <c r="AL79" s="129"/>
      <c r="AM79" s="129"/>
      <c r="AN79" s="131">
        <f>SUM(AG79,AT79)</f>
        <v>0</v>
      </c>
      <c r="AO79" s="129"/>
      <c r="AP79" s="129"/>
      <c r="AQ79" s="132" t="s">
        <v>90</v>
      </c>
      <c r="AR79" s="69"/>
      <c r="AS79" s="133">
        <v>0</v>
      </c>
      <c r="AT79" s="134">
        <f>ROUND(SUM(AV79:AW79),2)</f>
        <v>0</v>
      </c>
      <c r="AU79" s="135">
        <f>'SO 21-03 - Propustek v ev...'!P89</f>
        <v>0</v>
      </c>
      <c r="AV79" s="134">
        <f>'SO 21-03 - Propustek v ev...'!J35</f>
        <v>0</v>
      </c>
      <c r="AW79" s="134">
        <f>'SO 21-03 - Propustek v ev...'!J36</f>
        <v>0</v>
      </c>
      <c r="AX79" s="134">
        <f>'SO 21-03 - Propustek v ev...'!J37</f>
        <v>0</v>
      </c>
      <c r="AY79" s="134">
        <f>'SO 21-03 - Propustek v ev...'!J38</f>
        <v>0</v>
      </c>
      <c r="AZ79" s="134">
        <f>'SO 21-03 - Propustek v ev...'!F35</f>
        <v>0</v>
      </c>
      <c r="BA79" s="134">
        <f>'SO 21-03 - Propustek v ev...'!F36</f>
        <v>0</v>
      </c>
      <c r="BB79" s="134">
        <f>'SO 21-03 - Propustek v ev...'!F37</f>
        <v>0</v>
      </c>
      <c r="BC79" s="134">
        <f>'SO 21-03 - Propustek v ev...'!F38</f>
        <v>0</v>
      </c>
      <c r="BD79" s="136">
        <f>'SO 21-03 - Propustek v ev...'!F39</f>
        <v>0</v>
      </c>
      <c r="BE79" s="4"/>
      <c r="BT79" s="137" t="s">
        <v>86</v>
      </c>
      <c r="BV79" s="137" t="s">
        <v>79</v>
      </c>
      <c r="BW79" s="137" t="s">
        <v>160</v>
      </c>
      <c r="BX79" s="137" t="s">
        <v>133</v>
      </c>
      <c r="CL79" s="137" t="s">
        <v>32</v>
      </c>
    </row>
    <row r="80" s="4" customFormat="1" ht="23.25" customHeight="1">
      <c r="A80" s="128" t="s">
        <v>87</v>
      </c>
      <c r="B80" s="67"/>
      <c r="C80" s="129"/>
      <c r="D80" s="129"/>
      <c r="E80" s="130" t="s">
        <v>161</v>
      </c>
      <c r="F80" s="130"/>
      <c r="G80" s="130"/>
      <c r="H80" s="130"/>
      <c r="I80" s="130"/>
      <c r="J80" s="129"/>
      <c r="K80" s="130" t="s">
        <v>162</v>
      </c>
      <c r="L80" s="130"/>
      <c r="M80" s="130"/>
      <c r="N80" s="130"/>
      <c r="O80" s="130"/>
      <c r="P80" s="130"/>
      <c r="Q80" s="130"/>
      <c r="R80" s="130"/>
      <c r="S80" s="130"/>
      <c r="T80" s="130"/>
      <c r="U80" s="130"/>
      <c r="V80" s="130"/>
      <c r="W80" s="130"/>
      <c r="X80" s="130"/>
      <c r="Y80" s="130"/>
      <c r="Z80" s="130"/>
      <c r="AA80" s="130"/>
      <c r="AB80" s="130"/>
      <c r="AC80" s="130"/>
      <c r="AD80" s="130"/>
      <c r="AE80" s="130"/>
      <c r="AF80" s="130"/>
      <c r="AG80" s="131">
        <f>'SO 21-04 - Propustek v ev...'!J32</f>
        <v>0</v>
      </c>
      <c r="AH80" s="129"/>
      <c r="AI80" s="129"/>
      <c r="AJ80" s="129"/>
      <c r="AK80" s="129"/>
      <c r="AL80" s="129"/>
      <c r="AM80" s="129"/>
      <c r="AN80" s="131">
        <f>SUM(AG80,AT80)</f>
        <v>0</v>
      </c>
      <c r="AO80" s="129"/>
      <c r="AP80" s="129"/>
      <c r="AQ80" s="132" t="s">
        <v>90</v>
      </c>
      <c r="AR80" s="69"/>
      <c r="AS80" s="133">
        <v>0</v>
      </c>
      <c r="AT80" s="134">
        <f>ROUND(SUM(AV80:AW80),2)</f>
        <v>0</v>
      </c>
      <c r="AU80" s="135">
        <f>'SO 21-04 - Propustek v ev...'!P92</f>
        <v>0</v>
      </c>
      <c r="AV80" s="134">
        <f>'SO 21-04 - Propustek v ev...'!J35</f>
        <v>0</v>
      </c>
      <c r="AW80" s="134">
        <f>'SO 21-04 - Propustek v ev...'!J36</f>
        <v>0</v>
      </c>
      <c r="AX80" s="134">
        <f>'SO 21-04 - Propustek v ev...'!J37</f>
        <v>0</v>
      </c>
      <c r="AY80" s="134">
        <f>'SO 21-04 - Propustek v ev...'!J38</f>
        <v>0</v>
      </c>
      <c r="AZ80" s="134">
        <f>'SO 21-04 - Propustek v ev...'!F35</f>
        <v>0</v>
      </c>
      <c r="BA80" s="134">
        <f>'SO 21-04 - Propustek v ev...'!F36</f>
        <v>0</v>
      </c>
      <c r="BB80" s="134">
        <f>'SO 21-04 - Propustek v ev...'!F37</f>
        <v>0</v>
      </c>
      <c r="BC80" s="134">
        <f>'SO 21-04 - Propustek v ev...'!F38</f>
        <v>0</v>
      </c>
      <c r="BD80" s="136">
        <f>'SO 21-04 - Propustek v ev...'!F39</f>
        <v>0</v>
      </c>
      <c r="BE80" s="4"/>
      <c r="BT80" s="137" t="s">
        <v>86</v>
      </c>
      <c r="BV80" s="137" t="s">
        <v>79</v>
      </c>
      <c r="BW80" s="137" t="s">
        <v>163</v>
      </c>
      <c r="BX80" s="137" t="s">
        <v>133</v>
      </c>
      <c r="CL80" s="137" t="s">
        <v>32</v>
      </c>
    </row>
    <row r="81" s="4" customFormat="1" ht="23.25" customHeight="1">
      <c r="A81" s="128" t="s">
        <v>87</v>
      </c>
      <c r="B81" s="67"/>
      <c r="C81" s="129"/>
      <c r="D81" s="129"/>
      <c r="E81" s="130" t="s">
        <v>164</v>
      </c>
      <c r="F81" s="130"/>
      <c r="G81" s="130"/>
      <c r="H81" s="130"/>
      <c r="I81" s="130"/>
      <c r="J81" s="129"/>
      <c r="K81" s="130" t="s">
        <v>165</v>
      </c>
      <c r="L81" s="130"/>
      <c r="M81" s="130"/>
      <c r="N81" s="130"/>
      <c r="O81" s="130"/>
      <c r="P81" s="130"/>
      <c r="Q81" s="130"/>
      <c r="R81" s="130"/>
      <c r="S81" s="130"/>
      <c r="T81" s="130"/>
      <c r="U81" s="130"/>
      <c r="V81" s="130"/>
      <c r="W81" s="130"/>
      <c r="X81" s="130"/>
      <c r="Y81" s="130"/>
      <c r="Z81" s="130"/>
      <c r="AA81" s="130"/>
      <c r="AB81" s="130"/>
      <c r="AC81" s="130"/>
      <c r="AD81" s="130"/>
      <c r="AE81" s="130"/>
      <c r="AF81" s="130"/>
      <c r="AG81" s="131">
        <f>'SO 21-05 - Propustek v ev...'!J32</f>
        <v>0</v>
      </c>
      <c r="AH81" s="129"/>
      <c r="AI81" s="129"/>
      <c r="AJ81" s="129"/>
      <c r="AK81" s="129"/>
      <c r="AL81" s="129"/>
      <c r="AM81" s="129"/>
      <c r="AN81" s="131">
        <f>SUM(AG81,AT81)</f>
        <v>0</v>
      </c>
      <c r="AO81" s="129"/>
      <c r="AP81" s="129"/>
      <c r="AQ81" s="132" t="s">
        <v>90</v>
      </c>
      <c r="AR81" s="69"/>
      <c r="AS81" s="133">
        <v>0</v>
      </c>
      <c r="AT81" s="134">
        <f>ROUND(SUM(AV81:AW81),2)</f>
        <v>0</v>
      </c>
      <c r="AU81" s="135">
        <f>'SO 21-05 - Propustek v ev...'!P93</f>
        <v>0</v>
      </c>
      <c r="AV81" s="134">
        <f>'SO 21-05 - Propustek v ev...'!J35</f>
        <v>0</v>
      </c>
      <c r="AW81" s="134">
        <f>'SO 21-05 - Propustek v ev...'!J36</f>
        <v>0</v>
      </c>
      <c r="AX81" s="134">
        <f>'SO 21-05 - Propustek v ev...'!J37</f>
        <v>0</v>
      </c>
      <c r="AY81" s="134">
        <f>'SO 21-05 - Propustek v ev...'!J38</f>
        <v>0</v>
      </c>
      <c r="AZ81" s="134">
        <f>'SO 21-05 - Propustek v ev...'!F35</f>
        <v>0</v>
      </c>
      <c r="BA81" s="134">
        <f>'SO 21-05 - Propustek v ev...'!F36</f>
        <v>0</v>
      </c>
      <c r="BB81" s="134">
        <f>'SO 21-05 - Propustek v ev...'!F37</f>
        <v>0</v>
      </c>
      <c r="BC81" s="134">
        <f>'SO 21-05 - Propustek v ev...'!F38</f>
        <v>0</v>
      </c>
      <c r="BD81" s="136">
        <f>'SO 21-05 - Propustek v ev...'!F39</f>
        <v>0</v>
      </c>
      <c r="BE81" s="4"/>
      <c r="BT81" s="137" t="s">
        <v>86</v>
      </c>
      <c r="BV81" s="137" t="s">
        <v>79</v>
      </c>
      <c r="BW81" s="137" t="s">
        <v>166</v>
      </c>
      <c r="BX81" s="137" t="s">
        <v>133</v>
      </c>
      <c r="CL81" s="137" t="s">
        <v>32</v>
      </c>
    </row>
    <row r="82" s="7" customFormat="1" ht="16.5" customHeight="1">
      <c r="A82" s="7"/>
      <c r="B82" s="115"/>
      <c r="C82" s="116"/>
      <c r="D82" s="117" t="s">
        <v>167</v>
      </c>
      <c r="E82" s="117"/>
      <c r="F82" s="117"/>
      <c r="G82" s="117"/>
      <c r="H82" s="117"/>
      <c r="I82" s="118"/>
      <c r="J82" s="117" t="s">
        <v>168</v>
      </c>
      <c r="K82" s="117"/>
      <c r="L82" s="117"/>
      <c r="M82" s="117"/>
      <c r="N82" s="117"/>
      <c r="O82" s="117"/>
      <c r="P82" s="117"/>
      <c r="Q82" s="117"/>
      <c r="R82" s="117"/>
      <c r="S82" s="117"/>
      <c r="T82" s="117"/>
      <c r="U82" s="117"/>
      <c r="V82" s="117"/>
      <c r="W82" s="117"/>
      <c r="X82" s="117"/>
      <c r="Y82" s="117"/>
      <c r="Z82" s="117"/>
      <c r="AA82" s="117"/>
      <c r="AB82" s="117"/>
      <c r="AC82" s="117"/>
      <c r="AD82" s="117"/>
      <c r="AE82" s="117"/>
      <c r="AF82" s="117"/>
      <c r="AG82" s="119">
        <f>ROUND(AG83,2)</f>
        <v>0</v>
      </c>
      <c r="AH82" s="118"/>
      <c r="AI82" s="118"/>
      <c r="AJ82" s="118"/>
      <c r="AK82" s="118"/>
      <c r="AL82" s="118"/>
      <c r="AM82" s="118"/>
      <c r="AN82" s="120">
        <f>SUM(AG82,AT82)</f>
        <v>0</v>
      </c>
      <c r="AO82" s="118"/>
      <c r="AP82" s="118"/>
      <c r="AQ82" s="121" t="s">
        <v>83</v>
      </c>
      <c r="AR82" s="122"/>
      <c r="AS82" s="123">
        <f>ROUND(AS83,2)</f>
        <v>0</v>
      </c>
      <c r="AT82" s="124">
        <f>ROUND(SUM(AV82:AW82),2)</f>
        <v>0</v>
      </c>
      <c r="AU82" s="125">
        <f>ROUND(AU83,5)</f>
        <v>0</v>
      </c>
      <c r="AV82" s="124">
        <f>ROUND(AZ82*L29,2)</f>
        <v>0</v>
      </c>
      <c r="AW82" s="124">
        <f>ROUND(BA82*L30,2)</f>
        <v>0</v>
      </c>
      <c r="AX82" s="124">
        <f>ROUND(BB82*L29,2)</f>
        <v>0</v>
      </c>
      <c r="AY82" s="124">
        <f>ROUND(BC82*L30,2)</f>
        <v>0</v>
      </c>
      <c r="AZ82" s="124">
        <f>ROUND(AZ83,2)</f>
        <v>0</v>
      </c>
      <c r="BA82" s="124">
        <f>ROUND(BA83,2)</f>
        <v>0</v>
      </c>
      <c r="BB82" s="124">
        <f>ROUND(BB83,2)</f>
        <v>0</v>
      </c>
      <c r="BC82" s="124">
        <f>ROUND(BC83,2)</f>
        <v>0</v>
      </c>
      <c r="BD82" s="126">
        <f>ROUND(BD83,2)</f>
        <v>0</v>
      </c>
      <c r="BE82" s="7"/>
      <c r="BS82" s="127" t="s">
        <v>76</v>
      </c>
      <c r="BT82" s="127" t="s">
        <v>84</v>
      </c>
      <c r="BU82" s="127" t="s">
        <v>78</v>
      </c>
      <c r="BV82" s="127" t="s">
        <v>79</v>
      </c>
      <c r="BW82" s="127" t="s">
        <v>169</v>
      </c>
      <c r="BX82" s="127" t="s">
        <v>5</v>
      </c>
      <c r="CL82" s="127" t="s">
        <v>32</v>
      </c>
      <c r="CM82" s="127" t="s">
        <v>86</v>
      </c>
    </row>
    <row r="83" s="4" customFormat="1" ht="35.25" customHeight="1">
      <c r="A83" s="128" t="s">
        <v>87</v>
      </c>
      <c r="B83" s="67"/>
      <c r="C83" s="129"/>
      <c r="D83" s="129"/>
      <c r="E83" s="130" t="s">
        <v>170</v>
      </c>
      <c r="F83" s="130"/>
      <c r="G83" s="130"/>
      <c r="H83" s="130"/>
      <c r="I83" s="130"/>
      <c r="J83" s="129"/>
      <c r="K83" s="130" t="s">
        <v>171</v>
      </c>
      <c r="L83" s="130"/>
      <c r="M83" s="130"/>
      <c r="N83" s="130"/>
      <c r="O83" s="130"/>
      <c r="P83" s="130"/>
      <c r="Q83" s="130"/>
      <c r="R83" s="130"/>
      <c r="S83" s="130"/>
      <c r="T83" s="130"/>
      <c r="U83" s="130"/>
      <c r="V83" s="130"/>
      <c r="W83" s="130"/>
      <c r="X83" s="130"/>
      <c r="Y83" s="130"/>
      <c r="Z83" s="130"/>
      <c r="AA83" s="130"/>
      <c r="AB83" s="130"/>
      <c r="AC83" s="130"/>
      <c r="AD83" s="130"/>
      <c r="AE83" s="130"/>
      <c r="AF83" s="130"/>
      <c r="AG83" s="131">
        <f>'SO 55_01.1.01 - Úprava ka...'!J32</f>
        <v>0</v>
      </c>
      <c r="AH83" s="129"/>
      <c r="AI83" s="129"/>
      <c r="AJ83" s="129"/>
      <c r="AK83" s="129"/>
      <c r="AL83" s="129"/>
      <c r="AM83" s="129"/>
      <c r="AN83" s="131">
        <f>SUM(AG83,AT83)</f>
        <v>0</v>
      </c>
      <c r="AO83" s="129"/>
      <c r="AP83" s="129"/>
      <c r="AQ83" s="132" t="s">
        <v>90</v>
      </c>
      <c r="AR83" s="69"/>
      <c r="AS83" s="133">
        <v>0</v>
      </c>
      <c r="AT83" s="134">
        <f>ROUND(SUM(AV83:AW83),2)</f>
        <v>0</v>
      </c>
      <c r="AU83" s="135">
        <f>'SO 55_01.1.01 - Úprava ka...'!P91</f>
        <v>0</v>
      </c>
      <c r="AV83" s="134">
        <f>'SO 55_01.1.01 - Úprava ka...'!J35</f>
        <v>0</v>
      </c>
      <c r="AW83" s="134">
        <f>'SO 55_01.1.01 - Úprava ka...'!J36</f>
        <v>0</v>
      </c>
      <c r="AX83" s="134">
        <f>'SO 55_01.1.01 - Úprava ka...'!J37</f>
        <v>0</v>
      </c>
      <c r="AY83" s="134">
        <f>'SO 55_01.1.01 - Úprava ka...'!J38</f>
        <v>0</v>
      </c>
      <c r="AZ83" s="134">
        <f>'SO 55_01.1.01 - Úprava ka...'!F35</f>
        <v>0</v>
      </c>
      <c r="BA83" s="134">
        <f>'SO 55_01.1.01 - Úprava ka...'!F36</f>
        <v>0</v>
      </c>
      <c r="BB83" s="134">
        <f>'SO 55_01.1.01 - Úprava ka...'!F37</f>
        <v>0</v>
      </c>
      <c r="BC83" s="134">
        <f>'SO 55_01.1.01 - Úprava ka...'!F38</f>
        <v>0</v>
      </c>
      <c r="BD83" s="136">
        <f>'SO 55_01.1.01 - Úprava ka...'!F39</f>
        <v>0</v>
      </c>
      <c r="BE83" s="4"/>
      <c r="BT83" s="137" t="s">
        <v>86</v>
      </c>
      <c r="BV83" s="137" t="s">
        <v>79</v>
      </c>
      <c r="BW83" s="137" t="s">
        <v>172</v>
      </c>
      <c r="BX83" s="137" t="s">
        <v>169</v>
      </c>
      <c r="CL83" s="137" t="s">
        <v>32</v>
      </c>
    </row>
    <row r="84" s="7" customFormat="1" ht="24.75" customHeight="1">
      <c r="A84" s="7"/>
      <c r="B84" s="115"/>
      <c r="C84" s="116"/>
      <c r="D84" s="117" t="s">
        <v>173</v>
      </c>
      <c r="E84" s="117"/>
      <c r="F84" s="117"/>
      <c r="G84" s="117"/>
      <c r="H84" s="117"/>
      <c r="I84" s="118"/>
      <c r="J84" s="117" t="s">
        <v>174</v>
      </c>
      <c r="K84" s="117"/>
      <c r="L84" s="117"/>
      <c r="M84" s="117"/>
      <c r="N84" s="117"/>
      <c r="O84" s="117"/>
      <c r="P84" s="117"/>
      <c r="Q84" s="117"/>
      <c r="R84" s="117"/>
      <c r="S84" s="117"/>
      <c r="T84" s="117"/>
      <c r="U84" s="117"/>
      <c r="V84" s="117"/>
      <c r="W84" s="117"/>
      <c r="X84" s="117"/>
      <c r="Y84" s="117"/>
      <c r="Z84" s="117"/>
      <c r="AA84" s="117"/>
      <c r="AB84" s="117"/>
      <c r="AC84" s="117"/>
      <c r="AD84" s="117"/>
      <c r="AE84" s="117"/>
      <c r="AF84" s="117"/>
      <c r="AG84" s="119">
        <f>ROUND(AG85,2)</f>
        <v>0</v>
      </c>
      <c r="AH84" s="118"/>
      <c r="AI84" s="118"/>
      <c r="AJ84" s="118"/>
      <c r="AK84" s="118"/>
      <c r="AL84" s="118"/>
      <c r="AM84" s="118"/>
      <c r="AN84" s="120">
        <f>SUM(AG84,AT84)</f>
        <v>0</v>
      </c>
      <c r="AO84" s="118"/>
      <c r="AP84" s="118"/>
      <c r="AQ84" s="121" t="s">
        <v>83</v>
      </c>
      <c r="AR84" s="122"/>
      <c r="AS84" s="123">
        <f>ROUND(AS85,2)</f>
        <v>0</v>
      </c>
      <c r="AT84" s="124">
        <f>ROUND(SUM(AV84:AW84),2)</f>
        <v>0</v>
      </c>
      <c r="AU84" s="125">
        <f>ROUND(AU85,5)</f>
        <v>0</v>
      </c>
      <c r="AV84" s="124">
        <f>ROUND(AZ84*L29,2)</f>
        <v>0</v>
      </c>
      <c r="AW84" s="124">
        <f>ROUND(BA84*L30,2)</f>
        <v>0</v>
      </c>
      <c r="AX84" s="124">
        <f>ROUND(BB84*L29,2)</f>
        <v>0</v>
      </c>
      <c r="AY84" s="124">
        <f>ROUND(BC84*L30,2)</f>
        <v>0</v>
      </c>
      <c r="AZ84" s="124">
        <f>ROUND(AZ85,2)</f>
        <v>0</v>
      </c>
      <c r="BA84" s="124">
        <f>ROUND(BA85,2)</f>
        <v>0</v>
      </c>
      <c r="BB84" s="124">
        <f>ROUND(BB85,2)</f>
        <v>0</v>
      </c>
      <c r="BC84" s="124">
        <f>ROUND(BC85,2)</f>
        <v>0</v>
      </c>
      <c r="BD84" s="126">
        <f>ROUND(BD85,2)</f>
        <v>0</v>
      </c>
      <c r="BE84" s="7"/>
      <c r="BS84" s="127" t="s">
        <v>76</v>
      </c>
      <c r="BT84" s="127" t="s">
        <v>84</v>
      </c>
      <c r="BU84" s="127" t="s">
        <v>78</v>
      </c>
      <c r="BV84" s="127" t="s">
        <v>79</v>
      </c>
      <c r="BW84" s="127" t="s">
        <v>175</v>
      </c>
      <c r="BX84" s="127" t="s">
        <v>5</v>
      </c>
      <c r="CL84" s="127" t="s">
        <v>32</v>
      </c>
      <c r="CM84" s="127" t="s">
        <v>86</v>
      </c>
    </row>
    <row r="85" s="4" customFormat="1" ht="23.25" customHeight="1">
      <c r="A85" s="128" t="s">
        <v>87</v>
      </c>
      <c r="B85" s="67"/>
      <c r="C85" s="129"/>
      <c r="D85" s="129"/>
      <c r="E85" s="130" t="s">
        <v>176</v>
      </c>
      <c r="F85" s="130"/>
      <c r="G85" s="130"/>
      <c r="H85" s="130"/>
      <c r="I85" s="130"/>
      <c r="J85" s="129"/>
      <c r="K85" s="130" t="s">
        <v>177</v>
      </c>
      <c r="L85" s="130"/>
      <c r="M85" s="130"/>
      <c r="N85" s="130"/>
      <c r="O85" s="130"/>
      <c r="P85" s="130"/>
      <c r="Q85" s="130"/>
      <c r="R85" s="130"/>
      <c r="S85" s="130"/>
      <c r="T85" s="130"/>
      <c r="U85" s="130"/>
      <c r="V85" s="130"/>
      <c r="W85" s="130"/>
      <c r="X85" s="130"/>
      <c r="Y85" s="130"/>
      <c r="Z85" s="130"/>
      <c r="AA85" s="130"/>
      <c r="AB85" s="130"/>
      <c r="AC85" s="130"/>
      <c r="AD85" s="130"/>
      <c r="AE85" s="130"/>
      <c r="AF85" s="130"/>
      <c r="AG85" s="131">
        <f>'SO 76-01 - ZAST Žďár nad ...'!J32</f>
        <v>0</v>
      </c>
      <c r="AH85" s="129"/>
      <c r="AI85" s="129"/>
      <c r="AJ85" s="129"/>
      <c r="AK85" s="129"/>
      <c r="AL85" s="129"/>
      <c r="AM85" s="129"/>
      <c r="AN85" s="131">
        <f>SUM(AG85,AT85)</f>
        <v>0</v>
      </c>
      <c r="AO85" s="129"/>
      <c r="AP85" s="129"/>
      <c r="AQ85" s="132" t="s">
        <v>90</v>
      </c>
      <c r="AR85" s="69"/>
      <c r="AS85" s="133">
        <v>0</v>
      </c>
      <c r="AT85" s="134">
        <f>ROUND(SUM(AV85:AW85),2)</f>
        <v>0</v>
      </c>
      <c r="AU85" s="135">
        <f>'SO 76-01 - ZAST Žďár nad ...'!P137</f>
        <v>0</v>
      </c>
      <c r="AV85" s="134">
        <f>'SO 76-01 - ZAST Žďár nad ...'!J35</f>
        <v>0</v>
      </c>
      <c r="AW85" s="134">
        <f>'SO 76-01 - ZAST Žďár nad ...'!J36</f>
        <v>0</v>
      </c>
      <c r="AX85" s="134">
        <f>'SO 76-01 - ZAST Žďár nad ...'!J37</f>
        <v>0</v>
      </c>
      <c r="AY85" s="134">
        <f>'SO 76-01 - ZAST Žďár nad ...'!J38</f>
        <v>0</v>
      </c>
      <c r="AZ85" s="134">
        <f>'SO 76-01 - ZAST Žďár nad ...'!F35</f>
        <v>0</v>
      </c>
      <c r="BA85" s="134">
        <f>'SO 76-01 - ZAST Žďár nad ...'!F36</f>
        <v>0</v>
      </c>
      <c r="BB85" s="134">
        <f>'SO 76-01 - ZAST Žďár nad ...'!F37</f>
        <v>0</v>
      </c>
      <c r="BC85" s="134">
        <f>'SO 76-01 - ZAST Žďár nad ...'!F38</f>
        <v>0</v>
      </c>
      <c r="BD85" s="136">
        <f>'SO 76-01 - ZAST Žďár nad ...'!F39</f>
        <v>0</v>
      </c>
      <c r="BE85" s="4"/>
      <c r="BT85" s="137" t="s">
        <v>86</v>
      </c>
      <c r="BV85" s="137" t="s">
        <v>79</v>
      </c>
      <c r="BW85" s="137" t="s">
        <v>178</v>
      </c>
      <c r="BX85" s="137" t="s">
        <v>175</v>
      </c>
      <c r="CL85" s="137" t="s">
        <v>32</v>
      </c>
    </row>
    <row r="86" s="7" customFormat="1" ht="16.5" customHeight="1">
      <c r="A86" s="7"/>
      <c r="B86" s="115"/>
      <c r="C86" s="116"/>
      <c r="D86" s="117" t="s">
        <v>179</v>
      </c>
      <c r="E86" s="117"/>
      <c r="F86" s="117"/>
      <c r="G86" s="117"/>
      <c r="H86" s="117"/>
      <c r="I86" s="118"/>
      <c r="J86" s="117" t="s">
        <v>180</v>
      </c>
      <c r="K86" s="117"/>
      <c r="L86" s="117"/>
      <c r="M86" s="117"/>
      <c r="N86" s="117"/>
      <c r="O86" s="117"/>
      <c r="P86" s="117"/>
      <c r="Q86" s="117"/>
      <c r="R86" s="117"/>
      <c r="S86" s="117"/>
      <c r="T86" s="117"/>
      <c r="U86" s="117"/>
      <c r="V86" s="117"/>
      <c r="W86" s="117"/>
      <c r="X86" s="117"/>
      <c r="Y86" s="117"/>
      <c r="Z86" s="117"/>
      <c r="AA86" s="117"/>
      <c r="AB86" s="117"/>
      <c r="AC86" s="117"/>
      <c r="AD86" s="117"/>
      <c r="AE86" s="117"/>
      <c r="AF86" s="117"/>
      <c r="AG86" s="119">
        <f>ROUND(SUM(AG87:AG88),2)</f>
        <v>0</v>
      </c>
      <c r="AH86" s="118"/>
      <c r="AI86" s="118"/>
      <c r="AJ86" s="118"/>
      <c r="AK86" s="118"/>
      <c r="AL86" s="118"/>
      <c r="AM86" s="118"/>
      <c r="AN86" s="120">
        <f>SUM(AG86,AT86)</f>
        <v>0</v>
      </c>
      <c r="AO86" s="118"/>
      <c r="AP86" s="118"/>
      <c r="AQ86" s="121" t="s">
        <v>83</v>
      </c>
      <c r="AR86" s="122"/>
      <c r="AS86" s="123">
        <f>ROUND(SUM(AS87:AS88),2)</f>
        <v>0</v>
      </c>
      <c r="AT86" s="124">
        <f>ROUND(SUM(AV86:AW86),2)</f>
        <v>0</v>
      </c>
      <c r="AU86" s="125">
        <f>ROUND(SUM(AU87:AU88),5)</f>
        <v>0</v>
      </c>
      <c r="AV86" s="124">
        <f>ROUND(AZ86*L29,2)</f>
        <v>0</v>
      </c>
      <c r="AW86" s="124">
        <f>ROUND(BA86*L30,2)</f>
        <v>0</v>
      </c>
      <c r="AX86" s="124">
        <f>ROUND(BB86*L29,2)</f>
        <v>0</v>
      </c>
      <c r="AY86" s="124">
        <f>ROUND(BC86*L30,2)</f>
        <v>0</v>
      </c>
      <c r="AZ86" s="124">
        <f>ROUND(SUM(AZ87:AZ88),2)</f>
        <v>0</v>
      </c>
      <c r="BA86" s="124">
        <f>ROUND(SUM(BA87:BA88),2)</f>
        <v>0</v>
      </c>
      <c r="BB86" s="124">
        <f>ROUND(SUM(BB87:BB88),2)</f>
        <v>0</v>
      </c>
      <c r="BC86" s="124">
        <f>ROUND(SUM(BC87:BC88),2)</f>
        <v>0</v>
      </c>
      <c r="BD86" s="126">
        <f>ROUND(SUM(BD87:BD88),2)</f>
        <v>0</v>
      </c>
      <c r="BE86" s="7"/>
      <c r="BS86" s="127" t="s">
        <v>76</v>
      </c>
      <c r="BT86" s="127" t="s">
        <v>84</v>
      </c>
      <c r="BU86" s="127" t="s">
        <v>78</v>
      </c>
      <c r="BV86" s="127" t="s">
        <v>79</v>
      </c>
      <c r="BW86" s="127" t="s">
        <v>181</v>
      </c>
      <c r="BX86" s="127" t="s">
        <v>5</v>
      </c>
      <c r="CL86" s="127" t="s">
        <v>32</v>
      </c>
      <c r="CM86" s="127" t="s">
        <v>86</v>
      </c>
    </row>
    <row r="87" s="4" customFormat="1" ht="23.25" customHeight="1">
      <c r="A87" s="128" t="s">
        <v>87</v>
      </c>
      <c r="B87" s="67"/>
      <c r="C87" s="129"/>
      <c r="D87" s="129"/>
      <c r="E87" s="130" t="s">
        <v>182</v>
      </c>
      <c r="F87" s="130"/>
      <c r="G87" s="130"/>
      <c r="H87" s="130"/>
      <c r="I87" s="130"/>
      <c r="J87" s="129"/>
      <c r="K87" s="130" t="s">
        <v>183</v>
      </c>
      <c r="L87" s="130"/>
      <c r="M87" s="130"/>
      <c r="N87" s="130"/>
      <c r="O87" s="130"/>
      <c r="P87" s="130"/>
      <c r="Q87" s="130"/>
      <c r="R87" s="130"/>
      <c r="S87" s="130"/>
      <c r="T87" s="130"/>
      <c r="U87" s="130"/>
      <c r="V87" s="130"/>
      <c r="W87" s="130"/>
      <c r="X87" s="130"/>
      <c r="Y87" s="130"/>
      <c r="Z87" s="130"/>
      <c r="AA87" s="130"/>
      <c r="AB87" s="130"/>
      <c r="AC87" s="130"/>
      <c r="AD87" s="130"/>
      <c r="AE87" s="130"/>
      <c r="AF87" s="130"/>
      <c r="AG87" s="131">
        <f>'SO 98-98 - Všeobecný stav...'!J32</f>
        <v>0</v>
      </c>
      <c r="AH87" s="129"/>
      <c r="AI87" s="129"/>
      <c r="AJ87" s="129"/>
      <c r="AK87" s="129"/>
      <c r="AL87" s="129"/>
      <c r="AM87" s="129"/>
      <c r="AN87" s="131">
        <f>SUM(AG87,AT87)</f>
        <v>0</v>
      </c>
      <c r="AO87" s="129"/>
      <c r="AP87" s="129"/>
      <c r="AQ87" s="132" t="s">
        <v>90</v>
      </c>
      <c r="AR87" s="69"/>
      <c r="AS87" s="133">
        <v>0</v>
      </c>
      <c r="AT87" s="134">
        <f>ROUND(SUM(AV87:AW87),2)</f>
        <v>0</v>
      </c>
      <c r="AU87" s="135">
        <f>'SO 98-98 - Všeobecný stav...'!P89</f>
        <v>0</v>
      </c>
      <c r="AV87" s="134">
        <f>'SO 98-98 - Všeobecný stav...'!J35</f>
        <v>0</v>
      </c>
      <c r="AW87" s="134">
        <f>'SO 98-98 - Všeobecný stav...'!J36</f>
        <v>0</v>
      </c>
      <c r="AX87" s="134">
        <f>'SO 98-98 - Všeobecný stav...'!J37</f>
        <v>0</v>
      </c>
      <c r="AY87" s="134">
        <f>'SO 98-98 - Všeobecný stav...'!J38</f>
        <v>0</v>
      </c>
      <c r="AZ87" s="134">
        <f>'SO 98-98 - Všeobecný stav...'!F35</f>
        <v>0</v>
      </c>
      <c r="BA87" s="134">
        <f>'SO 98-98 - Všeobecný stav...'!F36</f>
        <v>0</v>
      </c>
      <c r="BB87" s="134">
        <f>'SO 98-98 - Všeobecný stav...'!F37</f>
        <v>0</v>
      </c>
      <c r="BC87" s="134">
        <f>'SO 98-98 - Všeobecný stav...'!F38</f>
        <v>0</v>
      </c>
      <c r="BD87" s="136">
        <f>'SO 98-98 - Všeobecný stav...'!F39</f>
        <v>0</v>
      </c>
      <c r="BE87" s="4"/>
      <c r="BT87" s="137" t="s">
        <v>86</v>
      </c>
      <c r="BV87" s="137" t="s">
        <v>79</v>
      </c>
      <c r="BW87" s="137" t="s">
        <v>184</v>
      </c>
      <c r="BX87" s="137" t="s">
        <v>181</v>
      </c>
      <c r="CL87" s="137" t="s">
        <v>32</v>
      </c>
    </row>
    <row r="88" s="4" customFormat="1" ht="23.25" customHeight="1">
      <c r="A88" s="128" t="s">
        <v>87</v>
      </c>
      <c r="B88" s="67"/>
      <c r="C88" s="129"/>
      <c r="D88" s="129"/>
      <c r="E88" s="130" t="s">
        <v>185</v>
      </c>
      <c r="F88" s="130"/>
      <c r="G88" s="130"/>
      <c r="H88" s="130"/>
      <c r="I88" s="130"/>
      <c r="J88" s="129"/>
      <c r="K88" s="130" t="s">
        <v>186</v>
      </c>
      <c r="L88" s="130"/>
      <c r="M88" s="130"/>
      <c r="N88" s="130"/>
      <c r="O88" s="130"/>
      <c r="P88" s="130"/>
      <c r="Q88" s="130"/>
      <c r="R88" s="130"/>
      <c r="S88" s="130"/>
      <c r="T88" s="130"/>
      <c r="U88" s="130"/>
      <c r="V88" s="130"/>
      <c r="W88" s="130"/>
      <c r="X88" s="130"/>
      <c r="Y88" s="130"/>
      <c r="Z88" s="130"/>
      <c r="AA88" s="130"/>
      <c r="AB88" s="130"/>
      <c r="AC88" s="130"/>
      <c r="AD88" s="130"/>
      <c r="AE88" s="130"/>
      <c r="AF88" s="130"/>
      <c r="AG88" s="131">
        <f>'SO 99-99 - Materiál dodan...'!J32</f>
        <v>0</v>
      </c>
      <c r="AH88" s="129"/>
      <c r="AI88" s="129"/>
      <c r="AJ88" s="129"/>
      <c r="AK88" s="129"/>
      <c r="AL88" s="129"/>
      <c r="AM88" s="129"/>
      <c r="AN88" s="131">
        <f>SUM(AG88,AT88)</f>
        <v>0</v>
      </c>
      <c r="AO88" s="129"/>
      <c r="AP88" s="129"/>
      <c r="AQ88" s="132" t="s">
        <v>90</v>
      </c>
      <c r="AR88" s="69"/>
      <c r="AS88" s="138">
        <v>0</v>
      </c>
      <c r="AT88" s="139">
        <f>ROUND(SUM(AV88:AW88),2)</f>
        <v>0</v>
      </c>
      <c r="AU88" s="140">
        <f>'SO 99-99 - Materiál dodan...'!P87</f>
        <v>0</v>
      </c>
      <c r="AV88" s="139">
        <f>'SO 99-99 - Materiál dodan...'!J35</f>
        <v>0</v>
      </c>
      <c r="AW88" s="139">
        <f>'SO 99-99 - Materiál dodan...'!J36</f>
        <v>0</v>
      </c>
      <c r="AX88" s="139">
        <f>'SO 99-99 - Materiál dodan...'!J37</f>
        <v>0</v>
      </c>
      <c r="AY88" s="139">
        <f>'SO 99-99 - Materiál dodan...'!J38</f>
        <v>0</v>
      </c>
      <c r="AZ88" s="139">
        <f>'SO 99-99 - Materiál dodan...'!F35</f>
        <v>0</v>
      </c>
      <c r="BA88" s="139">
        <f>'SO 99-99 - Materiál dodan...'!F36</f>
        <v>0</v>
      </c>
      <c r="BB88" s="139">
        <f>'SO 99-99 - Materiál dodan...'!F37</f>
        <v>0</v>
      </c>
      <c r="BC88" s="139">
        <f>'SO 99-99 - Materiál dodan...'!F38</f>
        <v>0</v>
      </c>
      <c r="BD88" s="141">
        <f>'SO 99-99 - Materiál dodan...'!F39</f>
        <v>0</v>
      </c>
      <c r="BE88" s="4"/>
      <c r="BT88" s="137" t="s">
        <v>86</v>
      </c>
      <c r="BV88" s="137" t="s">
        <v>79</v>
      </c>
      <c r="BW88" s="137" t="s">
        <v>187</v>
      </c>
      <c r="BX88" s="137" t="s">
        <v>181</v>
      </c>
      <c r="CL88" s="137" t="s">
        <v>32</v>
      </c>
    </row>
    <row r="89" s="2" customFormat="1" ht="30" customHeight="1">
      <c r="A89" s="42"/>
      <c r="B89" s="4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4"/>
      <c r="AL89" s="44"/>
      <c r="AM89" s="44"/>
      <c r="AN89" s="44"/>
      <c r="AO89" s="44"/>
      <c r="AP89" s="44"/>
      <c r="AQ89" s="44"/>
      <c r="AR89" s="48"/>
      <c r="AS89" s="42"/>
      <c r="AT89" s="42"/>
      <c r="AU89" s="42"/>
      <c r="AV89" s="42"/>
      <c r="AW89" s="42"/>
      <c r="AX89" s="42"/>
      <c r="AY89" s="42"/>
      <c r="AZ89" s="42"/>
      <c r="BA89" s="42"/>
      <c r="BB89" s="42"/>
      <c r="BC89" s="42"/>
      <c r="BD89" s="42"/>
      <c r="BE89" s="42"/>
    </row>
    <row r="90" s="2" customFormat="1" ht="6.96" customHeight="1">
      <c r="A90" s="42"/>
      <c r="B90" s="63"/>
      <c r="C90" s="64"/>
      <c r="D90" s="64"/>
      <c r="E90" s="64"/>
      <c r="F90" s="64"/>
      <c r="G90" s="64"/>
      <c r="H90" s="64"/>
      <c r="I90" s="64"/>
      <c r="J90" s="64"/>
      <c r="K90" s="64"/>
      <c r="L90" s="64"/>
      <c r="M90" s="64"/>
      <c r="N90" s="64"/>
      <c r="O90" s="64"/>
      <c r="P90" s="64"/>
      <c r="Q90" s="64"/>
      <c r="R90" s="64"/>
      <c r="S90" s="64"/>
      <c r="T90" s="64"/>
      <c r="U90" s="64"/>
      <c r="V90" s="64"/>
      <c r="W90" s="64"/>
      <c r="X90" s="64"/>
      <c r="Y90" s="64"/>
      <c r="Z90" s="64"/>
      <c r="AA90" s="64"/>
      <c r="AB90" s="64"/>
      <c r="AC90" s="64"/>
      <c r="AD90" s="64"/>
      <c r="AE90" s="64"/>
      <c r="AF90" s="64"/>
      <c r="AG90" s="64"/>
      <c r="AH90" s="64"/>
      <c r="AI90" s="64"/>
      <c r="AJ90" s="64"/>
      <c r="AK90" s="64"/>
      <c r="AL90" s="64"/>
      <c r="AM90" s="64"/>
      <c r="AN90" s="64"/>
      <c r="AO90" s="64"/>
      <c r="AP90" s="64"/>
      <c r="AQ90" s="64"/>
      <c r="AR90" s="48"/>
      <c r="AS90" s="42"/>
      <c r="AT90" s="42"/>
      <c r="AU90" s="42"/>
      <c r="AV90" s="42"/>
      <c r="AW90" s="42"/>
      <c r="AX90" s="42"/>
      <c r="AY90" s="42"/>
      <c r="AZ90" s="42"/>
      <c r="BA90" s="42"/>
      <c r="BB90" s="42"/>
      <c r="BC90" s="42"/>
      <c r="BD90" s="42"/>
      <c r="BE90" s="42"/>
    </row>
  </sheetData>
  <sheetProtection sheet="1" formatColumns="0" formatRows="0" objects="1" scenarios="1" spinCount="100000" saltValue="MOz2wqzak9wCTt6lRaCJVX1Km3Ss8faqfNXb9Vt+EPrcki/f3zThmbPdbOXQaHZQ371hTpZFhFqR41iFL+Oygg==" hashValue="tCFKkI6wMtJZKxrTy2scvAwcNnNu7wFxUUeVmyvoeLgfwgxlYj09ebxEIiu1K08+3LrpungezjxDRZJjT1bwKw==" algorithmName="SHA-512" password="CC35"/>
  <mergeCells count="174">
    <mergeCell ref="BE5:BE32"/>
    <mergeCell ref="K5:AO5"/>
    <mergeCell ref="K6:AO6"/>
    <mergeCell ref="E14:AJ14"/>
    <mergeCell ref="E23:AN23"/>
    <mergeCell ref="AK26:AO26"/>
    <mergeCell ref="L28:P28"/>
    <mergeCell ref="W28:AE28"/>
    <mergeCell ref="AK28:AO28"/>
    <mergeCell ref="AK29:AO29"/>
    <mergeCell ref="W29:AE29"/>
    <mergeCell ref="L29:P29"/>
    <mergeCell ref="AK30:AO30"/>
    <mergeCell ref="W30:AE30"/>
    <mergeCell ref="L30:P30"/>
    <mergeCell ref="W31:AE31"/>
    <mergeCell ref="L31:P31"/>
    <mergeCell ref="AK31:AO31"/>
    <mergeCell ref="L32:P32"/>
    <mergeCell ref="W32:AE32"/>
    <mergeCell ref="AK32:AO32"/>
    <mergeCell ref="L33:P33"/>
    <mergeCell ref="W33:AE33"/>
    <mergeCell ref="AK33:AO33"/>
    <mergeCell ref="AK35:AO35"/>
    <mergeCell ref="X35:AB35"/>
    <mergeCell ref="AR2:BE2"/>
    <mergeCell ref="AG61:AM61"/>
    <mergeCell ref="AN61:AP61"/>
    <mergeCell ref="AN62:AP62"/>
    <mergeCell ref="AG62:AM62"/>
    <mergeCell ref="AN63:AP63"/>
    <mergeCell ref="AG63:AM63"/>
    <mergeCell ref="AN64:AP64"/>
    <mergeCell ref="AG64:AM64"/>
    <mergeCell ref="AN65:AP65"/>
    <mergeCell ref="AG65:AM65"/>
    <mergeCell ref="AN66:AP66"/>
    <mergeCell ref="AG66:AM66"/>
    <mergeCell ref="AN67:AP67"/>
    <mergeCell ref="AG67:AM67"/>
    <mergeCell ref="AG68:AM68"/>
    <mergeCell ref="AN68:AP68"/>
    <mergeCell ref="AN69:AP69"/>
    <mergeCell ref="AG69:AM69"/>
    <mergeCell ref="AN70:AP70"/>
    <mergeCell ref="AG70:AM70"/>
    <mergeCell ref="AN71:AP71"/>
    <mergeCell ref="AG71:AM71"/>
    <mergeCell ref="AG72:AM72"/>
    <mergeCell ref="AN72:AP72"/>
    <mergeCell ref="AG73:AM73"/>
    <mergeCell ref="AN73:AP73"/>
    <mergeCell ref="AN74:AP74"/>
    <mergeCell ref="AG74:AM74"/>
    <mergeCell ref="AG75:AM75"/>
    <mergeCell ref="AN75:AP75"/>
    <mergeCell ref="AG76:AM76"/>
    <mergeCell ref="AN76:AP76"/>
    <mergeCell ref="AN77:AP77"/>
    <mergeCell ref="AG77:AM77"/>
    <mergeCell ref="AN78:AP78"/>
    <mergeCell ref="AG78:AM78"/>
    <mergeCell ref="AN79:AP79"/>
    <mergeCell ref="AG79:AM79"/>
    <mergeCell ref="AN80:AP80"/>
    <mergeCell ref="AG80:AM80"/>
    <mergeCell ref="AG81:AM81"/>
    <mergeCell ref="AN81:AP81"/>
    <mergeCell ref="AN82:AP82"/>
    <mergeCell ref="AG82:AM82"/>
    <mergeCell ref="AN83:AP83"/>
    <mergeCell ref="AG83:AM83"/>
    <mergeCell ref="AN84:AP84"/>
    <mergeCell ref="AG84:AM84"/>
    <mergeCell ref="AN85:AP85"/>
    <mergeCell ref="AG85:AM85"/>
    <mergeCell ref="AN86:AP86"/>
    <mergeCell ref="AG86:AM86"/>
    <mergeCell ref="AN87:AP87"/>
    <mergeCell ref="AG87:AM87"/>
    <mergeCell ref="AN88:AP88"/>
    <mergeCell ref="AG88:AM88"/>
    <mergeCell ref="L45:AO45"/>
    <mergeCell ref="I52:AF52"/>
    <mergeCell ref="C52:G52"/>
    <mergeCell ref="D55:H55"/>
    <mergeCell ref="J55:AF55"/>
    <mergeCell ref="K56:AF56"/>
    <mergeCell ref="E56:I56"/>
    <mergeCell ref="J57:AF57"/>
    <mergeCell ref="D57:H57"/>
    <mergeCell ref="K58:AF58"/>
    <mergeCell ref="E58:I58"/>
    <mergeCell ref="K59:AF59"/>
    <mergeCell ref="E59:I59"/>
    <mergeCell ref="K60:AF60"/>
    <mergeCell ref="E60:I60"/>
    <mergeCell ref="E61:I61"/>
    <mergeCell ref="K61:AF61"/>
    <mergeCell ref="K62:AF62"/>
    <mergeCell ref="E62:I62"/>
    <mergeCell ref="K63:AF63"/>
    <mergeCell ref="E63:I63"/>
    <mergeCell ref="AM47:AN47"/>
    <mergeCell ref="AM49:AP49"/>
    <mergeCell ref="AS49:AT51"/>
    <mergeCell ref="AM50:AP50"/>
    <mergeCell ref="AN52:AP52"/>
    <mergeCell ref="AG52:AM52"/>
    <mergeCell ref="AN55:AP55"/>
    <mergeCell ref="AG55:AM55"/>
    <mergeCell ref="AN56:AP56"/>
    <mergeCell ref="AG56:AM56"/>
    <mergeCell ref="AN57:AP57"/>
    <mergeCell ref="AG57:AM57"/>
    <mergeCell ref="AN58:AP58"/>
    <mergeCell ref="AG58:AM58"/>
    <mergeCell ref="AN59:AP59"/>
    <mergeCell ref="AG59:AM59"/>
    <mergeCell ref="AN60:AP60"/>
    <mergeCell ref="AG60:AM60"/>
    <mergeCell ref="AG54:AM54"/>
    <mergeCell ref="AN54:AP54"/>
    <mergeCell ref="J64:AF64"/>
    <mergeCell ref="D64:H64"/>
    <mergeCell ref="E65:I65"/>
    <mergeCell ref="K65:AF65"/>
    <mergeCell ref="K66:AF66"/>
    <mergeCell ref="E66:I66"/>
    <mergeCell ref="D67:H67"/>
    <mergeCell ref="J67:AF67"/>
    <mergeCell ref="K68:AF68"/>
    <mergeCell ref="E68:I68"/>
    <mergeCell ref="E69:I69"/>
    <mergeCell ref="K69:AF69"/>
    <mergeCell ref="J70:AF70"/>
    <mergeCell ref="D70:H70"/>
    <mergeCell ref="E71:I71"/>
    <mergeCell ref="K71:AF71"/>
    <mergeCell ref="E72:I72"/>
    <mergeCell ref="K72:AF72"/>
    <mergeCell ref="K73:AF73"/>
    <mergeCell ref="E73:I73"/>
    <mergeCell ref="K74:AF74"/>
    <mergeCell ref="E74:I74"/>
    <mergeCell ref="E75:I75"/>
    <mergeCell ref="K75:AF75"/>
    <mergeCell ref="E76:I76"/>
    <mergeCell ref="K76:AF76"/>
    <mergeCell ref="K77:AF77"/>
    <mergeCell ref="E77:I77"/>
    <mergeCell ref="E78:I78"/>
    <mergeCell ref="K78:AF78"/>
    <mergeCell ref="E79:I79"/>
    <mergeCell ref="K79:AF79"/>
    <mergeCell ref="E80:I80"/>
    <mergeCell ref="K80:AF80"/>
    <mergeCell ref="E81:I81"/>
    <mergeCell ref="K81:AF81"/>
    <mergeCell ref="D82:H82"/>
    <mergeCell ref="J82:AF82"/>
    <mergeCell ref="E83:I83"/>
    <mergeCell ref="K83:AF83"/>
    <mergeCell ref="D84:H84"/>
    <mergeCell ref="J84:AF84"/>
    <mergeCell ref="E85:I85"/>
    <mergeCell ref="K85:AF85"/>
    <mergeCell ref="D86:H86"/>
    <mergeCell ref="J86:AF86"/>
    <mergeCell ref="E87:I87"/>
    <mergeCell ref="K87:AF87"/>
    <mergeCell ref="E88:I88"/>
    <mergeCell ref="K88:AF88"/>
  </mergeCells>
  <hyperlinks>
    <hyperlink ref="A56" location="'PS_01_01.1.01 - Zabezpečo...'!C2" display="/"/>
    <hyperlink ref="A58" location="'SO 10-01.01 - Železniční ...'!C2" display="/"/>
    <hyperlink ref="A59" location="'SO 10-01.11 - Následná úp...'!C2" display="/"/>
    <hyperlink ref="A60" location="'SO 11-01.01 - Železniční ...'!C2" display="/"/>
    <hyperlink ref="A61" location="'SO 01-14-01.01 - Výstroj ...'!C2" display="/"/>
    <hyperlink ref="A62" location="'SO 11-22 - Zajištění skal...'!C2" display="/"/>
    <hyperlink ref="A63" location="'SO 11-23 - Zajištění skal...'!C2" display="/"/>
    <hyperlink ref="A65" location="'SO 12-01 - ZAST Žďár nad ...'!C2" display="/"/>
    <hyperlink ref="A66" location="'SO 12-03 - Zast. Dědov, o...'!C2" display="/"/>
    <hyperlink ref="A68" location="'SO 13-01 - Železniční pře...'!C2" display="/"/>
    <hyperlink ref="A69" location="'SO 13-03 - Železniční pře...'!C2" display="/"/>
    <hyperlink ref="A71" location="'SO 20-01 - Železniční mos...'!C2" display="/"/>
    <hyperlink ref="A72" location="'SO 20-02 - Železniční mos...'!C2" display="/"/>
    <hyperlink ref="A73" location="'SO 20-03 - Železniční mos...'!C2" display="/"/>
    <hyperlink ref="A74" location="'SO 20-04 - Železniční mos...'!C2" display="/"/>
    <hyperlink ref="A75" location="'SO 20-05 - Železniční mos...'!C2" display="/"/>
    <hyperlink ref="A76" location="'SO 20-08 - Železniční mos...'!C2" display="/"/>
    <hyperlink ref="A77" location="'SO 21-01 - Propustek v ev...'!C2" display="/"/>
    <hyperlink ref="A78" location="'SO 21-02 - Propustek v ev...'!C2" display="/"/>
    <hyperlink ref="A79" location="'SO 21-03 - Propustek v ev...'!C2" display="/"/>
    <hyperlink ref="A80" location="'SO 21-04 - Propustek v ev...'!C2" display="/"/>
    <hyperlink ref="A81" location="'SO 21-05 - Propustek v ev...'!C2" display="/"/>
    <hyperlink ref="A83" location="'SO 55_01.1.01 - Úprava ka...'!C2" display="/"/>
    <hyperlink ref="A85" location="'SO 76-01 - ZAST Žďár nad ...'!C2" display="/"/>
    <hyperlink ref="A87" location="'SO 98-98 - Všeobecný stav...'!C2" display="/"/>
    <hyperlink ref="A88" location="'SO 99-99 - Materiál doda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121</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1378</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1520</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ROUND((SUM(BE90:BE145)),  2)</f>
        <v>0</v>
      </c>
      <c r="G35" s="42"/>
      <c r="H35" s="42"/>
      <c r="I35" s="161">
        <v>0.20999999999999999</v>
      </c>
      <c r="J35" s="160">
        <f>ROUND(((SUM(BE90:BE145))*I35),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ROUND((SUM(BF90:BF145)),  2)</f>
        <v>0</v>
      </c>
      <c r="G36" s="42"/>
      <c r="H36" s="42"/>
      <c r="I36" s="161">
        <v>0.14999999999999999</v>
      </c>
      <c r="J36" s="160">
        <f>ROUND(((SUM(BF90:BF145))*I36),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ROUND((SUM(BG90:BG145)),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ROUND((SUM(BH90:BH145)),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ROUND((SUM(BI90:BI145)),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1378</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12-03 - Zast. Dědov, oprava nástupiště</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915</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1380</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1521</v>
      </c>
      <c r="E67" s="186"/>
      <c r="F67" s="186"/>
      <c r="G67" s="186"/>
      <c r="H67" s="186"/>
      <c r="I67" s="186"/>
      <c r="J67" s="187">
        <f>J107</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J127</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1378</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12-03 - Zast. Dědov, oprava nástupiště</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P91+P127</f>
        <v>0</v>
      </c>
      <c r="Q90" s="100"/>
      <c r="R90" s="197">
        <f>R91+R127</f>
        <v>293.07913000000002</v>
      </c>
      <c r="S90" s="100"/>
      <c r="T90" s="198">
        <f>T91+T127</f>
        <v>0</v>
      </c>
      <c r="U90" s="42"/>
      <c r="V90" s="42"/>
      <c r="W90" s="42"/>
      <c r="X90" s="42"/>
      <c r="Y90" s="42"/>
      <c r="Z90" s="42"/>
      <c r="AA90" s="42"/>
      <c r="AB90" s="42"/>
      <c r="AC90" s="42"/>
      <c r="AD90" s="42"/>
      <c r="AE90" s="42"/>
      <c r="AT90" s="20" t="s">
        <v>76</v>
      </c>
      <c r="AU90" s="20" t="s">
        <v>196</v>
      </c>
      <c r="BK90" s="199">
        <f>BK91+BK127</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P92+P100</f>
        <v>0</v>
      </c>
      <c r="Q91" s="208"/>
      <c r="R91" s="209">
        <f>R92+R100</f>
        <v>293.07913000000002</v>
      </c>
      <c r="S91" s="208"/>
      <c r="T91" s="210">
        <f>T92+T100</f>
        <v>0</v>
      </c>
      <c r="U91" s="12"/>
      <c r="V91" s="12"/>
      <c r="W91" s="12"/>
      <c r="X91" s="12"/>
      <c r="Y91" s="12"/>
      <c r="Z91" s="12"/>
      <c r="AA91" s="12"/>
      <c r="AB91" s="12"/>
      <c r="AC91" s="12"/>
      <c r="AD91" s="12"/>
      <c r="AE91" s="12"/>
      <c r="AR91" s="211" t="s">
        <v>84</v>
      </c>
      <c r="AT91" s="212" t="s">
        <v>76</v>
      </c>
      <c r="AU91" s="212" t="s">
        <v>77</v>
      </c>
      <c r="AY91" s="211" t="s">
        <v>219</v>
      </c>
      <c r="BK91" s="213">
        <f>BK92+BK100</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SUM(P93:P99)</f>
        <v>0</v>
      </c>
      <c r="Q92" s="208"/>
      <c r="R92" s="209">
        <f>SUM(R93:R99)</f>
        <v>0</v>
      </c>
      <c r="S92" s="208"/>
      <c r="T92" s="210">
        <f>SUM(T93:T99)</f>
        <v>0</v>
      </c>
      <c r="U92" s="12"/>
      <c r="V92" s="12"/>
      <c r="W92" s="12"/>
      <c r="X92" s="12"/>
      <c r="Y92" s="12"/>
      <c r="Z92" s="12"/>
      <c r="AA92" s="12"/>
      <c r="AB92" s="12"/>
      <c r="AC92" s="12"/>
      <c r="AD92" s="12"/>
      <c r="AE92" s="12"/>
      <c r="AR92" s="211" t="s">
        <v>84</v>
      </c>
      <c r="AT92" s="212" t="s">
        <v>76</v>
      </c>
      <c r="AU92" s="212" t="s">
        <v>84</v>
      </c>
      <c r="AY92" s="211" t="s">
        <v>219</v>
      </c>
      <c r="BK92" s="213">
        <f>SUM(BK93:BK99)</f>
        <v>0</v>
      </c>
    </row>
    <row r="93" s="2" customFormat="1" ht="37.8" customHeight="1">
      <c r="A93" s="42"/>
      <c r="B93" s="43"/>
      <c r="C93" s="216" t="s">
        <v>84</v>
      </c>
      <c r="D93" s="216" t="s">
        <v>221</v>
      </c>
      <c r="E93" s="217" t="s">
        <v>565</v>
      </c>
      <c r="F93" s="218" t="s">
        <v>566</v>
      </c>
      <c r="G93" s="219" t="s">
        <v>567</v>
      </c>
      <c r="H93" s="220">
        <v>178.30000000000001</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1522</v>
      </c>
    </row>
    <row r="94" s="2" customFormat="1" ht="44.25" customHeight="1">
      <c r="A94" s="42"/>
      <c r="B94" s="43"/>
      <c r="C94" s="216" t="s">
        <v>86</v>
      </c>
      <c r="D94" s="216" t="s">
        <v>221</v>
      </c>
      <c r="E94" s="217" t="s">
        <v>572</v>
      </c>
      <c r="F94" s="218" t="s">
        <v>573</v>
      </c>
      <c r="G94" s="219" t="s">
        <v>567</v>
      </c>
      <c r="H94" s="220">
        <v>356.60000000000002</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1523</v>
      </c>
    </row>
    <row r="95" s="13" customFormat="1">
      <c r="A95" s="13"/>
      <c r="B95" s="229"/>
      <c r="C95" s="230"/>
      <c r="D95" s="231" t="s">
        <v>228</v>
      </c>
      <c r="E95" s="232" t="s">
        <v>32</v>
      </c>
      <c r="F95" s="233" t="s">
        <v>1524</v>
      </c>
      <c r="G95" s="230"/>
      <c r="H95" s="234">
        <v>356.60000000000002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21.75" customHeight="1">
      <c r="A96" s="42"/>
      <c r="B96" s="43"/>
      <c r="C96" s="216" t="s">
        <v>237</v>
      </c>
      <c r="D96" s="216" t="s">
        <v>221</v>
      </c>
      <c r="E96" s="217" t="s">
        <v>576</v>
      </c>
      <c r="F96" s="218" t="s">
        <v>577</v>
      </c>
      <c r="G96" s="219" t="s">
        <v>567</v>
      </c>
      <c r="H96" s="220">
        <v>178.30000000000001</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1525</v>
      </c>
    </row>
    <row r="97" s="2" customFormat="1" ht="21.75" customHeight="1">
      <c r="A97" s="42"/>
      <c r="B97" s="43"/>
      <c r="C97" s="216" t="s">
        <v>226</v>
      </c>
      <c r="D97" s="216" t="s">
        <v>221</v>
      </c>
      <c r="E97" s="217" t="s">
        <v>580</v>
      </c>
      <c r="F97" s="218" t="s">
        <v>581</v>
      </c>
      <c r="G97" s="219" t="s">
        <v>567</v>
      </c>
      <c r="H97" s="220">
        <v>178.30000000000001</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1526</v>
      </c>
    </row>
    <row r="98" s="13" customFormat="1">
      <c r="A98" s="13"/>
      <c r="B98" s="229"/>
      <c r="C98" s="230"/>
      <c r="D98" s="231" t="s">
        <v>228</v>
      </c>
      <c r="E98" s="232" t="s">
        <v>32</v>
      </c>
      <c r="F98" s="233" t="s">
        <v>1527</v>
      </c>
      <c r="G98" s="230"/>
      <c r="H98" s="234">
        <v>178.30000000000001</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4" customFormat="1">
      <c r="A99" s="14"/>
      <c r="B99" s="241"/>
      <c r="C99" s="242"/>
      <c r="D99" s="231" t="s">
        <v>228</v>
      </c>
      <c r="E99" s="243" t="s">
        <v>32</v>
      </c>
      <c r="F99" s="244" t="s">
        <v>231</v>
      </c>
      <c r="G99" s="242"/>
      <c r="H99" s="245">
        <v>178.30000000000001</v>
      </c>
      <c r="I99" s="246"/>
      <c r="J99" s="242"/>
      <c r="K99" s="242"/>
      <c r="L99" s="247"/>
      <c r="M99" s="248"/>
      <c r="N99" s="249"/>
      <c r="O99" s="249"/>
      <c r="P99" s="249"/>
      <c r="Q99" s="249"/>
      <c r="R99" s="249"/>
      <c r="S99" s="249"/>
      <c r="T99" s="250"/>
      <c r="U99" s="14"/>
      <c r="V99" s="14"/>
      <c r="W99" s="14"/>
      <c r="X99" s="14"/>
      <c r="Y99" s="14"/>
      <c r="Z99" s="14"/>
      <c r="AA99" s="14"/>
      <c r="AB99" s="14"/>
      <c r="AC99" s="14"/>
      <c r="AD99" s="14"/>
      <c r="AE99" s="14"/>
      <c r="AT99" s="251" t="s">
        <v>228</v>
      </c>
      <c r="AU99" s="251" t="s">
        <v>86</v>
      </c>
      <c r="AV99" s="14" t="s">
        <v>226</v>
      </c>
      <c r="AW99" s="14" t="s">
        <v>39</v>
      </c>
      <c r="AX99" s="14" t="s">
        <v>84</v>
      </c>
      <c r="AY99" s="251"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P101+SUM(P102:P107)</f>
        <v>0</v>
      </c>
      <c r="Q100" s="208"/>
      <c r="R100" s="209">
        <f>R101+SUM(R102:R107)</f>
        <v>293.07913000000002</v>
      </c>
      <c r="S100" s="208"/>
      <c r="T100" s="210">
        <f>T101+SUM(T102:T107)</f>
        <v>0</v>
      </c>
      <c r="U100" s="12"/>
      <c r="V100" s="12"/>
      <c r="W100" s="12"/>
      <c r="X100" s="12"/>
      <c r="Y100" s="12"/>
      <c r="Z100" s="12"/>
      <c r="AA100" s="12"/>
      <c r="AB100" s="12"/>
      <c r="AC100" s="12"/>
      <c r="AD100" s="12"/>
      <c r="AE100" s="12"/>
      <c r="AR100" s="211" t="s">
        <v>84</v>
      </c>
      <c r="AT100" s="212" t="s">
        <v>76</v>
      </c>
      <c r="AU100" s="212" t="s">
        <v>84</v>
      </c>
      <c r="AY100" s="211" t="s">
        <v>219</v>
      </c>
      <c r="BK100" s="213">
        <f>BK101+SUM(BK102:BK107)</f>
        <v>0</v>
      </c>
    </row>
    <row r="101" s="2" customFormat="1" ht="37.8" customHeight="1">
      <c r="A101" s="42"/>
      <c r="B101" s="43"/>
      <c r="C101" s="216" t="s">
        <v>246</v>
      </c>
      <c r="D101" s="216" t="s">
        <v>221</v>
      </c>
      <c r="E101" s="217" t="s">
        <v>565</v>
      </c>
      <c r="F101" s="218" t="s">
        <v>566</v>
      </c>
      <c r="G101" s="219" t="s">
        <v>567</v>
      </c>
      <c r="H101" s="220">
        <v>9.4049999999999994</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1528</v>
      </c>
    </row>
    <row r="102" s="2" customFormat="1" ht="44.25" customHeight="1">
      <c r="A102" s="42"/>
      <c r="B102" s="43"/>
      <c r="C102" s="216" t="s">
        <v>252</v>
      </c>
      <c r="D102" s="216" t="s">
        <v>221</v>
      </c>
      <c r="E102" s="217" t="s">
        <v>572</v>
      </c>
      <c r="F102" s="218" t="s">
        <v>573</v>
      </c>
      <c r="G102" s="219" t="s">
        <v>567</v>
      </c>
      <c r="H102" s="220">
        <v>9.4049999999999994</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241</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241</v>
      </c>
      <c r="BM102" s="227" t="s">
        <v>1529</v>
      </c>
    </row>
    <row r="103" s="13" customFormat="1">
      <c r="A103" s="13"/>
      <c r="B103" s="229"/>
      <c r="C103" s="230"/>
      <c r="D103" s="231" t="s">
        <v>228</v>
      </c>
      <c r="E103" s="232" t="s">
        <v>32</v>
      </c>
      <c r="F103" s="233" t="s">
        <v>1530</v>
      </c>
      <c r="G103" s="230"/>
      <c r="H103" s="234">
        <v>9.4049999999999994</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21.75" customHeight="1">
      <c r="A104" s="42"/>
      <c r="B104" s="43"/>
      <c r="C104" s="216" t="s">
        <v>256</v>
      </c>
      <c r="D104" s="216" t="s">
        <v>221</v>
      </c>
      <c r="E104" s="217" t="s">
        <v>576</v>
      </c>
      <c r="F104" s="218" t="s">
        <v>577</v>
      </c>
      <c r="G104" s="219" t="s">
        <v>567</v>
      </c>
      <c r="H104" s="220">
        <v>9.4049999999999994</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1531</v>
      </c>
    </row>
    <row r="105" s="2" customFormat="1" ht="24.15" customHeight="1">
      <c r="A105" s="42"/>
      <c r="B105" s="43"/>
      <c r="C105" s="216" t="s">
        <v>262</v>
      </c>
      <c r="D105" s="216" t="s">
        <v>221</v>
      </c>
      <c r="E105" s="217" t="s">
        <v>592</v>
      </c>
      <c r="F105" s="218" t="s">
        <v>593</v>
      </c>
      <c r="G105" s="219" t="s">
        <v>567</v>
      </c>
      <c r="H105" s="220">
        <v>9.4049999999999994</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1532</v>
      </c>
    </row>
    <row r="106" s="13" customFormat="1">
      <c r="A106" s="13"/>
      <c r="B106" s="229"/>
      <c r="C106" s="230"/>
      <c r="D106" s="231" t="s">
        <v>228</v>
      </c>
      <c r="E106" s="232" t="s">
        <v>32</v>
      </c>
      <c r="F106" s="233" t="s">
        <v>1533</v>
      </c>
      <c r="G106" s="230"/>
      <c r="H106" s="234">
        <v>9.4049999999999994</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84</v>
      </c>
      <c r="AY106" s="240" t="s">
        <v>219</v>
      </c>
    </row>
    <row r="107" s="12" customFormat="1" ht="20.88" customHeight="1">
      <c r="A107" s="12"/>
      <c r="B107" s="200"/>
      <c r="C107" s="201"/>
      <c r="D107" s="202" t="s">
        <v>76</v>
      </c>
      <c r="E107" s="214" t="s">
        <v>246</v>
      </c>
      <c r="F107" s="214" t="s">
        <v>634</v>
      </c>
      <c r="G107" s="201"/>
      <c r="H107" s="201"/>
      <c r="I107" s="204"/>
      <c r="J107" s="215">
        <f>BK107</f>
        <v>0</v>
      </c>
      <c r="K107" s="201"/>
      <c r="L107" s="206"/>
      <c r="M107" s="207"/>
      <c r="N107" s="208"/>
      <c r="O107" s="208"/>
      <c r="P107" s="209">
        <f>SUM(P108:P126)</f>
        <v>0</v>
      </c>
      <c r="Q107" s="208"/>
      <c r="R107" s="209">
        <f>SUM(R108:R126)</f>
        <v>293.07913000000002</v>
      </c>
      <c r="S107" s="208"/>
      <c r="T107" s="210">
        <f>SUM(T108:T126)</f>
        <v>0</v>
      </c>
      <c r="U107" s="12"/>
      <c r="V107" s="12"/>
      <c r="W107" s="12"/>
      <c r="X107" s="12"/>
      <c r="Y107" s="12"/>
      <c r="Z107" s="12"/>
      <c r="AA107" s="12"/>
      <c r="AB107" s="12"/>
      <c r="AC107" s="12"/>
      <c r="AD107" s="12"/>
      <c r="AE107" s="12"/>
      <c r="AR107" s="211" t="s">
        <v>84</v>
      </c>
      <c r="AT107" s="212" t="s">
        <v>76</v>
      </c>
      <c r="AU107" s="212" t="s">
        <v>86</v>
      </c>
      <c r="AY107" s="211" t="s">
        <v>219</v>
      </c>
      <c r="BK107" s="213">
        <f>SUM(BK108:BK126)</f>
        <v>0</v>
      </c>
    </row>
    <row r="108" s="2" customFormat="1" ht="21.75" customHeight="1">
      <c r="A108" s="42"/>
      <c r="B108" s="43"/>
      <c r="C108" s="216" t="s">
        <v>267</v>
      </c>
      <c r="D108" s="216" t="s">
        <v>221</v>
      </c>
      <c r="E108" s="217" t="s">
        <v>1534</v>
      </c>
      <c r="F108" s="218" t="s">
        <v>1535</v>
      </c>
      <c r="G108" s="219" t="s">
        <v>637</v>
      </c>
      <c r="H108" s="220">
        <v>128</v>
      </c>
      <c r="I108" s="221"/>
      <c r="J108" s="222">
        <f>ROUND(I108*H108,2)</f>
        <v>0</v>
      </c>
      <c r="K108" s="218" t="s">
        <v>965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237</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1536</v>
      </c>
    </row>
    <row r="109" s="2" customFormat="1" ht="24.15" customHeight="1">
      <c r="A109" s="42"/>
      <c r="B109" s="43"/>
      <c r="C109" s="216" t="s">
        <v>273</v>
      </c>
      <c r="D109" s="216" t="s">
        <v>221</v>
      </c>
      <c r="E109" s="217" t="s">
        <v>1409</v>
      </c>
      <c r="F109" s="218" t="s">
        <v>1410</v>
      </c>
      <c r="G109" s="219" t="s">
        <v>259</v>
      </c>
      <c r="H109" s="220">
        <v>94</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237</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1537</v>
      </c>
    </row>
    <row r="110" s="13" customFormat="1">
      <c r="A110" s="13"/>
      <c r="B110" s="229"/>
      <c r="C110" s="230"/>
      <c r="D110" s="231" t="s">
        <v>228</v>
      </c>
      <c r="E110" s="232" t="s">
        <v>32</v>
      </c>
      <c r="F110" s="233" t="s">
        <v>1538</v>
      </c>
      <c r="G110" s="230"/>
      <c r="H110" s="234">
        <v>94</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237</v>
      </c>
      <c r="AV110" s="13" t="s">
        <v>86</v>
      </c>
      <c r="AW110" s="13" t="s">
        <v>39</v>
      </c>
      <c r="AX110" s="13" t="s">
        <v>84</v>
      </c>
      <c r="AY110" s="240" t="s">
        <v>219</v>
      </c>
    </row>
    <row r="111" s="2" customFormat="1" ht="16.5" customHeight="1">
      <c r="A111" s="42"/>
      <c r="B111" s="43"/>
      <c r="C111" s="216" t="s">
        <v>279</v>
      </c>
      <c r="D111" s="216" t="s">
        <v>221</v>
      </c>
      <c r="E111" s="217" t="s">
        <v>1539</v>
      </c>
      <c r="F111" s="218" t="s">
        <v>1540</v>
      </c>
      <c r="G111" s="219" t="s">
        <v>259</v>
      </c>
      <c r="H111" s="220">
        <v>93</v>
      </c>
      <c r="I111" s="221"/>
      <c r="J111" s="222">
        <f>ROUND(I111*H111,2)</f>
        <v>0</v>
      </c>
      <c r="K111" s="218" t="s">
        <v>225</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237</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1541</v>
      </c>
    </row>
    <row r="112" s="13" customFormat="1">
      <c r="A112" s="13"/>
      <c r="B112" s="229"/>
      <c r="C112" s="230"/>
      <c r="D112" s="231" t="s">
        <v>228</v>
      </c>
      <c r="E112" s="232" t="s">
        <v>32</v>
      </c>
      <c r="F112" s="233" t="s">
        <v>1542</v>
      </c>
      <c r="G112" s="230"/>
      <c r="H112" s="234">
        <v>93</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237</v>
      </c>
      <c r="AV112" s="13" t="s">
        <v>86</v>
      </c>
      <c r="AW112" s="13" t="s">
        <v>39</v>
      </c>
      <c r="AX112" s="13" t="s">
        <v>84</v>
      </c>
      <c r="AY112" s="240" t="s">
        <v>219</v>
      </c>
    </row>
    <row r="113" s="2" customFormat="1" ht="24.15" customHeight="1">
      <c r="A113" s="42"/>
      <c r="B113" s="43"/>
      <c r="C113" s="216" t="s">
        <v>286</v>
      </c>
      <c r="D113" s="216" t="s">
        <v>221</v>
      </c>
      <c r="E113" s="217" t="s">
        <v>1543</v>
      </c>
      <c r="F113" s="218" t="s">
        <v>1544</v>
      </c>
      <c r="G113" s="219" t="s">
        <v>240</v>
      </c>
      <c r="H113" s="220">
        <v>1</v>
      </c>
      <c r="I113" s="221"/>
      <c r="J113" s="222">
        <f>ROUND(I113*H113,2)</f>
        <v>0</v>
      </c>
      <c r="K113" s="218" t="s">
        <v>32</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237</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1545</v>
      </c>
    </row>
    <row r="114" s="2" customFormat="1" ht="21.75" customHeight="1">
      <c r="A114" s="42"/>
      <c r="B114" s="43"/>
      <c r="C114" s="216" t="s">
        <v>290</v>
      </c>
      <c r="D114" s="216" t="s">
        <v>221</v>
      </c>
      <c r="E114" s="217" t="s">
        <v>1546</v>
      </c>
      <c r="F114" s="218" t="s">
        <v>1547</v>
      </c>
      <c r="G114" s="219" t="s">
        <v>259</v>
      </c>
      <c r="H114" s="220">
        <v>7</v>
      </c>
      <c r="I114" s="221"/>
      <c r="J114" s="222">
        <f>ROUND(I114*H114,2)</f>
        <v>0</v>
      </c>
      <c r="K114" s="218" t="s">
        <v>32</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237</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1548</v>
      </c>
    </row>
    <row r="115" s="2" customFormat="1" ht="16.5" customHeight="1">
      <c r="A115" s="42"/>
      <c r="B115" s="43"/>
      <c r="C115" s="252" t="s">
        <v>295</v>
      </c>
      <c r="D115" s="252" t="s">
        <v>280</v>
      </c>
      <c r="E115" s="253" t="s">
        <v>1431</v>
      </c>
      <c r="F115" s="254" t="s">
        <v>1432</v>
      </c>
      <c r="G115" s="255" t="s">
        <v>240</v>
      </c>
      <c r="H115" s="256">
        <v>93</v>
      </c>
      <c r="I115" s="257"/>
      <c r="J115" s="258">
        <f>ROUND(I115*H115,2)</f>
        <v>0</v>
      </c>
      <c r="K115" s="254" t="s">
        <v>225</v>
      </c>
      <c r="L115" s="259"/>
      <c r="M115" s="260" t="s">
        <v>32</v>
      </c>
      <c r="N115" s="261" t="s">
        <v>48</v>
      </c>
      <c r="O115" s="88"/>
      <c r="P115" s="225">
        <f>O115*H115</f>
        <v>0</v>
      </c>
      <c r="Q115" s="225">
        <v>0.047</v>
      </c>
      <c r="R115" s="225">
        <f>Q115*H115</f>
        <v>4.3710000000000004</v>
      </c>
      <c r="S115" s="225">
        <v>0</v>
      </c>
      <c r="T115" s="226">
        <f>S115*H115</f>
        <v>0</v>
      </c>
      <c r="U115" s="42"/>
      <c r="V115" s="42"/>
      <c r="W115" s="42"/>
      <c r="X115" s="42"/>
      <c r="Y115" s="42"/>
      <c r="Z115" s="42"/>
      <c r="AA115" s="42"/>
      <c r="AB115" s="42"/>
      <c r="AC115" s="42"/>
      <c r="AD115" s="42"/>
      <c r="AE115" s="42"/>
      <c r="AR115" s="227" t="s">
        <v>262</v>
      </c>
      <c r="AT115" s="227" t="s">
        <v>280</v>
      </c>
      <c r="AU115" s="227" t="s">
        <v>237</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1549</v>
      </c>
    </row>
    <row r="116" s="2" customFormat="1" ht="21.75" customHeight="1">
      <c r="A116" s="42"/>
      <c r="B116" s="43"/>
      <c r="C116" s="252" t="s">
        <v>8</v>
      </c>
      <c r="D116" s="252" t="s">
        <v>280</v>
      </c>
      <c r="E116" s="253" t="s">
        <v>1434</v>
      </c>
      <c r="F116" s="254" t="s">
        <v>1435</v>
      </c>
      <c r="G116" s="255" t="s">
        <v>224</v>
      </c>
      <c r="H116" s="256">
        <v>5</v>
      </c>
      <c r="I116" s="257"/>
      <c r="J116" s="258">
        <f>ROUND(I116*H116,2)</f>
        <v>0</v>
      </c>
      <c r="K116" s="254" t="s">
        <v>225</v>
      </c>
      <c r="L116" s="259"/>
      <c r="M116" s="260" t="s">
        <v>32</v>
      </c>
      <c r="N116" s="261" t="s">
        <v>48</v>
      </c>
      <c r="O116" s="88"/>
      <c r="P116" s="225">
        <f>O116*H116</f>
        <v>0</v>
      </c>
      <c r="Q116" s="225">
        <v>2.4289999999999998</v>
      </c>
      <c r="R116" s="225">
        <f>Q116*H116</f>
        <v>12.145</v>
      </c>
      <c r="S116" s="225">
        <v>0</v>
      </c>
      <c r="T116" s="226">
        <f>S116*H116</f>
        <v>0</v>
      </c>
      <c r="U116" s="42"/>
      <c r="V116" s="42"/>
      <c r="W116" s="42"/>
      <c r="X116" s="42"/>
      <c r="Y116" s="42"/>
      <c r="Z116" s="42"/>
      <c r="AA116" s="42"/>
      <c r="AB116" s="42"/>
      <c r="AC116" s="42"/>
      <c r="AD116" s="42"/>
      <c r="AE116" s="42"/>
      <c r="AR116" s="227" t="s">
        <v>262</v>
      </c>
      <c r="AT116" s="227" t="s">
        <v>280</v>
      </c>
      <c r="AU116" s="227" t="s">
        <v>237</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1550</v>
      </c>
    </row>
    <row r="117" s="13" customFormat="1">
      <c r="A117" s="13"/>
      <c r="B117" s="229"/>
      <c r="C117" s="230"/>
      <c r="D117" s="231" t="s">
        <v>228</v>
      </c>
      <c r="E117" s="232" t="s">
        <v>32</v>
      </c>
      <c r="F117" s="233" t="s">
        <v>1551</v>
      </c>
      <c r="G117" s="230"/>
      <c r="H117" s="234">
        <v>5</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237</v>
      </c>
      <c r="AV117" s="13" t="s">
        <v>86</v>
      </c>
      <c r="AW117" s="13" t="s">
        <v>39</v>
      </c>
      <c r="AX117" s="13" t="s">
        <v>77</v>
      </c>
      <c r="AY117" s="240" t="s">
        <v>219</v>
      </c>
    </row>
    <row r="118" s="14" customFormat="1">
      <c r="A118" s="14"/>
      <c r="B118" s="241"/>
      <c r="C118" s="242"/>
      <c r="D118" s="231" t="s">
        <v>228</v>
      </c>
      <c r="E118" s="243" t="s">
        <v>32</v>
      </c>
      <c r="F118" s="244" t="s">
        <v>231</v>
      </c>
      <c r="G118" s="242"/>
      <c r="H118" s="245">
        <v>5</v>
      </c>
      <c r="I118" s="246"/>
      <c r="J118" s="242"/>
      <c r="K118" s="242"/>
      <c r="L118" s="247"/>
      <c r="M118" s="248"/>
      <c r="N118" s="249"/>
      <c r="O118" s="249"/>
      <c r="P118" s="249"/>
      <c r="Q118" s="249"/>
      <c r="R118" s="249"/>
      <c r="S118" s="249"/>
      <c r="T118" s="250"/>
      <c r="U118" s="14"/>
      <c r="V118" s="14"/>
      <c r="W118" s="14"/>
      <c r="X118" s="14"/>
      <c r="Y118" s="14"/>
      <c r="Z118" s="14"/>
      <c r="AA118" s="14"/>
      <c r="AB118" s="14"/>
      <c r="AC118" s="14"/>
      <c r="AD118" s="14"/>
      <c r="AE118" s="14"/>
      <c r="AT118" s="251" t="s">
        <v>228</v>
      </c>
      <c r="AU118" s="251" t="s">
        <v>237</v>
      </c>
      <c r="AV118" s="14" t="s">
        <v>226</v>
      </c>
      <c r="AW118" s="14" t="s">
        <v>39</v>
      </c>
      <c r="AX118" s="14" t="s">
        <v>84</v>
      </c>
      <c r="AY118" s="251" t="s">
        <v>219</v>
      </c>
    </row>
    <row r="119" s="2" customFormat="1" ht="24.15" customHeight="1">
      <c r="A119" s="42"/>
      <c r="B119" s="43"/>
      <c r="C119" s="216" t="s">
        <v>302</v>
      </c>
      <c r="D119" s="216" t="s">
        <v>221</v>
      </c>
      <c r="E119" s="217" t="s">
        <v>832</v>
      </c>
      <c r="F119" s="218" t="s">
        <v>833</v>
      </c>
      <c r="G119" s="219" t="s">
        <v>224</v>
      </c>
      <c r="H119" s="220">
        <v>51.700000000000003</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237</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1552</v>
      </c>
    </row>
    <row r="120" s="13" customFormat="1">
      <c r="A120" s="13"/>
      <c r="B120" s="229"/>
      <c r="C120" s="230"/>
      <c r="D120" s="231" t="s">
        <v>228</v>
      </c>
      <c r="E120" s="232" t="s">
        <v>32</v>
      </c>
      <c r="F120" s="233" t="s">
        <v>312</v>
      </c>
      <c r="G120" s="230"/>
      <c r="H120" s="234">
        <v>18</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237</v>
      </c>
      <c r="AV120" s="13" t="s">
        <v>86</v>
      </c>
      <c r="AW120" s="13" t="s">
        <v>39</v>
      </c>
      <c r="AX120" s="13" t="s">
        <v>77</v>
      </c>
      <c r="AY120" s="240" t="s">
        <v>219</v>
      </c>
    </row>
    <row r="121" s="13" customFormat="1">
      <c r="A121" s="13"/>
      <c r="B121" s="229"/>
      <c r="C121" s="230"/>
      <c r="D121" s="231" t="s">
        <v>228</v>
      </c>
      <c r="E121" s="232" t="s">
        <v>32</v>
      </c>
      <c r="F121" s="233" t="s">
        <v>1553</v>
      </c>
      <c r="G121" s="230"/>
      <c r="H121" s="234">
        <v>20.550000000000001</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237</v>
      </c>
      <c r="AV121" s="13" t="s">
        <v>86</v>
      </c>
      <c r="AW121" s="13" t="s">
        <v>39</v>
      </c>
      <c r="AX121" s="13" t="s">
        <v>77</v>
      </c>
      <c r="AY121" s="240" t="s">
        <v>219</v>
      </c>
    </row>
    <row r="122" s="13" customFormat="1">
      <c r="A122" s="13"/>
      <c r="B122" s="229"/>
      <c r="C122" s="230"/>
      <c r="D122" s="231" t="s">
        <v>228</v>
      </c>
      <c r="E122" s="232" t="s">
        <v>32</v>
      </c>
      <c r="F122" s="233" t="s">
        <v>1554</v>
      </c>
      <c r="G122" s="230"/>
      <c r="H122" s="234">
        <v>13.15</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237</v>
      </c>
      <c r="AV122" s="13" t="s">
        <v>86</v>
      </c>
      <c r="AW122" s="13" t="s">
        <v>39</v>
      </c>
      <c r="AX122" s="13" t="s">
        <v>77</v>
      </c>
      <c r="AY122" s="240" t="s">
        <v>219</v>
      </c>
    </row>
    <row r="123" s="14" customFormat="1">
      <c r="A123" s="14"/>
      <c r="B123" s="241"/>
      <c r="C123" s="242"/>
      <c r="D123" s="231" t="s">
        <v>228</v>
      </c>
      <c r="E123" s="243" t="s">
        <v>32</v>
      </c>
      <c r="F123" s="244" t="s">
        <v>231</v>
      </c>
      <c r="G123" s="242"/>
      <c r="H123" s="245">
        <v>51.700000000000003</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237</v>
      </c>
      <c r="AV123" s="14" t="s">
        <v>226</v>
      </c>
      <c r="AW123" s="14" t="s">
        <v>39</v>
      </c>
      <c r="AX123" s="14" t="s">
        <v>84</v>
      </c>
      <c r="AY123" s="251" t="s">
        <v>219</v>
      </c>
    </row>
    <row r="124" s="2" customFormat="1" ht="16.5" customHeight="1">
      <c r="A124" s="42"/>
      <c r="B124" s="43"/>
      <c r="C124" s="216" t="s">
        <v>308</v>
      </c>
      <c r="D124" s="216" t="s">
        <v>221</v>
      </c>
      <c r="E124" s="217" t="s">
        <v>1480</v>
      </c>
      <c r="F124" s="218" t="s">
        <v>1481</v>
      </c>
      <c r="G124" s="219" t="s">
        <v>240</v>
      </c>
      <c r="H124" s="220">
        <v>1</v>
      </c>
      <c r="I124" s="221"/>
      <c r="J124" s="222">
        <f>ROUND(I124*H124,2)</f>
        <v>0</v>
      </c>
      <c r="K124" s="218" t="s">
        <v>965</v>
      </c>
      <c r="L124" s="48"/>
      <c r="M124" s="223" t="s">
        <v>32</v>
      </c>
      <c r="N124" s="224" t="s">
        <v>48</v>
      </c>
      <c r="O124" s="88"/>
      <c r="P124" s="225">
        <f>O124*H124</f>
        <v>0</v>
      </c>
      <c r="Q124" s="225">
        <v>0.083129999999999996</v>
      </c>
      <c r="R124" s="225">
        <f>Q124*H124</f>
        <v>0.083129999999999996</v>
      </c>
      <c r="S124" s="225">
        <v>0</v>
      </c>
      <c r="T124" s="226">
        <f>S124*H124</f>
        <v>0</v>
      </c>
      <c r="U124" s="42"/>
      <c r="V124" s="42"/>
      <c r="W124" s="42"/>
      <c r="X124" s="42"/>
      <c r="Y124" s="42"/>
      <c r="Z124" s="42"/>
      <c r="AA124" s="42"/>
      <c r="AB124" s="42"/>
      <c r="AC124" s="42"/>
      <c r="AD124" s="42"/>
      <c r="AE124" s="42"/>
      <c r="AR124" s="227" t="s">
        <v>226</v>
      </c>
      <c r="AT124" s="227" t="s">
        <v>221</v>
      </c>
      <c r="AU124" s="227" t="s">
        <v>237</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1555</v>
      </c>
    </row>
    <row r="125" s="2" customFormat="1" ht="33" customHeight="1">
      <c r="A125" s="42"/>
      <c r="B125" s="43"/>
      <c r="C125" s="216" t="s">
        <v>312</v>
      </c>
      <c r="D125" s="216" t="s">
        <v>221</v>
      </c>
      <c r="E125" s="217" t="s">
        <v>1454</v>
      </c>
      <c r="F125" s="218" t="s">
        <v>1455</v>
      </c>
      <c r="G125" s="219" t="s">
        <v>637</v>
      </c>
      <c r="H125" s="220">
        <v>96</v>
      </c>
      <c r="I125" s="221"/>
      <c r="J125" s="222">
        <f>ROUND(I125*H125,2)</f>
        <v>0</v>
      </c>
      <c r="K125" s="218" t="s">
        <v>965</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237</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1556</v>
      </c>
    </row>
    <row r="126" s="2" customFormat="1" ht="24.15" customHeight="1">
      <c r="A126" s="42"/>
      <c r="B126" s="43"/>
      <c r="C126" s="216" t="s">
        <v>316</v>
      </c>
      <c r="D126" s="216" t="s">
        <v>221</v>
      </c>
      <c r="E126" s="217" t="s">
        <v>1557</v>
      </c>
      <c r="F126" s="218" t="s">
        <v>1558</v>
      </c>
      <c r="G126" s="219" t="s">
        <v>224</v>
      </c>
      <c r="H126" s="220">
        <v>128</v>
      </c>
      <c r="I126" s="221"/>
      <c r="J126" s="222">
        <f>ROUND(I126*H126,2)</f>
        <v>0</v>
      </c>
      <c r="K126" s="218" t="s">
        <v>965</v>
      </c>
      <c r="L126" s="48"/>
      <c r="M126" s="223" t="s">
        <v>32</v>
      </c>
      <c r="N126" s="224" t="s">
        <v>48</v>
      </c>
      <c r="O126" s="88"/>
      <c r="P126" s="225">
        <f>O126*H126</f>
        <v>0</v>
      </c>
      <c r="Q126" s="225">
        <v>2.1600000000000001</v>
      </c>
      <c r="R126" s="225">
        <f>Q126*H126</f>
        <v>276.48000000000002</v>
      </c>
      <c r="S126" s="225">
        <v>0</v>
      </c>
      <c r="T126" s="226">
        <f>S126*H126</f>
        <v>0</v>
      </c>
      <c r="U126" s="42"/>
      <c r="V126" s="42"/>
      <c r="W126" s="42"/>
      <c r="X126" s="42"/>
      <c r="Y126" s="42"/>
      <c r="Z126" s="42"/>
      <c r="AA126" s="42"/>
      <c r="AB126" s="42"/>
      <c r="AC126" s="42"/>
      <c r="AD126" s="42"/>
      <c r="AE126" s="42"/>
      <c r="AR126" s="227" t="s">
        <v>226</v>
      </c>
      <c r="AT126" s="227" t="s">
        <v>221</v>
      </c>
      <c r="AU126" s="227" t="s">
        <v>237</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1559</v>
      </c>
    </row>
    <row r="127" s="12" customFormat="1" ht="25.92" customHeight="1">
      <c r="A127" s="12"/>
      <c r="B127" s="200"/>
      <c r="C127" s="201"/>
      <c r="D127" s="202" t="s">
        <v>76</v>
      </c>
      <c r="E127" s="203" t="s">
        <v>533</v>
      </c>
      <c r="F127" s="203" t="s">
        <v>534</v>
      </c>
      <c r="G127" s="201"/>
      <c r="H127" s="201"/>
      <c r="I127" s="204"/>
      <c r="J127" s="205">
        <f>BK127</f>
        <v>0</v>
      </c>
      <c r="K127" s="201"/>
      <c r="L127" s="206"/>
      <c r="M127" s="207"/>
      <c r="N127" s="208"/>
      <c r="O127" s="208"/>
      <c r="P127" s="209">
        <f>SUM(P128:P145)</f>
        <v>0</v>
      </c>
      <c r="Q127" s="208"/>
      <c r="R127" s="209">
        <f>SUM(R128:R145)</f>
        <v>0</v>
      </c>
      <c r="S127" s="208"/>
      <c r="T127" s="210">
        <f>SUM(T128:T145)</f>
        <v>0</v>
      </c>
      <c r="U127" s="12"/>
      <c r="V127" s="12"/>
      <c r="W127" s="12"/>
      <c r="X127" s="12"/>
      <c r="Y127" s="12"/>
      <c r="Z127" s="12"/>
      <c r="AA127" s="12"/>
      <c r="AB127" s="12"/>
      <c r="AC127" s="12"/>
      <c r="AD127" s="12"/>
      <c r="AE127" s="12"/>
      <c r="AR127" s="211" t="s">
        <v>226</v>
      </c>
      <c r="AT127" s="212" t="s">
        <v>76</v>
      </c>
      <c r="AU127" s="212" t="s">
        <v>77</v>
      </c>
      <c r="AY127" s="211" t="s">
        <v>219</v>
      </c>
      <c r="BK127" s="213">
        <f>SUM(BK128:BK145)</f>
        <v>0</v>
      </c>
    </row>
    <row r="128" s="2" customFormat="1" ht="37.8" customHeight="1">
      <c r="A128" s="42"/>
      <c r="B128" s="43"/>
      <c r="C128" s="216" t="s">
        <v>320</v>
      </c>
      <c r="D128" s="216" t="s">
        <v>221</v>
      </c>
      <c r="E128" s="217" t="s">
        <v>565</v>
      </c>
      <c r="F128" s="218" t="s">
        <v>566</v>
      </c>
      <c r="G128" s="219" t="s">
        <v>567</v>
      </c>
      <c r="H128" s="220">
        <v>41.100000000000001</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241</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241</v>
      </c>
      <c r="BM128" s="227" t="s">
        <v>1560</v>
      </c>
    </row>
    <row r="129" s="13" customFormat="1">
      <c r="A129" s="13"/>
      <c r="B129" s="229"/>
      <c r="C129" s="230"/>
      <c r="D129" s="231" t="s">
        <v>228</v>
      </c>
      <c r="E129" s="232" t="s">
        <v>32</v>
      </c>
      <c r="F129" s="233" t="s">
        <v>1561</v>
      </c>
      <c r="G129" s="230"/>
      <c r="H129" s="234">
        <v>41.100000000000001</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77</v>
      </c>
      <c r="AY129" s="240" t="s">
        <v>219</v>
      </c>
    </row>
    <row r="130" s="14" customFormat="1">
      <c r="A130" s="14"/>
      <c r="B130" s="241"/>
      <c r="C130" s="242"/>
      <c r="D130" s="231" t="s">
        <v>228</v>
      </c>
      <c r="E130" s="243" t="s">
        <v>32</v>
      </c>
      <c r="F130" s="244" t="s">
        <v>231</v>
      </c>
      <c r="G130" s="242"/>
      <c r="H130" s="245">
        <v>41.100000000000001</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84</v>
      </c>
      <c r="AV130" s="14" t="s">
        <v>226</v>
      </c>
      <c r="AW130" s="14" t="s">
        <v>39</v>
      </c>
      <c r="AX130" s="14" t="s">
        <v>84</v>
      </c>
      <c r="AY130" s="251" t="s">
        <v>219</v>
      </c>
    </row>
    <row r="131" s="2" customFormat="1" ht="37.8" customHeight="1">
      <c r="A131" s="42"/>
      <c r="B131" s="43"/>
      <c r="C131" s="216" t="s">
        <v>7</v>
      </c>
      <c r="D131" s="216" t="s">
        <v>221</v>
      </c>
      <c r="E131" s="217" t="s">
        <v>565</v>
      </c>
      <c r="F131" s="218" t="s">
        <v>566</v>
      </c>
      <c r="G131" s="219" t="s">
        <v>567</v>
      </c>
      <c r="H131" s="220">
        <v>12.145</v>
      </c>
      <c r="I131" s="221"/>
      <c r="J131" s="222">
        <f>ROUND(I131*H131,2)</f>
        <v>0</v>
      </c>
      <c r="K131" s="218" t="s">
        <v>225</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241</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241</v>
      </c>
      <c r="BM131" s="227" t="s">
        <v>1562</v>
      </c>
    </row>
    <row r="132" s="13" customFormat="1">
      <c r="A132" s="13"/>
      <c r="B132" s="229"/>
      <c r="C132" s="230"/>
      <c r="D132" s="231" t="s">
        <v>228</v>
      </c>
      <c r="E132" s="232" t="s">
        <v>32</v>
      </c>
      <c r="F132" s="233" t="s">
        <v>1563</v>
      </c>
      <c r="G132" s="230"/>
      <c r="H132" s="234">
        <v>12.145</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84</v>
      </c>
      <c r="AY132" s="240" t="s">
        <v>219</v>
      </c>
    </row>
    <row r="133" s="2" customFormat="1" ht="44.25" customHeight="1">
      <c r="A133" s="42"/>
      <c r="B133" s="43"/>
      <c r="C133" s="216" t="s">
        <v>327</v>
      </c>
      <c r="D133" s="216" t="s">
        <v>221</v>
      </c>
      <c r="E133" s="217" t="s">
        <v>572</v>
      </c>
      <c r="F133" s="218" t="s">
        <v>573</v>
      </c>
      <c r="G133" s="219" t="s">
        <v>567</v>
      </c>
      <c r="H133" s="220">
        <v>12.145</v>
      </c>
      <c r="I133" s="221"/>
      <c r="J133" s="222">
        <f>ROUND(I133*H133,2)</f>
        <v>0</v>
      </c>
      <c r="K133" s="218" t="s">
        <v>225</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241</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241</v>
      </c>
      <c r="BM133" s="227" t="s">
        <v>1564</v>
      </c>
    </row>
    <row r="134" s="2" customFormat="1" ht="49.05" customHeight="1">
      <c r="A134" s="42"/>
      <c r="B134" s="43"/>
      <c r="C134" s="216" t="s">
        <v>331</v>
      </c>
      <c r="D134" s="216" t="s">
        <v>221</v>
      </c>
      <c r="E134" s="217" t="s">
        <v>619</v>
      </c>
      <c r="F134" s="218" t="s">
        <v>620</v>
      </c>
      <c r="G134" s="219" t="s">
        <v>567</v>
      </c>
      <c r="H134" s="220">
        <v>16.911000000000001</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241</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241</v>
      </c>
      <c r="BM134" s="227" t="s">
        <v>1565</v>
      </c>
    </row>
    <row r="135" s="13" customFormat="1">
      <c r="A135" s="13"/>
      <c r="B135" s="229"/>
      <c r="C135" s="230"/>
      <c r="D135" s="231" t="s">
        <v>228</v>
      </c>
      <c r="E135" s="232" t="s">
        <v>32</v>
      </c>
      <c r="F135" s="233" t="s">
        <v>1566</v>
      </c>
      <c r="G135" s="230"/>
      <c r="H135" s="234">
        <v>12.539999999999999</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77</v>
      </c>
      <c r="AY135" s="240" t="s">
        <v>219</v>
      </c>
    </row>
    <row r="136" s="13" customFormat="1">
      <c r="A136" s="13"/>
      <c r="B136" s="229"/>
      <c r="C136" s="230"/>
      <c r="D136" s="231" t="s">
        <v>228</v>
      </c>
      <c r="E136" s="232" t="s">
        <v>32</v>
      </c>
      <c r="F136" s="233" t="s">
        <v>1567</v>
      </c>
      <c r="G136" s="230"/>
      <c r="H136" s="234">
        <v>4.3710000000000004</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77</v>
      </c>
      <c r="AY136" s="240" t="s">
        <v>219</v>
      </c>
    </row>
    <row r="137" s="14" customFormat="1">
      <c r="A137" s="14"/>
      <c r="B137" s="241"/>
      <c r="C137" s="242"/>
      <c r="D137" s="231" t="s">
        <v>228</v>
      </c>
      <c r="E137" s="243" t="s">
        <v>32</v>
      </c>
      <c r="F137" s="244" t="s">
        <v>231</v>
      </c>
      <c r="G137" s="242"/>
      <c r="H137" s="245">
        <v>16.911000000000001</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228</v>
      </c>
      <c r="AU137" s="251" t="s">
        <v>84</v>
      </c>
      <c r="AV137" s="14" t="s">
        <v>226</v>
      </c>
      <c r="AW137" s="14" t="s">
        <v>39</v>
      </c>
      <c r="AX137" s="14" t="s">
        <v>84</v>
      </c>
      <c r="AY137" s="251" t="s">
        <v>219</v>
      </c>
    </row>
    <row r="138" s="2" customFormat="1" ht="55.5" customHeight="1">
      <c r="A138" s="42"/>
      <c r="B138" s="43"/>
      <c r="C138" s="216" t="s">
        <v>336</v>
      </c>
      <c r="D138" s="216" t="s">
        <v>221</v>
      </c>
      <c r="E138" s="217" t="s">
        <v>622</v>
      </c>
      <c r="F138" s="218" t="s">
        <v>623</v>
      </c>
      <c r="G138" s="219" t="s">
        <v>567</v>
      </c>
      <c r="H138" s="220">
        <v>148.614</v>
      </c>
      <c r="I138" s="221"/>
      <c r="J138" s="222">
        <f>ROUND(I138*H138,2)</f>
        <v>0</v>
      </c>
      <c r="K138" s="218" t="s">
        <v>225</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241</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241</v>
      </c>
      <c r="BM138" s="227" t="s">
        <v>1568</v>
      </c>
    </row>
    <row r="139" s="13" customFormat="1">
      <c r="A139" s="13"/>
      <c r="B139" s="229"/>
      <c r="C139" s="230"/>
      <c r="D139" s="231" t="s">
        <v>228</v>
      </c>
      <c r="E139" s="232" t="s">
        <v>32</v>
      </c>
      <c r="F139" s="233" t="s">
        <v>1569</v>
      </c>
      <c r="G139" s="230"/>
      <c r="H139" s="234">
        <v>148.614</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77</v>
      </c>
      <c r="AY139" s="240" t="s">
        <v>219</v>
      </c>
    </row>
    <row r="140" s="14" customFormat="1">
      <c r="A140" s="14"/>
      <c r="B140" s="241"/>
      <c r="C140" s="242"/>
      <c r="D140" s="231" t="s">
        <v>228</v>
      </c>
      <c r="E140" s="243" t="s">
        <v>32</v>
      </c>
      <c r="F140" s="244" t="s">
        <v>231</v>
      </c>
      <c r="G140" s="242"/>
      <c r="H140" s="245">
        <v>148.614</v>
      </c>
      <c r="I140" s="246"/>
      <c r="J140" s="242"/>
      <c r="K140" s="242"/>
      <c r="L140" s="247"/>
      <c r="M140" s="248"/>
      <c r="N140" s="249"/>
      <c r="O140" s="249"/>
      <c r="P140" s="249"/>
      <c r="Q140" s="249"/>
      <c r="R140" s="249"/>
      <c r="S140" s="249"/>
      <c r="T140" s="250"/>
      <c r="U140" s="14"/>
      <c r="V140" s="14"/>
      <c r="W140" s="14"/>
      <c r="X140" s="14"/>
      <c r="Y140" s="14"/>
      <c r="Z140" s="14"/>
      <c r="AA140" s="14"/>
      <c r="AB140" s="14"/>
      <c r="AC140" s="14"/>
      <c r="AD140" s="14"/>
      <c r="AE140" s="14"/>
      <c r="AT140" s="251" t="s">
        <v>228</v>
      </c>
      <c r="AU140" s="251" t="s">
        <v>84</v>
      </c>
      <c r="AV140" s="14" t="s">
        <v>226</v>
      </c>
      <c r="AW140" s="14" t="s">
        <v>39</v>
      </c>
      <c r="AX140" s="14" t="s">
        <v>84</v>
      </c>
      <c r="AY140" s="251" t="s">
        <v>219</v>
      </c>
    </row>
    <row r="141" s="2" customFormat="1" ht="21.75" customHeight="1">
      <c r="A141" s="42"/>
      <c r="B141" s="43"/>
      <c r="C141" s="216" t="s">
        <v>341</v>
      </c>
      <c r="D141" s="216" t="s">
        <v>221</v>
      </c>
      <c r="E141" s="217" t="s">
        <v>576</v>
      </c>
      <c r="F141" s="218" t="s">
        <v>577</v>
      </c>
      <c r="G141" s="219" t="s">
        <v>567</v>
      </c>
      <c r="H141" s="220">
        <v>19.199999999999999</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1570</v>
      </c>
    </row>
    <row r="142" s="13" customFormat="1">
      <c r="A142" s="13"/>
      <c r="B142" s="229"/>
      <c r="C142" s="230"/>
      <c r="D142" s="231" t="s">
        <v>228</v>
      </c>
      <c r="E142" s="232" t="s">
        <v>32</v>
      </c>
      <c r="F142" s="233" t="s">
        <v>1571</v>
      </c>
      <c r="G142" s="230"/>
      <c r="H142" s="234">
        <v>19.199999999999999</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24.15" customHeight="1">
      <c r="A143" s="42"/>
      <c r="B143" s="43"/>
      <c r="C143" s="216" t="s">
        <v>346</v>
      </c>
      <c r="D143" s="216" t="s">
        <v>221</v>
      </c>
      <c r="E143" s="217" t="s">
        <v>626</v>
      </c>
      <c r="F143" s="218" t="s">
        <v>627</v>
      </c>
      <c r="G143" s="219" t="s">
        <v>567</v>
      </c>
      <c r="H143" s="220">
        <v>12.539999999999999</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241</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241</v>
      </c>
      <c r="BM143" s="227" t="s">
        <v>1572</v>
      </c>
    </row>
    <row r="144" s="13" customFormat="1">
      <c r="A144" s="13"/>
      <c r="B144" s="229"/>
      <c r="C144" s="230"/>
      <c r="D144" s="231" t="s">
        <v>228</v>
      </c>
      <c r="E144" s="232" t="s">
        <v>32</v>
      </c>
      <c r="F144" s="233" t="s">
        <v>1573</v>
      </c>
      <c r="G144" s="230"/>
      <c r="H144" s="234">
        <v>12.539999999999999</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77</v>
      </c>
      <c r="AY144" s="240" t="s">
        <v>219</v>
      </c>
    </row>
    <row r="145" s="14" customFormat="1">
      <c r="A145" s="14"/>
      <c r="B145" s="241"/>
      <c r="C145" s="242"/>
      <c r="D145" s="231" t="s">
        <v>228</v>
      </c>
      <c r="E145" s="243" t="s">
        <v>32</v>
      </c>
      <c r="F145" s="244" t="s">
        <v>231</v>
      </c>
      <c r="G145" s="242"/>
      <c r="H145" s="245">
        <v>12.539999999999999</v>
      </c>
      <c r="I145" s="246"/>
      <c r="J145" s="242"/>
      <c r="K145" s="242"/>
      <c r="L145" s="247"/>
      <c r="M145" s="291"/>
      <c r="N145" s="292"/>
      <c r="O145" s="292"/>
      <c r="P145" s="292"/>
      <c r="Q145" s="292"/>
      <c r="R145" s="292"/>
      <c r="S145" s="292"/>
      <c r="T145" s="293"/>
      <c r="U145" s="14"/>
      <c r="V145" s="14"/>
      <c r="W145" s="14"/>
      <c r="X145" s="14"/>
      <c r="Y145" s="14"/>
      <c r="Z145" s="14"/>
      <c r="AA145" s="14"/>
      <c r="AB145" s="14"/>
      <c r="AC145" s="14"/>
      <c r="AD145" s="14"/>
      <c r="AE145" s="14"/>
      <c r="AT145" s="251" t="s">
        <v>228</v>
      </c>
      <c r="AU145" s="251" t="s">
        <v>84</v>
      </c>
      <c r="AV145" s="14" t="s">
        <v>226</v>
      </c>
      <c r="AW145" s="14" t="s">
        <v>39</v>
      </c>
      <c r="AX145" s="14" t="s">
        <v>84</v>
      </c>
      <c r="AY145" s="251" t="s">
        <v>219</v>
      </c>
    </row>
    <row r="146" s="2" customFormat="1" ht="6.96" customHeight="1">
      <c r="A146" s="42"/>
      <c r="B146" s="63"/>
      <c r="C146" s="64"/>
      <c r="D146" s="64"/>
      <c r="E146" s="64"/>
      <c r="F146" s="64"/>
      <c r="G146" s="64"/>
      <c r="H146" s="64"/>
      <c r="I146" s="64"/>
      <c r="J146" s="64"/>
      <c r="K146" s="64"/>
      <c r="L146" s="48"/>
      <c r="M146" s="42"/>
      <c r="O146" s="42"/>
      <c r="P146" s="42"/>
      <c r="Q146" s="42"/>
      <c r="R146" s="42"/>
      <c r="S146" s="42"/>
      <c r="T146" s="42"/>
      <c r="U146" s="42"/>
      <c r="V146" s="42"/>
      <c r="W146" s="42"/>
      <c r="X146" s="42"/>
      <c r="Y146" s="42"/>
      <c r="Z146" s="42"/>
      <c r="AA146" s="42"/>
      <c r="AB146" s="42"/>
      <c r="AC146" s="42"/>
      <c r="AD146" s="42"/>
      <c r="AE146" s="42"/>
    </row>
  </sheetData>
  <sheetProtection sheet="1" autoFilter="0" formatColumns="0" formatRows="0" objects="1" scenarios="1" spinCount="100000" saltValue="IqHp0PQitRN8fZWFQ46dnKvSQoJpDzSi0MAQr2FFoCNKVcP2S/NVwGu+v6bk8aGEZ01aEYsvmpQgzwvbQCX5Hg==" hashValue="S3XGbiL361uvlKyJ+Myc1ml6KhFfDCFNIpaaIB4GBfIJpWcQqb3nuuG4QVTVX1mXgH10MM56NJx4h853UPe+pA==" algorithmName="SHA-512" password="CC35"/>
  <autoFilter ref="C89:K145"/>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127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1574</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1575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ROUND(J91,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ROUND((SUM(BE91:BE181)),  2)</f>
        <v>0</v>
      </c>
      <c r="G35" s="42"/>
      <c r="H35" s="42"/>
      <c r="I35" s="161">
        <v>0.20999999999999999</v>
      </c>
      <c r="J35" s="160">
        <f>ROUND(((SUM(BE91:BE181))*I35),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ROUND((SUM(BF91:BF181)),  2)</f>
        <v>0</v>
      </c>
      <c r="G36" s="42"/>
      <c r="H36" s="42"/>
      <c r="I36" s="161">
        <v>0.14999999999999999</v>
      </c>
      <c r="J36" s="160">
        <f>ROUND(((SUM(BF91:BF181))*I36),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ROUND((SUM(BG91:BG181)),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ROUND((SUM(BH91:BH181)),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ROUND((SUM(BI91:BI181)),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1574</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13-01 - Železniční přejezd P5117, ev.km 75,741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J91</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914</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9"/>
      <c r="D65" s="185" t="s">
        <v>915</v>
      </c>
      <c r="E65" s="186"/>
      <c r="F65" s="186"/>
      <c r="G65" s="186"/>
      <c r="H65" s="186"/>
      <c r="I65" s="186"/>
      <c r="J65" s="187">
        <f>J93</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1380</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1576</v>
      </c>
      <c r="E67" s="186"/>
      <c r="F67" s="186"/>
      <c r="G67" s="186"/>
      <c r="H67" s="186"/>
      <c r="I67" s="186"/>
      <c r="J67" s="187">
        <f>J108</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1577</v>
      </c>
      <c r="E68" s="181"/>
      <c r="F68" s="181"/>
      <c r="G68" s="181"/>
      <c r="H68" s="181"/>
      <c r="I68" s="181"/>
      <c r="J68" s="182">
        <f>J114</f>
        <v>0</v>
      </c>
      <c r="K68" s="179"/>
      <c r="L68" s="183"/>
      <c r="S68" s="9"/>
      <c r="T68" s="9"/>
      <c r="U68" s="9"/>
      <c r="V68" s="9"/>
      <c r="W68" s="9"/>
      <c r="X68" s="9"/>
      <c r="Y68" s="9"/>
      <c r="Z68" s="9"/>
      <c r="AA68" s="9"/>
      <c r="AB68" s="9"/>
      <c r="AC68" s="9"/>
      <c r="AD68" s="9"/>
      <c r="AE68" s="9"/>
    </row>
    <row r="69" s="9" customFormat="1" ht="24.96" customHeight="1">
      <c r="A69" s="9"/>
      <c r="B69" s="178"/>
      <c r="C69" s="179"/>
      <c r="D69" s="180" t="s">
        <v>202</v>
      </c>
      <c r="E69" s="181"/>
      <c r="F69" s="181"/>
      <c r="G69" s="181"/>
      <c r="H69" s="181"/>
      <c r="I69" s="181"/>
      <c r="J69" s="182">
        <f>J168</f>
        <v>0</v>
      </c>
      <c r="K69" s="179"/>
      <c r="L69" s="183"/>
      <c r="S69" s="9"/>
      <c r="T69" s="9"/>
      <c r="U69" s="9"/>
      <c r="V69" s="9"/>
      <c r="W69" s="9"/>
      <c r="X69" s="9"/>
      <c r="Y69" s="9"/>
      <c r="Z69" s="9"/>
      <c r="AA69" s="9"/>
      <c r="AB69" s="9"/>
      <c r="AC69" s="9"/>
      <c r="AD69" s="9"/>
      <c r="AE69" s="9"/>
    </row>
    <row r="70" s="2" customFormat="1" ht="21.84" customHeight="1">
      <c r="A70" s="42"/>
      <c r="B70" s="43"/>
      <c r="C70" s="44"/>
      <c r="D70" s="44"/>
      <c r="E70" s="44"/>
      <c r="F70" s="44"/>
      <c r="G70" s="44"/>
      <c r="H70" s="44"/>
      <c r="I70" s="44"/>
      <c r="J70" s="44"/>
      <c r="K70" s="44"/>
      <c r="L70" s="148"/>
      <c r="S70" s="42"/>
      <c r="T70" s="42"/>
      <c r="U70" s="42"/>
      <c r="V70" s="42"/>
      <c r="W70" s="42"/>
      <c r="X70" s="42"/>
      <c r="Y70" s="42"/>
      <c r="Z70" s="42"/>
      <c r="AA70" s="42"/>
      <c r="AB70" s="42"/>
      <c r="AC70" s="42"/>
      <c r="AD70" s="42"/>
      <c r="AE70" s="42"/>
    </row>
    <row r="71" s="2" customFormat="1" ht="6.96" customHeight="1">
      <c r="A71" s="42"/>
      <c r="B71" s="63"/>
      <c r="C71" s="64"/>
      <c r="D71" s="64"/>
      <c r="E71" s="64"/>
      <c r="F71" s="64"/>
      <c r="G71" s="64"/>
      <c r="H71" s="64"/>
      <c r="I71" s="64"/>
      <c r="J71" s="64"/>
      <c r="K71" s="64"/>
      <c r="L71" s="148"/>
      <c r="S71" s="42"/>
      <c r="T71" s="42"/>
      <c r="U71" s="42"/>
      <c r="V71" s="42"/>
      <c r="W71" s="42"/>
      <c r="X71" s="42"/>
      <c r="Y71" s="42"/>
      <c r="Z71" s="42"/>
      <c r="AA71" s="42"/>
      <c r="AB71" s="42"/>
      <c r="AC71" s="42"/>
      <c r="AD71" s="42"/>
      <c r="AE71" s="42"/>
    </row>
    <row r="75" s="2" customFormat="1" ht="6.96" customHeight="1">
      <c r="A75" s="42"/>
      <c r="B75" s="65"/>
      <c r="C75" s="66"/>
      <c r="D75" s="66"/>
      <c r="E75" s="66"/>
      <c r="F75" s="66"/>
      <c r="G75" s="66"/>
      <c r="H75" s="66"/>
      <c r="I75" s="66"/>
      <c r="J75" s="66"/>
      <c r="K75" s="66"/>
      <c r="L75" s="148"/>
      <c r="S75" s="42"/>
      <c r="T75" s="42"/>
      <c r="U75" s="42"/>
      <c r="V75" s="42"/>
      <c r="W75" s="42"/>
      <c r="X75" s="42"/>
      <c r="Y75" s="42"/>
      <c r="Z75" s="42"/>
      <c r="AA75" s="42"/>
      <c r="AB75" s="42"/>
      <c r="AC75" s="42"/>
      <c r="AD75" s="42"/>
      <c r="AE75" s="42"/>
    </row>
    <row r="76" s="2" customFormat="1" ht="24.96" customHeight="1">
      <c r="A76" s="42"/>
      <c r="B76" s="43"/>
      <c r="C76" s="26" t="s">
        <v>204</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6.96" customHeight="1">
      <c r="A77" s="42"/>
      <c r="B77" s="43"/>
      <c r="C77" s="44"/>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16</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173" t="str">
        <f>E7</f>
        <v>Prostá rekonstrukce trati v úseku Police nad M. - Teplice nad M.</v>
      </c>
      <c r="F79" s="35"/>
      <c r="G79" s="35"/>
      <c r="H79" s="35"/>
      <c r="I79" s="44"/>
      <c r="J79" s="44"/>
      <c r="K79" s="44"/>
      <c r="L79" s="148"/>
      <c r="S79" s="42"/>
      <c r="T79" s="42"/>
      <c r="U79" s="42"/>
      <c r="V79" s="42"/>
      <c r="W79" s="42"/>
      <c r="X79" s="42"/>
      <c r="Y79" s="42"/>
      <c r="Z79" s="42"/>
      <c r="AA79" s="42"/>
      <c r="AB79" s="42"/>
      <c r="AC79" s="42"/>
      <c r="AD79" s="42"/>
      <c r="AE79" s="42"/>
    </row>
    <row r="80" s="1" customFormat="1" ht="12" customHeight="1">
      <c r="B80" s="24"/>
      <c r="C80" s="35" t="s">
        <v>189</v>
      </c>
      <c r="D80" s="25"/>
      <c r="E80" s="25"/>
      <c r="F80" s="25"/>
      <c r="G80" s="25"/>
      <c r="H80" s="25"/>
      <c r="I80" s="25"/>
      <c r="J80" s="25"/>
      <c r="K80" s="25"/>
      <c r="L80" s="23"/>
    </row>
    <row r="81" s="2" customFormat="1" ht="16.5" customHeight="1">
      <c r="A81" s="42"/>
      <c r="B81" s="43"/>
      <c r="C81" s="44"/>
      <c r="D81" s="44"/>
      <c r="E81" s="173" t="s">
        <v>1574</v>
      </c>
      <c r="F81" s="44"/>
      <c r="G81" s="44"/>
      <c r="H81" s="44"/>
      <c r="I81" s="44"/>
      <c r="J81" s="44"/>
      <c r="K81" s="44"/>
      <c r="L81" s="148"/>
      <c r="S81" s="42"/>
      <c r="T81" s="42"/>
      <c r="U81" s="42"/>
      <c r="V81" s="42"/>
      <c r="W81" s="42"/>
      <c r="X81" s="42"/>
      <c r="Y81" s="42"/>
      <c r="Z81" s="42"/>
      <c r="AA81" s="42"/>
      <c r="AB81" s="42"/>
      <c r="AC81" s="42"/>
      <c r="AD81" s="42"/>
      <c r="AE81" s="42"/>
    </row>
    <row r="82" s="2" customFormat="1" ht="12" customHeight="1">
      <c r="A82" s="42"/>
      <c r="B82" s="43"/>
      <c r="C82" s="35" t="s">
        <v>191</v>
      </c>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6.5" customHeight="1">
      <c r="A83" s="42"/>
      <c r="B83" s="43"/>
      <c r="C83" s="44"/>
      <c r="D83" s="44"/>
      <c r="E83" s="73" t="str">
        <f>E11</f>
        <v>SO 13-01 - Železniční přejezd P5117, ev.km 75,741</v>
      </c>
      <c r="F83" s="44"/>
      <c r="G83" s="44"/>
      <c r="H83" s="44"/>
      <c r="I83" s="44"/>
      <c r="J83" s="44"/>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22</v>
      </c>
      <c r="D85" s="44"/>
      <c r="E85" s="44"/>
      <c r="F85" s="30" t="str">
        <f>F14</f>
        <v>TÚ Police - Teplice</v>
      </c>
      <c r="G85" s="44"/>
      <c r="H85" s="44"/>
      <c r="I85" s="35" t="s">
        <v>24</v>
      </c>
      <c r="J85" s="76" t="str">
        <f>IF(J14="","",J14)</f>
        <v>7. 2. 2025</v>
      </c>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5.15" customHeight="1">
      <c r="A87" s="42"/>
      <c r="B87" s="43"/>
      <c r="C87" s="35" t="s">
        <v>30</v>
      </c>
      <c r="D87" s="44"/>
      <c r="E87" s="44"/>
      <c r="F87" s="30" t="str">
        <f>E17</f>
        <v>Správa železnic, státní organizace</v>
      </c>
      <c r="G87" s="44"/>
      <c r="H87" s="44"/>
      <c r="I87" s="35" t="s">
        <v>37</v>
      </c>
      <c r="J87" s="40" t="str">
        <f>E23</f>
        <v>PRODIN a.s.</v>
      </c>
      <c r="K87" s="44"/>
      <c r="L87" s="148"/>
      <c r="S87" s="42"/>
      <c r="T87" s="42"/>
      <c r="U87" s="42"/>
      <c r="V87" s="42"/>
      <c r="W87" s="42"/>
      <c r="X87" s="42"/>
      <c r="Y87" s="42"/>
      <c r="Z87" s="42"/>
      <c r="AA87" s="42"/>
      <c r="AB87" s="42"/>
      <c r="AC87" s="42"/>
      <c r="AD87" s="42"/>
      <c r="AE87" s="42"/>
    </row>
    <row r="88" s="2" customFormat="1" ht="15.15" customHeight="1">
      <c r="A88" s="42"/>
      <c r="B88" s="43"/>
      <c r="C88" s="35" t="s">
        <v>35</v>
      </c>
      <c r="D88" s="44"/>
      <c r="E88" s="44"/>
      <c r="F88" s="30" t="str">
        <f>IF(E20="","",E20)</f>
        <v>Vyplň údaj</v>
      </c>
      <c r="G88" s="44"/>
      <c r="H88" s="44"/>
      <c r="I88" s="35" t="s">
        <v>40</v>
      </c>
      <c r="J88" s="40" t="str">
        <f>E26</f>
        <v>PRODIN a.s.</v>
      </c>
      <c r="K88" s="44"/>
      <c r="L88" s="148"/>
      <c r="S88" s="42"/>
      <c r="T88" s="42"/>
      <c r="U88" s="42"/>
      <c r="V88" s="42"/>
      <c r="W88" s="42"/>
      <c r="X88" s="42"/>
      <c r="Y88" s="42"/>
      <c r="Z88" s="42"/>
      <c r="AA88" s="42"/>
      <c r="AB88" s="42"/>
      <c r="AC88" s="42"/>
      <c r="AD88" s="42"/>
      <c r="AE88" s="42"/>
    </row>
    <row r="89" s="2" customFormat="1" ht="10.32"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11" customFormat="1" ht="29.28" customHeight="1">
      <c r="A90" s="189"/>
      <c r="B90" s="190"/>
      <c r="C90" s="191" t="s">
        <v>205</v>
      </c>
      <c r="D90" s="192" t="s">
        <v>62</v>
      </c>
      <c r="E90" s="192" t="s">
        <v>58</v>
      </c>
      <c r="F90" s="192" t="s">
        <v>59</v>
      </c>
      <c r="G90" s="192" t="s">
        <v>206</v>
      </c>
      <c r="H90" s="192" t="s">
        <v>207</v>
      </c>
      <c r="I90" s="192" t="s">
        <v>208</v>
      </c>
      <c r="J90" s="192" t="s">
        <v>195</v>
      </c>
      <c r="K90" s="193" t="s">
        <v>209</v>
      </c>
      <c r="L90" s="194"/>
      <c r="M90" s="96" t="s">
        <v>32</v>
      </c>
      <c r="N90" s="97" t="s">
        <v>47</v>
      </c>
      <c r="O90" s="97" t="s">
        <v>210</v>
      </c>
      <c r="P90" s="97" t="s">
        <v>211</v>
      </c>
      <c r="Q90" s="97" t="s">
        <v>212</v>
      </c>
      <c r="R90" s="97" t="s">
        <v>213</v>
      </c>
      <c r="S90" s="97" t="s">
        <v>214</v>
      </c>
      <c r="T90" s="98" t="s">
        <v>215</v>
      </c>
      <c r="U90" s="189"/>
      <c r="V90" s="189"/>
      <c r="W90" s="189"/>
      <c r="X90" s="189"/>
      <c r="Y90" s="189"/>
      <c r="Z90" s="189"/>
      <c r="AA90" s="189"/>
      <c r="AB90" s="189"/>
      <c r="AC90" s="189"/>
      <c r="AD90" s="189"/>
      <c r="AE90" s="189"/>
    </row>
    <row r="91" s="2" customFormat="1" ht="22.8" customHeight="1">
      <c r="A91" s="42"/>
      <c r="B91" s="43"/>
      <c r="C91" s="103" t="s">
        <v>216</v>
      </c>
      <c r="D91" s="44"/>
      <c r="E91" s="44"/>
      <c r="F91" s="44"/>
      <c r="G91" s="44"/>
      <c r="H91" s="44"/>
      <c r="I91" s="44"/>
      <c r="J91" s="195">
        <f>BK91</f>
        <v>0</v>
      </c>
      <c r="K91" s="44"/>
      <c r="L91" s="48"/>
      <c r="M91" s="99"/>
      <c r="N91" s="196"/>
      <c r="O91" s="100"/>
      <c r="P91" s="197">
        <f>P92+P114+P168</f>
        <v>0</v>
      </c>
      <c r="Q91" s="100"/>
      <c r="R91" s="197">
        <f>R92+R114+R168</f>
        <v>152.11139999999998</v>
      </c>
      <c r="S91" s="100"/>
      <c r="T91" s="198">
        <f>T92+T114+T168</f>
        <v>0.17500000000000002</v>
      </c>
      <c r="U91" s="42"/>
      <c r="V91" s="42"/>
      <c r="W91" s="42"/>
      <c r="X91" s="42"/>
      <c r="Y91" s="42"/>
      <c r="Z91" s="42"/>
      <c r="AA91" s="42"/>
      <c r="AB91" s="42"/>
      <c r="AC91" s="42"/>
      <c r="AD91" s="42"/>
      <c r="AE91" s="42"/>
      <c r="AT91" s="20" t="s">
        <v>76</v>
      </c>
      <c r="AU91" s="20" t="s">
        <v>196</v>
      </c>
      <c r="BK91" s="199">
        <f>BK92+BK114+BK168</f>
        <v>0</v>
      </c>
    </row>
    <row r="92" s="12" customFormat="1" ht="25.92" customHeight="1">
      <c r="A92" s="12"/>
      <c r="B92" s="200"/>
      <c r="C92" s="201"/>
      <c r="D92" s="202" t="s">
        <v>76</v>
      </c>
      <c r="E92" s="203" t="s">
        <v>561</v>
      </c>
      <c r="F92" s="203" t="s">
        <v>562</v>
      </c>
      <c r="G92" s="201"/>
      <c r="H92" s="201"/>
      <c r="I92" s="204"/>
      <c r="J92" s="205">
        <f>BK92</f>
        <v>0</v>
      </c>
      <c r="K92" s="201"/>
      <c r="L92" s="206"/>
      <c r="M92" s="207"/>
      <c r="N92" s="208"/>
      <c r="O92" s="208"/>
      <c r="P92" s="209">
        <f>P93+P100+P108</f>
        <v>0</v>
      </c>
      <c r="Q92" s="208"/>
      <c r="R92" s="209">
        <f>R93+R100+R108</f>
        <v>0</v>
      </c>
      <c r="S92" s="208"/>
      <c r="T92" s="210">
        <f>T93+T100+T108</f>
        <v>0</v>
      </c>
      <c r="U92" s="12"/>
      <c r="V92" s="12"/>
      <c r="W92" s="12"/>
      <c r="X92" s="12"/>
      <c r="Y92" s="12"/>
      <c r="Z92" s="12"/>
      <c r="AA92" s="12"/>
      <c r="AB92" s="12"/>
      <c r="AC92" s="12"/>
      <c r="AD92" s="12"/>
      <c r="AE92" s="12"/>
      <c r="AR92" s="211" t="s">
        <v>84</v>
      </c>
      <c r="AT92" s="212" t="s">
        <v>76</v>
      </c>
      <c r="AU92" s="212" t="s">
        <v>77</v>
      </c>
      <c r="AY92" s="211" t="s">
        <v>219</v>
      </c>
      <c r="BK92" s="213">
        <f>BK93+BK100+BK108</f>
        <v>0</v>
      </c>
    </row>
    <row r="93" s="12" customFormat="1" ht="22.8" customHeight="1">
      <c r="A93" s="12"/>
      <c r="B93" s="200"/>
      <c r="C93" s="201"/>
      <c r="D93" s="202" t="s">
        <v>76</v>
      </c>
      <c r="E93" s="214" t="s">
        <v>563</v>
      </c>
      <c r="F93" s="214" t="s">
        <v>564</v>
      </c>
      <c r="G93" s="201"/>
      <c r="H93" s="201"/>
      <c r="I93" s="204"/>
      <c r="J93" s="215">
        <f>BK93</f>
        <v>0</v>
      </c>
      <c r="K93" s="201"/>
      <c r="L93" s="206"/>
      <c r="M93" s="207"/>
      <c r="N93" s="208"/>
      <c r="O93" s="208"/>
      <c r="P93" s="209">
        <f>SUM(P94:P99)</f>
        <v>0</v>
      </c>
      <c r="Q93" s="208"/>
      <c r="R93" s="209">
        <f>SUM(R94:R99)</f>
        <v>0</v>
      </c>
      <c r="S93" s="208"/>
      <c r="T93" s="210">
        <f>SUM(T94:T99)</f>
        <v>0</v>
      </c>
      <c r="U93" s="12"/>
      <c r="V93" s="12"/>
      <c r="W93" s="12"/>
      <c r="X93" s="12"/>
      <c r="Y93" s="12"/>
      <c r="Z93" s="12"/>
      <c r="AA93" s="12"/>
      <c r="AB93" s="12"/>
      <c r="AC93" s="12"/>
      <c r="AD93" s="12"/>
      <c r="AE93" s="12"/>
      <c r="AR93" s="211" t="s">
        <v>84</v>
      </c>
      <c r="AT93" s="212" t="s">
        <v>76</v>
      </c>
      <c r="AU93" s="212" t="s">
        <v>84</v>
      </c>
      <c r="AY93" s="211" t="s">
        <v>219</v>
      </c>
      <c r="BK93" s="213">
        <f>SUM(BK94:BK99)</f>
        <v>0</v>
      </c>
    </row>
    <row r="94" s="2" customFormat="1" ht="37.8" customHeight="1">
      <c r="A94" s="42"/>
      <c r="B94" s="43"/>
      <c r="C94" s="216" t="s">
        <v>84</v>
      </c>
      <c r="D94" s="216" t="s">
        <v>221</v>
      </c>
      <c r="E94" s="217" t="s">
        <v>565</v>
      </c>
      <c r="F94" s="218" t="s">
        <v>566</v>
      </c>
      <c r="G94" s="219" t="s">
        <v>567</v>
      </c>
      <c r="H94" s="220">
        <v>178</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1578</v>
      </c>
    </row>
    <row r="95" s="2" customFormat="1" ht="44.25" customHeight="1">
      <c r="A95" s="42"/>
      <c r="B95" s="43"/>
      <c r="C95" s="216" t="s">
        <v>86</v>
      </c>
      <c r="D95" s="216" t="s">
        <v>221</v>
      </c>
      <c r="E95" s="217" t="s">
        <v>572</v>
      </c>
      <c r="F95" s="218" t="s">
        <v>573</v>
      </c>
      <c r="G95" s="219" t="s">
        <v>567</v>
      </c>
      <c r="H95" s="220">
        <v>356</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1579</v>
      </c>
    </row>
    <row r="96" s="13" customFormat="1">
      <c r="A96" s="13"/>
      <c r="B96" s="229"/>
      <c r="C96" s="230"/>
      <c r="D96" s="231" t="s">
        <v>228</v>
      </c>
      <c r="E96" s="232" t="s">
        <v>32</v>
      </c>
      <c r="F96" s="233" t="s">
        <v>1580</v>
      </c>
      <c r="G96" s="230"/>
      <c r="H96" s="234">
        <v>356</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84</v>
      </c>
      <c r="AY96" s="240" t="s">
        <v>219</v>
      </c>
    </row>
    <row r="97" s="2" customFormat="1" ht="21.75" customHeight="1">
      <c r="A97" s="42"/>
      <c r="B97" s="43"/>
      <c r="C97" s="216" t="s">
        <v>237</v>
      </c>
      <c r="D97" s="216" t="s">
        <v>221</v>
      </c>
      <c r="E97" s="217" t="s">
        <v>576</v>
      </c>
      <c r="F97" s="218" t="s">
        <v>577</v>
      </c>
      <c r="G97" s="219" t="s">
        <v>567</v>
      </c>
      <c r="H97" s="220">
        <v>178</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1581</v>
      </c>
    </row>
    <row r="98" s="2" customFormat="1" ht="21.75" customHeight="1">
      <c r="A98" s="42"/>
      <c r="B98" s="43"/>
      <c r="C98" s="216" t="s">
        <v>226</v>
      </c>
      <c r="D98" s="216" t="s">
        <v>221</v>
      </c>
      <c r="E98" s="217" t="s">
        <v>580</v>
      </c>
      <c r="F98" s="218" t="s">
        <v>581</v>
      </c>
      <c r="G98" s="219" t="s">
        <v>567</v>
      </c>
      <c r="H98" s="220">
        <v>178</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241</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241</v>
      </c>
      <c r="BM98" s="227" t="s">
        <v>1582</v>
      </c>
    </row>
    <row r="99" s="13" customFormat="1">
      <c r="A99" s="13"/>
      <c r="B99" s="229"/>
      <c r="C99" s="230"/>
      <c r="D99" s="231" t="s">
        <v>228</v>
      </c>
      <c r="E99" s="232" t="s">
        <v>32</v>
      </c>
      <c r="F99" s="233" t="s">
        <v>1583</v>
      </c>
      <c r="G99" s="230"/>
      <c r="H99" s="234">
        <v>178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86</v>
      </c>
      <c r="AV99" s="13" t="s">
        <v>86</v>
      </c>
      <c r="AW99" s="13" t="s">
        <v>39</v>
      </c>
      <c r="AX99" s="13" t="s">
        <v>84</v>
      </c>
      <c r="AY99" s="240"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SUM(P101:P107)</f>
        <v>0</v>
      </c>
      <c r="Q100" s="208"/>
      <c r="R100" s="209">
        <f>SUM(R101:R107)</f>
        <v>0</v>
      </c>
      <c r="S100" s="208"/>
      <c r="T100" s="210">
        <f>SUM(T101:T107)</f>
        <v>0</v>
      </c>
      <c r="U100" s="12"/>
      <c r="V100" s="12"/>
      <c r="W100" s="12"/>
      <c r="X100" s="12"/>
      <c r="Y100" s="12"/>
      <c r="Z100" s="12"/>
      <c r="AA100" s="12"/>
      <c r="AB100" s="12"/>
      <c r="AC100" s="12"/>
      <c r="AD100" s="12"/>
      <c r="AE100" s="12"/>
      <c r="AR100" s="211" t="s">
        <v>84</v>
      </c>
      <c r="AT100" s="212" t="s">
        <v>76</v>
      </c>
      <c r="AU100" s="212" t="s">
        <v>84</v>
      </c>
      <c r="AY100" s="211" t="s">
        <v>219</v>
      </c>
      <c r="BK100" s="213">
        <f>SUM(BK101:BK107)</f>
        <v>0</v>
      </c>
    </row>
    <row r="101" s="2" customFormat="1" ht="37.8" customHeight="1">
      <c r="A101" s="42"/>
      <c r="B101" s="43"/>
      <c r="C101" s="216" t="s">
        <v>246</v>
      </c>
      <c r="D101" s="216" t="s">
        <v>221</v>
      </c>
      <c r="E101" s="217" t="s">
        <v>565</v>
      </c>
      <c r="F101" s="218" t="s">
        <v>566</v>
      </c>
      <c r="G101" s="219" t="s">
        <v>567</v>
      </c>
      <c r="H101" s="220">
        <v>51.575000000000003</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1584</v>
      </c>
    </row>
    <row r="102" s="2" customFormat="1" ht="44.25" customHeight="1">
      <c r="A102" s="42"/>
      <c r="B102" s="43"/>
      <c r="C102" s="216" t="s">
        <v>252</v>
      </c>
      <c r="D102" s="216" t="s">
        <v>221</v>
      </c>
      <c r="E102" s="217" t="s">
        <v>572</v>
      </c>
      <c r="F102" s="218" t="s">
        <v>573</v>
      </c>
      <c r="G102" s="219" t="s">
        <v>567</v>
      </c>
      <c r="H102" s="220">
        <v>51.575000000000003</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1585</v>
      </c>
    </row>
    <row r="103" s="13" customFormat="1">
      <c r="A103" s="13"/>
      <c r="B103" s="229"/>
      <c r="C103" s="230"/>
      <c r="D103" s="231" t="s">
        <v>228</v>
      </c>
      <c r="E103" s="232" t="s">
        <v>32</v>
      </c>
      <c r="F103" s="233" t="s">
        <v>1586</v>
      </c>
      <c r="G103" s="230"/>
      <c r="H103" s="234">
        <v>51.575000000000003</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24.15" customHeight="1">
      <c r="A104" s="42"/>
      <c r="B104" s="43"/>
      <c r="C104" s="216" t="s">
        <v>256</v>
      </c>
      <c r="D104" s="216" t="s">
        <v>221</v>
      </c>
      <c r="E104" s="217" t="s">
        <v>592</v>
      </c>
      <c r="F104" s="218" t="s">
        <v>593</v>
      </c>
      <c r="G104" s="219" t="s">
        <v>567</v>
      </c>
      <c r="H104" s="220">
        <v>51.575000000000003</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1587</v>
      </c>
    </row>
    <row r="105" s="13" customFormat="1">
      <c r="A105" s="13"/>
      <c r="B105" s="229"/>
      <c r="C105" s="230"/>
      <c r="D105" s="231" t="s">
        <v>228</v>
      </c>
      <c r="E105" s="232" t="s">
        <v>32</v>
      </c>
      <c r="F105" s="233" t="s">
        <v>1588</v>
      </c>
      <c r="G105" s="230"/>
      <c r="H105" s="234">
        <v>13.199999999999999</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77</v>
      </c>
      <c r="AY105" s="240" t="s">
        <v>219</v>
      </c>
    </row>
    <row r="106" s="13" customFormat="1">
      <c r="A106" s="13"/>
      <c r="B106" s="229"/>
      <c r="C106" s="230"/>
      <c r="D106" s="231" t="s">
        <v>228</v>
      </c>
      <c r="E106" s="232" t="s">
        <v>32</v>
      </c>
      <c r="F106" s="233" t="s">
        <v>1589</v>
      </c>
      <c r="G106" s="230"/>
      <c r="H106" s="234">
        <v>38.375</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77</v>
      </c>
      <c r="AY106" s="240" t="s">
        <v>219</v>
      </c>
    </row>
    <row r="107" s="14" customFormat="1">
      <c r="A107" s="14"/>
      <c r="B107" s="241"/>
      <c r="C107" s="242"/>
      <c r="D107" s="231" t="s">
        <v>228</v>
      </c>
      <c r="E107" s="243" t="s">
        <v>32</v>
      </c>
      <c r="F107" s="244" t="s">
        <v>231</v>
      </c>
      <c r="G107" s="242"/>
      <c r="H107" s="245">
        <v>51.575000000000003</v>
      </c>
      <c r="I107" s="246"/>
      <c r="J107" s="242"/>
      <c r="K107" s="242"/>
      <c r="L107" s="247"/>
      <c r="M107" s="248"/>
      <c r="N107" s="249"/>
      <c r="O107" s="249"/>
      <c r="P107" s="249"/>
      <c r="Q107" s="249"/>
      <c r="R107" s="249"/>
      <c r="S107" s="249"/>
      <c r="T107" s="250"/>
      <c r="U107" s="14"/>
      <c r="V107" s="14"/>
      <c r="W107" s="14"/>
      <c r="X107" s="14"/>
      <c r="Y107" s="14"/>
      <c r="Z107" s="14"/>
      <c r="AA107" s="14"/>
      <c r="AB107" s="14"/>
      <c r="AC107" s="14"/>
      <c r="AD107" s="14"/>
      <c r="AE107" s="14"/>
      <c r="AT107" s="251" t="s">
        <v>228</v>
      </c>
      <c r="AU107" s="251" t="s">
        <v>86</v>
      </c>
      <c r="AV107" s="14" t="s">
        <v>226</v>
      </c>
      <c r="AW107" s="14" t="s">
        <v>39</v>
      </c>
      <c r="AX107" s="14" t="s">
        <v>84</v>
      </c>
      <c r="AY107" s="251" t="s">
        <v>219</v>
      </c>
    </row>
    <row r="108" s="12" customFormat="1" ht="22.8" customHeight="1">
      <c r="A108" s="12"/>
      <c r="B108" s="200"/>
      <c r="C108" s="201"/>
      <c r="D108" s="202" t="s">
        <v>76</v>
      </c>
      <c r="E108" s="214" t="s">
        <v>1590</v>
      </c>
      <c r="F108" s="214" t="s">
        <v>1591</v>
      </c>
      <c r="G108" s="201"/>
      <c r="H108" s="201"/>
      <c r="I108" s="204"/>
      <c r="J108" s="215">
        <f>BK108</f>
        <v>0</v>
      </c>
      <c r="K108" s="201"/>
      <c r="L108" s="206"/>
      <c r="M108" s="207"/>
      <c r="N108" s="208"/>
      <c r="O108" s="208"/>
      <c r="P108" s="209">
        <f>SUM(P109:P113)</f>
        <v>0</v>
      </c>
      <c r="Q108" s="208"/>
      <c r="R108" s="209">
        <f>SUM(R109:R113)</f>
        <v>0</v>
      </c>
      <c r="S108" s="208"/>
      <c r="T108" s="210">
        <f>SUM(T109:T113)</f>
        <v>0</v>
      </c>
      <c r="U108" s="12"/>
      <c r="V108" s="12"/>
      <c r="W108" s="12"/>
      <c r="X108" s="12"/>
      <c r="Y108" s="12"/>
      <c r="Z108" s="12"/>
      <c r="AA108" s="12"/>
      <c r="AB108" s="12"/>
      <c r="AC108" s="12"/>
      <c r="AD108" s="12"/>
      <c r="AE108" s="12"/>
      <c r="AR108" s="211" t="s">
        <v>84</v>
      </c>
      <c r="AT108" s="212" t="s">
        <v>76</v>
      </c>
      <c r="AU108" s="212" t="s">
        <v>84</v>
      </c>
      <c r="AY108" s="211" t="s">
        <v>219</v>
      </c>
      <c r="BK108" s="213">
        <f>SUM(BK109:BK113)</f>
        <v>0</v>
      </c>
    </row>
    <row r="109" s="2" customFormat="1" ht="37.8" customHeight="1">
      <c r="A109" s="42"/>
      <c r="B109" s="43"/>
      <c r="C109" s="216" t="s">
        <v>262</v>
      </c>
      <c r="D109" s="216" t="s">
        <v>221</v>
      </c>
      <c r="E109" s="217" t="s">
        <v>565</v>
      </c>
      <c r="F109" s="218" t="s">
        <v>566</v>
      </c>
      <c r="G109" s="219" t="s">
        <v>567</v>
      </c>
      <c r="H109" s="220">
        <v>3.335</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1592</v>
      </c>
    </row>
    <row r="110" s="2" customFormat="1" ht="44.25" customHeight="1">
      <c r="A110" s="42"/>
      <c r="B110" s="43"/>
      <c r="C110" s="216" t="s">
        <v>267</v>
      </c>
      <c r="D110" s="216" t="s">
        <v>221</v>
      </c>
      <c r="E110" s="217" t="s">
        <v>572</v>
      </c>
      <c r="F110" s="218" t="s">
        <v>573</v>
      </c>
      <c r="G110" s="219" t="s">
        <v>567</v>
      </c>
      <c r="H110" s="220">
        <v>3.335</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1593</v>
      </c>
    </row>
    <row r="111" s="13" customFormat="1">
      <c r="A111" s="13"/>
      <c r="B111" s="229"/>
      <c r="C111" s="230"/>
      <c r="D111" s="231" t="s">
        <v>228</v>
      </c>
      <c r="E111" s="232" t="s">
        <v>32</v>
      </c>
      <c r="F111" s="233" t="s">
        <v>1594</v>
      </c>
      <c r="G111" s="230"/>
      <c r="H111" s="234">
        <v>3.335</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86</v>
      </c>
      <c r="AV111" s="13" t="s">
        <v>86</v>
      </c>
      <c r="AW111" s="13" t="s">
        <v>39</v>
      </c>
      <c r="AX111" s="13" t="s">
        <v>84</v>
      </c>
      <c r="AY111" s="240" t="s">
        <v>219</v>
      </c>
    </row>
    <row r="112" s="2" customFormat="1" ht="24.15" customHeight="1">
      <c r="A112" s="42"/>
      <c r="B112" s="43"/>
      <c r="C112" s="216" t="s">
        <v>273</v>
      </c>
      <c r="D112" s="216" t="s">
        <v>221</v>
      </c>
      <c r="E112" s="217" t="s">
        <v>592</v>
      </c>
      <c r="F112" s="218" t="s">
        <v>593</v>
      </c>
      <c r="G112" s="219" t="s">
        <v>567</v>
      </c>
      <c r="H112" s="220">
        <v>3.335</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1595</v>
      </c>
    </row>
    <row r="113" s="13" customFormat="1">
      <c r="A113" s="13"/>
      <c r="B113" s="229"/>
      <c r="C113" s="230"/>
      <c r="D113" s="231" t="s">
        <v>228</v>
      </c>
      <c r="E113" s="232" t="s">
        <v>32</v>
      </c>
      <c r="F113" s="233" t="s">
        <v>1596</v>
      </c>
      <c r="G113" s="230"/>
      <c r="H113" s="234">
        <v>3.335</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12" customFormat="1" ht="25.92" customHeight="1">
      <c r="A114" s="12"/>
      <c r="B114" s="200"/>
      <c r="C114" s="201"/>
      <c r="D114" s="202" t="s">
        <v>76</v>
      </c>
      <c r="E114" s="203" t="s">
        <v>246</v>
      </c>
      <c r="F114" s="203" t="s">
        <v>634</v>
      </c>
      <c r="G114" s="201"/>
      <c r="H114" s="201"/>
      <c r="I114" s="204"/>
      <c r="J114" s="205">
        <f>BK114</f>
        <v>0</v>
      </c>
      <c r="K114" s="201"/>
      <c r="L114" s="206"/>
      <c r="M114" s="207"/>
      <c r="N114" s="208"/>
      <c r="O114" s="208"/>
      <c r="P114" s="209">
        <f>SUM(P115:P167)</f>
        <v>0</v>
      </c>
      <c r="Q114" s="208"/>
      <c r="R114" s="209">
        <f>SUM(R115:R167)</f>
        <v>152.11139999999998</v>
      </c>
      <c r="S114" s="208"/>
      <c r="T114" s="210">
        <f>SUM(T115:T167)</f>
        <v>0.17500000000000002</v>
      </c>
      <c r="U114" s="12"/>
      <c r="V114" s="12"/>
      <c r="W114" s="12"/>
      <c r="X114" s="12"/>
      <c r="Y114" s="12"/>
      <c r="Z114" s="12"/>
      <c r="AA114" s="12"/>
      <c r="AB114" s="12"/>
      <c r="AC114" s="12"/>
      <c r="AD114" s="12"/>
      <c r="AE114" s="12"/>
      <c r="AR114" s="211" t="s">
        <v>84</v>
      </c>
      <c r="AT114" s="212" t="s">
        <v>76</v>
      </c>
      <c r="AU114" s="212" t="s">
        <v>77</v>
      </c>
      <c r="AY114" s="211" t="s">
        <v>219</v>
      </c>
      <c r="BK114" s="213">
        <f>SUM(BK115:BK167)</f>
        <v>0</v>
      </c>
    </row>
    <row r="115" s="2" customFormat="1" ht="44.25" customHeight="1">
      <c r="A115" s="42"/>
      <c r="B115" s="43"/>
      <c r="C115" s="216" t="s">
        <v>279</v>
      </c>
      <c r="D115" s="216" t="s">
        <v>221</v>
      </c>
      <c r="E115" s="217" t="s">
        <v>1597</v>
      </c>
      <c r="F115" s="218" t="s">
        <v>1598</v>
      </c>
      <c r="G115" s="219" t="s">
        <v>259</v>
      </c>
      <c r="H115" s="220">
        <v>6.5999999999999996</v>
      </c>
      <c r="I115" s="221"/>
      <c r="J115" s="222">
        <f>ROUND(I115*H115,2)</f>
        <v>0</v>
      </c>
      <c r="K115" s="218" t="s">
        <v>1599</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1600</v>
      </c>
    </row>
    <row r="116" s="2" customFormat="1" ht="24.15" customHeight="1">
      <c r="A116" s="42"/>
      <c r="B116" s="43"/>
      <c r="C116" s="216" t="s">
        <v>286</v>
      </c>
      <c r="D116" s="216" t="s">
        <v>221</v>
      </c>
      <c r="E116" s="217" t="s">
        <v>1601</v>
      </c>
      <c r="F116" s="218" t="s">
        <v>1602</v>
      </c>
      <c r="G116" s="219" t="s">
        <v>259</v>
      </c>
      <c r="H116" s="220">
        <v>7.2000000000000002</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1603</v>
      </c>
    </row>
    <row r="117" s="13" customFormat="1">
      <c r="A117" s="13"/>
      <c r="B117" s="229"/>
      <c r="C117" s="230"/>
      <c r="D117" s="231" t="s">
        <v>228</v>
      </c>
      <c r="E117" s="232" t="s">
        <v>32</v>
      </c>
      <c r="F117" s="233" t="s">
        <v>1604</v>
      </c>
      <c r="G117" s="230"/>
      <c r="H117" s="234">
        <v>7.2000000000000002</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84</v>
      </c>
      <c r="AV117" s="13" t="s">
        <v>86</v>
      </c>
      <c r="AW117" s="13" t="s">
        <v>39</v>
      </c>
      <c r="AX117" s="13" t="s">
        <v>84</v>
      </c>
      <c r="AY117" s="240" t="s">
        <v>219</v>
      </c>
    </row>
    <row r="118" s="2" customFormat="1" ht="24.15" customHeight="1">
      <c r="A118" s="42"/>
      <c r="B118" s="43"/>
      <c r="C118" s="252" t="s">
        <v>290</v>
      </c>
      <c r="D118" s="252" t="s">
        <v>280</v>
      </c>
      <c r="E118" s="253" t="s">
        <v>1605</v>
      </c>
      <c r="F118" s="254" t="s">
        <v>1606</v>
      </c>
      <c r="G118" s="255" t="s">
        <v>259</v>
      </c>
      <c r="H118" s="256">
        <v>7.2000000000000002</v>
      </c>
      <c r="I118" s="257"/>
      <c r="J118" s="258">
        <f>ROUND(I118*H118,2)</f>
        <v>0</v>
      </c>
      <c r="K118" s="254" t="s">
        <v>1599</v>
      </c>
      <c r="L118" s="259"/>
      <c r="M118" s="260" t="s">
        <v>32</v>
      </c>
      <c r="N118" s="261"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262</v>
      </c>
      <c r="AT118" s="227" t="s">
        <v>280</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1607</v>
      </c>
    </row>
    <row r="119" s="2" customFormat="1" ht="21.75" customHeight="1">
      <c r="A119" s="42"/>
      <c r="B119" s="43"/>
      <c r="C119" s="216" t="s">
        <v>295</v>
      </c>
      <c r="D119" s="216" t="s">
        <v>221</v>
      </c>
      <c r="E119" s="217" t="s">
        <v>1608</v>
      </c>
      <c r="F119" s="218" t="s">
        <v>1609</v>
      </c>
      <c r="G119" s="219" t="s">
        <v>259</v>
      </c>
      <c r="H119" s="220">
        <v>10</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1610</v>
      </c>
    </row>
    <row r="120" s="2" customFormat="1" ht="24.15" customHeight="1">
      <c r="A120" s="42"/>
      <c r="B120" s="43"/>
      <c r="C120" s="216" t="s">
        <v>8</v>
      </c>
      <c r="D120" s="216" t="s">
        <v>221</v>
      </c>
      <c r="E120" s="217" t="s">
        <v>1611</v>
      </c>
      <c r="F120" s="218" t="s">
        <v>1612</v>
      </c>
      <c r="G120" s="219" t="s">
        <v>637</v>
      </c>
      <c r="H120" s="220">
        <v>8.5500000000000007</v>
      </c>
      <c r="I120" s="221"/>
      <c r="J120" s="222">
        <f>ROUND(I120*H120,2)</f>
        <v>0</v>
      </c>
      <c r="K120" s="218" t="s">
        <v>225</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1613</v>
      </c>
    </row>
    <row r="121" s="13" customFormat="1">
      <c r="A121" s="13"/>
      <c r="B121" s="229"/>
      <c r="C121" s="230"/>
      <c r="D121" s="231" t="s">
        <v>228</v>
      </c>
      <c r="E121" s="232" t="s">
        <v>32</v>
      </c>
      <c r="F121" s="233" t="s">
        <v>1614</v>
      </c>
      <c r="G121" s="230"/>
      <c r="H121" s="234">
        <v>8.5500000000000007</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84</v>
      </c>
      <c r="AV121" s="13" t="s">
        <v>86</v>
      </c>
      <c r="AW121" s="13" t="s">
        <v>39</v>
      </c>
      <c r="AX121" s="13" t="s">
        <v>84</v>
      </c>
      <c r="AY121" s="240" t="s">
        <v>219</v>
      </c>
    </row>
    <row r="122" s="2" customFormat="1" ht="37.8" customHeight="1">
      <c r="A122" s="42"/>
      <c r="B122" s="43"/>
      <c r="C122" s="216" t="s">
        <v>302</v>
      </c>
      <c r="D122" s="216" t="s">
        <v>221</v>
      </c>
      <c r="E122" s="217" t="s">
        <v>1615</v>
      </c>
      <c r="F122" s="218" t="s">
        <v>1616</v>
      </c>
      <c r="G122" s="219" t="s">
        <v>637</v>
      </c>
      <c r="H122" s="220">
        <v>52</v>
      </c>
      <c r="I122" s="221"/>
      <c r="J122" s="222">
        <f>ROUND(I122*H122,2)</f>
        <v>0</v>
      </c>
      <c r="K122" s="218" t="s">
        <v>225</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1617</v>
      </c>
    </row>
    <row r="123" s="13" customFormat="1">
      <c r="A123" s="13"/>
      <c r="B123" s="229"/>
      <c r="C123" s="230"/>
      <c r="D123" s="231" t="s">
        <v>228</v>
      </c>
      <c r="E123" s="232" t="s">
        <v>32</v>
      </c>
      <c r="F123" s="233" t="s">
        <v>465</v>
      </c>
      <c r="G123" s="230"/>
      <c r="H123" s="234">
        <v>52</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24.15" customHeight="1">
      <c r="A124" s="42"/>
      <c r="B124" s="43"/>
      <c r="C124" s="252" t="s">
        <v>308</v>
      </c>
      <c r="D124" s="252" t="s">
        <v>280</v>
      </c>
      <c r="E124" s="253" t="s">
        <v>1618</v>
      </c>
      <c r="F124" s="254" t="s">
        <v>1619</v>
      </c>
      <c r="G124" s="255" t="s">
        <v>567</v>
      </c>
      <c r="H124" s="256">
        <v>5.4080000000000004</v>
      </c>
      <c r="I124" s="257"/>
      <c r="J124" s="258">
        <f>ROUND(I124*H124,2)</f>
        <v>0</v>
      </c>
      <c r="K124" s="254" t="s">
        <v>225</v>
      </c>
      <c r="L124" s="259"/>
      <c r="M124" s="260" t="s">
        <v>32</v>
      </c>
      <c r="N124" s="261"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262</v>
      </c>
      <c r="AT124" s="227" t="s">
        <v>280</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1620</v>
      </c>
    </row>
    <row r="125" s="13" customFormat="1">
      <c r="A125" s="13"/>
      <c r="B125" s="229"/>
      <c r="C125" s="230"/>
      <c r="D125" s="231" t="s">
        <v>228</v>
      </c>
      <c r="E125" s="232" t="s">
        <v>32</v>
      </c>
      <c r="F125" s="233" t="s">
        <v>1621</v>
      </c>
      <c r="G125" s="230"/>
      <c r="H125" s="234">
        <v>5.4080000000000004</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24.15" customHeight="1">
      <c r="A126" s="42"/>
      <c r="B126" s="43"/>
      <c r="C126" s="252" t="s">
        <v>312</v>
      </c>
      <c r="D126" s="252" t="s">
        <v>280</v>
      </c>
      <c r="E126" s="253" t="s">
        <v>1622</v>
      </c>
      <c r="F126" s="254" t="s">
        <v>1623</v>
      </c>
      <c r="G126" s="255" t="s">
        <v>567</v>
      </c>
      <c r="H126" s="256">
        <v>10.816000000000001</v>
      </c>
      <c r="I126" s="257"/>
      <c r="J126" s="258">
        <f>ROUND(I126*H126,2)</f>
        <v>0</v>
      </c>
      <c r="K126" s="254" t="s">
        <v>225</v>
      </c>
      <c r="L126" s="259"/>
      <c r="M126" s="260" t="s">
        <v>32</v>
      </c>
      <c r="N126" s="261"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262</v>
      </c>
      <c r="AT126" s="227" t="s">
        <v>280</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1624</v>
      </c>
    </row>
    <row r="127" s="13" customFormat="1">
      <c r="A127" s="13"/>
      <c r="B127" s="229"/>
      <c r="C127" s="230"/>
      <c r="D127" s="231" t="s">
        <v>228</v>
      </c>
      <c r="E127" s="232" t="s">
        <v>32</v>
      </c>
      <c r="F127" s="233" t="s">
        <v>1625</v>
      </c>
      <c r="G127" s="230"/>
      <c r="H127" s="234">
        <v>10.816000000000001</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24.15" customHeight="1">
      <c r="A128" s="42"/>
      <c r="B128" s="43"/>
      <c r="C128" s="216" t="s">
        <v>316</v>
      </c>
      <c r="D128" s="216" t="s">
        <v>221</v>
      </c>
      <c r="E128" s="217" t="s">
        <v>960</v>
      </c>
      <c r="F128" s="218" t="s">
        <v>961</v>
      </c>
      <c r="G128" s="219" t="s">
        <v>259</v>
      </c>
      <c r="H128" s="220">
        <v>2</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1626</v>
      </c>
    </row>
    <row r="129" s="13" customFormat="1">
      <c r="A129" s="13"/>
      <c r="B129" s="229"/>
      <c r="C129" s="230"/>
      <c r="D129" s="231" t="s">
        <v>228</v>
      </c>
      <c r="E129" s="232" t="s">
        <v>32</v>
      </c>
      <c r="F129" s="233" t="s">
        <v>86</v>
      </c>
      <c r="G129" s="230"/>
      <c r="H129" s="234">
        <v>2</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77</v>
      </c>
      <c r="AY129" s="240" t="s">
        <v>219</v>
      </c>
    </row>
    <row r="130" s="14" customFormat="1">
      <c r="A130" s="14"/>
      <c r="B130" s="241"/>
      <c r="C130" s="242"/>
      <c r="D130" s="231" t="s">
        <v>228</v>
      </c>
      <c r="E130" s="243" t="s">
        <v>32</v>
      </c>
      <c r="F130" s="244" t="s">
        <v>231</v>
      </c>
      <c r="G130" s="242"/>
      <c r="H130" s="245">
        <v>2</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84</v>
      </c>
      <c r="AV130" s="14" t="s">
        <v>226</v>
      </c>
      <c r="AW130" s="14" t="s">
        <v>39</v>
      </c>
      <c r="AX130" s="14" t="s">
        <v>84</v>
      </c>
      <c r="AY130" s="251" t="s">
        <v>219</v>
      </c>
    </row>
    <row r="131" s="2" customFormat="1" ht="24.15" customHeight="1">
      <c r="A131" s="42"/>
      <c r="B131" s="43"/>
      <c r="C131" s="216" t="s">
        <v>320</v>
      </c>
      <c r="D131" s="216" t="s">
        <v>221</v>
      </c>
      <c r="E131" s="217" t="s">
        <v>1627</v>
      </c>
      <c r="F131" s="218" t="s">
        <v>1628</v>
      </c>
      <c r="G131" s="219" t="s">
        <v>259</v>
      </c>
      <c r="H131" s="220">
        <v>6</v>
      </c>
      <c r="I131" s="221"/>
      <c r="J131" s="222">
        <f>ROUND(I131*H131,2)</f>
        <v>0</v>
      </c>
      <c r="K131" s="218" t="s">
        <v>225</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1629</v>
      </c>
    </row>
    <row r="132" s="2" customFormat="1" ht="16.5" customHeight="1">
      <c r="A132" s="42"/>
      <c r="B132" s="43"/>
      <c r="C132" s="252" t="s">
        <v>7</v>
      </c>
      <c r="D132" s="252" t="s">
        <v>280</v>
      </c>
      <c r="E132" s="253" t="s">
        <v>1630</v>
      </c>
      <c r="F132" s="254" t="s">
        <v>1631</v>
      </c>
      <c r="G132" s="255" t="s">
        <v>259</v>
      </c>
      <c r="H132" s="256">
        <v>6</v>
      </c>
      <c r="I132" s="257"/>
      <c r="J132" s="258">
        <f>ROUND(I132*H132,2)</f>
        <v>0</v>
      </c>
      <c r="K132" s="254" t="s">
        <v>1599</v>
      </c>
      <c r="L132" s="259"/>
      <c r="M132" s="260" t="s">
        <v>32</v>
      </c>
      <c r="N132" s="261"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262</v>
      </c>
      <c r="AT132" s="227" t="s">
        <v>280</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1632</v>
      </c>
    </row>
    <row r="133" s="2" customFormat="1" ht="21.75" customHeight="1">
      <c r="A133" s="42"/>
      <c r="B133" s="43"/>
      <c r="C133" s="216" t="s">
        <v>327</v>
      </c>
      <c r="D133" s="216" t="s">
        <v>221</v>
      </c>
      <c r="E133" s="217" t="s">
        <v>1633</v>
      </c>
      <c r="F133" s="218" t="s">
        <v>1634</v>
      </c>
      <c r="G133" s="219" t="s">
        <v>259</v>
      </c>
      <c r="H133" s="220">
        <v>8</v>
      </c>
      <c r="I133" s="221"/>
      <c r="J133" s="222">
        <f>ROUND(I133*H133,2)</f>
        <v>0</v>
      </c>
      <c r="K133" s="218" t="s">
        <v>225</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1635</v>
      </c>
    </row>
    <row r="134" s="13" customFormat="1">
      <c r="A134" s="13"/>
      <c r="B134" s="229"/>
      <c r="C134" s="230"/>
      <c r="D134" s="231" t="s">
        <v>228</v>
      </c>
      <c r="E134" s="232" t="s">
        <v>32</v>
      </c>
      <c r="F134" s="233" t="s">
        <v>262</v>
      </c>
      <c r="G134" s="230"/>
      <c r="H134" s="234">
        <v>8</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16.5" customHeight="1">
      <c r="A135" s="42"/>
      <c r="B135" s="43"/>
      <c r="C135" s="252" t="s">
        <v>331</v>
      </c>
      <c r="D135" s="252" t="s">
        <v>280</v>
      </c>
      <c r="E135" s="253" t="s">
        <v>791</v>
      </c>
      <c r="F135" s="254" t="s">
        <v>792</v>
      </c>
      <c r="G135" s="255" t="s">
        <v>567</v>
      </c>
      <c r="H135" s="256">
        <v>15.199999999999999</v>
      </c>
      <c r="I135" s="257"/>
      <c r="J135" s="258">
        <f>ROUND(I135*H135,2)</f>
        <v>0</v>
      </c>
      <c r="K135" s="254" t="s">
        <v>225</v>
      </c>
      <c r="L135" s="259"/>
      <c r="M135" s="260" t="s">
        <v>32</v>
      </c>
      <c r="N135" s="261" t="s">
        <v>48</v>
      </c>
      <c r="O135" s="88"/>
      <c r="P135" s="225">
        <f>O135*H135</f>
        <v>0</v>
      </c>
      <c r="Q135" s="225">
        <v>1</v>
      </c>
      <c r="R135" s="225">
        <f>Q135*H135</f>
        <v>15.199999999999999</v>
      </c>
      <c r="S135" s="225">
        <v>0</v>
      </c>
      <c r="T135" s="226">
        <f>S135*H135</f>
        <v>0</v>
      </c>
      <c r="U135" s="42"/>
      <c r="V135" s="42"/>
      <c r="W135" s="42"/>
      <c r="X135" s="42"/>
      <c r="Y135" s="42"/>
      <c r="Z135" s="42"/>
      <c r="AA135" s="42"/>
      <c r="AB135" s="42"/>
      <c r="AC135" s="42"/>
      <c r="AD135" s="42"/>
      <c r="AE135" s="42"/>
      <c r="AR135" s="227" t="s">
        <v>241</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241</v>
      </c>
      <c r="BM135" s="227" t="s">
        <v>1636</v>
      </c>
    </row>
    <row r="136" s="13" customFormat="1">
      <c r="A136" s="13"/>
      <c r="B136" s="229"/>
      <c r="C136" s="230"/>
      <c r="D136" s="231" t="s">
        <v>228</v>
      </c>
      <c r="E136" s="232" t="s">
        <v>32</v>
      </c>
      <c r="F136" s="233" t="s">
        <v>1637</v>
      </c>
      <c r="G136" s="230"/>
      <c r="H136" s="234">
        <v>15.199999999999999</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84</v>
      </c>
      <c r="AY136" s="240" t="s">
        <v>219</v>
      </c>
    </row>
    <row r="137" s="2" customFormat="1" ht="24.15" customHeight="1">
      <c r="A137" s="42"/>
      <c r="B137" s="43"/>
      <c r="C137" s="216" t="s">
        <v>336</v>
      </c>
      <c r="D137" s="216" t="s">
        <v>221</v>
      </c>
      <c r="E137" s="217" t="s">
        <v>1638</v>
      </c>
      <c r="F137" s="218" t="s">
        <v>1639</v>
      </c>
      <c r="G137" s="219" t="s">
        <v>259</v>
      </c>
      <c r="H137" s="220">
        <v>7</v>
      </c>
      <c r="I137" s="221"/>
      <c r="J137" s="222">
        <f>ROUND(I137*H137,2)</f>
        <v>0</v>
      </c>
      <c r="K137" s="218" t="s">
        <v>225</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1640</v>
      </c>
    </row>
    <row r="138" s="2" customFormat="1" ht="16.5" customHeight="1">
      <c r="A138" s="42"/>
      <c r="B138" s="43"/>
      <c r="C138" s="252" t="s">
        <v>341</v>
      </c>
      <c r="D138" s="252" t="s">
        <v>280</v>
      </c>
      <c r="E138" s="253" t="s">
        <v>968</v>
      </c>
      <c r="F138" s="254" t="s">
        <v>969</v>
      </c>
      <c r="G138" s="255" t="s">
        <v>567</v>
      </c>
      <c r="H138" s="256">
        <v>4.5599999999999996</v>
      </c>
      <c r="I138" s="257"/>
      <c r="J138" s="258">
        <f>ROUND(I138*H138,2)</f>
        <v>0</v>
      </c>
      <c r="K138" s="254" t="s">
        <v>225</v>
      </c>
      <c r="L138" s="259"/>
      <c r="M138" s="260" t="s">
        <v>32</v>
      </c>
      <c r="N138" s="261" t="s">
        <v>48</v>
      </c>
      <c r="O138" s="88"/>
      <c r="P138" s="225">
        <f>O138*H138</f>
        <v>0</v>
      </c>
      <c r="Q138" s="225">
        <v>1</v>
      </c>
      <c r="R138" s="225">
        <f>Q138*H138</f>
        <v>4.5599999999999996</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1641</v>
      </c>
    </row>
    <row r="139" s="13" customFormat="1">
      <c r="A139" s="13"/>
      <c r="B139" s="229"/>
      <c r="C139" s="230"/>
      <c r="D139" s="231" t="s">
        <v>228</v>
      </c>
      <c r="E139" s="232" t="s">
        <v>32</v>
      </c>
      <c r="F139" s="233" t="s">
        <v>1642</v>
      </c>
      <c r="G139" s="230"/>
      <c r="H139" s="234">
        <v>4.5599999999999996</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84</v>
      </c>
      <c r="AY139" s="240" t="s">
        <v>219</v>
      </c>
    </row>
    <row r="140" s="2" customFormat="1" ht="24.15" customHeight="1">
      <c r="A140" s="42"/>
      <c r="B140" s="43"/>
      <c r="C140" s="216" t="s">
        <v>346</v>
      </c>
      <c r="D140" s="216" t="s">
        <v>221</v>
      </c>
      <c r="E140" s="217" t="s">
        <v>1643</v>
      </c>
      <c r="F140" s="218" t="s">
        <v>1644</v>
      </c>
      <c r="G140" s="219" t="s">
        <v>637</v>
      </c>
      <c r="H140" s="220">
        <v>220</v>
      </c>
      <c r="I140" s="221"/>
      <c r="J140" s="222">
        <f>ROUND(I140*H140,2)</f>
        <v>0</v>
      </c>
      <c r="K140" s="218" t="s">
        <v>225</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1645</v>
      </c>
    </row>
    <row r="141" s="2" customFormat="1">
      <c r="A141" s="42"/>
      <c r="B141" s="43"/>
      <c r="C141" s="44"/>
      <c r="D141" s="231" t="s">
        <v>663</v>
      </c>
      <c r="E141" s="44"/>
      <c r="F141" s="276" t="s">
        <v>1646</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663</v>
      </c>
      <c r="AU141" s="20" t="s">
        <v>84</v>
      </c>
    </row>
    <row r="142" s="13" customFormat="1">
      <c r="A142" s="13"/>
      <c r="B142" s="229"/>
      <c r="C142" s="230"/>
      <c r="D142" s="231" t="s">
        <v>228</v>
      </c>
      <c r="E142" s="232" t="s">
        <v>32</v>
      </c>
      <c r="F142" s="233" t="s">
        <v>1647</v>
      </c>
      <c r="G142" s="230"/>
      <c r="H142" s="234">
        <v>220</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52" t="s">
        <v>350</v>
      </c>
      <c r="D143" s="252" t="s">
        <v>280</v>
      </c>
      <c r="E143" s="253" t="s">
        <v>1648</v>
      </c>
      <c r="F143" s="254" t="s">
        <v>1649</v>
      </c>
      <c r="G143" s="255" t="s">
        <v>637</v>
      </c>
      <c r="H143" s="256">
        <v>105</v>
      </c>
      <c r="I143" s="257"/>
      <c r="J143" s="258">
        <f>ROUND(I143*H143,2)</f>
        <v>0</v>
      </c>
      <c r="K143" s="254" t="s">
        <v>225</v>
      </c>
      <c r="L143" s="259"/>
      <c r="M143" s="260" t="s">
        <v>32</v>
      </c>
      <c r="N143" s="261"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262</v>
      </c>
      <c r="AT143" s="227" t="s">
        <v>280</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1650</v>
      </c>
    </row>
    <row r="144" s="2" customFormat="1" ht="16.5" customHeight="1">
      <c r="A144" s="42"/>
      <c r="B144" s="43"/>
      <c r="C144" s="252" t="s">
        <v>355</v>
      </c>
      <c r="D144" s="252" t="s">
        <v>280</v>
      </c>
      <c r="E144" s="253" t="s">
        <v>1651</v>
      </c>
      <c r="F144" s="254" t="s">
        <v>1652</v>
      </c>
      <c r="G144" s="255" t="s">
        <v>567</v>
      </c>
      <c r="H144" s="256">
        <v>24.199999999999999</v>
      </c>
      <c r="I144" s="257"/>
      <c r="J144" s="258">
        <f>ROUND(I144*H144,2)</f>
        <v>0</v>
      </c>
      <c r="K144" s="254" t="s">
        <v>225</v>
      </c>
      <c r="L144" s="259"/>
      <c r="M144" s="260" t="s">
        <v>32</v>
      </c>
      <c r="N144" s="261" t="s">
        <v>48</v>
      </c>
      <c r="O144" s="88"/>
      <c r="P144" s="225">
        <f>O144*H144</f>
        <v>0</v>
      </c>
      <c r="Q144" s="225">
        <v>1</v>
      </c>
      <c r="R144" s="225">
        <f>Q144*H144</f>
        <v>24.199999999999999</v>
      </c>
      <c r="S144" s="225">
        <v>0</v>
      </c>
      <c r="T144" s="226">
        <f>S144*H144</f>
        <v>0</v>
      </c>
      <c r="U144" s="42"/>
      <c r="V144" s="42"/>
      <c r="W144" s="42"/>
      <c r="X144" s="42"/>
      <c r="Y144" s="42"/>
      <c r="Z144" s="42"/>
      <c r="AA144" s="42"/>
      <c r="AB144" s="42"/>
      <c r="AC144" s="42"/>
      <c r="AD144" s="42"/>
      <c r="AE144" s="42"/>
      <c r="AR144" s="227" t="s">
        <v>262</v>
      </c>
      <c r="AT144" s="227" t="s">
        <v>280</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1653</v>
      </c>
    </row>
    <row r="145" s="13" customFormat="1">
      <c r="A145" s="13"/>
      <c r="B145" s="229"/>
      <c r="C145" s="230"/>
      <c r="D145" s="231" t="s">
        <v>228</v>
      </c>
      <c r="E145" s="232" t="s">
        <v>32</v>
      </c>
      <c r="F145" s="233" t="s">
        <v>1654</v>
      </c>
      <c r="G145" s="230"/>
      <c r="H145" s="234">
        <v>24.199999999999999</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24.15" customHeight="1">
      <c r="A146" s="42"/>
      <c r="B146" s="43"/>
      <c r="C146" s="216" t="s">
        <v>362</v>
      </c>
      <c r="D146" s="216" t="s">
        <v>221</v>
      </c>
      <c r="E146" s="217" t="s">
        <v>832</v>
      </c>
      <c r="F146" s="218" t="s">
        <v>833</v>
      </c>
      <c r="G146" s="219" t="s">
        <v>224</v>
      </c>
      <c r="H146" s="220">
        <v>89</v>
      </c>
      <c r="I146" s="221"/>
      <c r="J146" s="222">
        <f>ROUND(I146*H146,2)</f>
        <v>0</v>
      </c>
      <c r="K146" s="218" t="s">
        <v>225</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1655</v>
      </c>
    </row>
    <row r="147" s="13" customFormat="1">
      <c r="A147" s="13"/>
      <c r="B147" s="229"/>
      <c r="C147" s="230"/>
      <c r="D147" s="231" t="s">
        <v>228</v>
      </c>
      <c r="E147" s="232" t="s">
        <v>32</v>
      </c>
      <c r="F147" s="233" t="s">
        <v>1656</v>
      </c>
      <c r="G147" s="230"/>
      <c r="H147" s="234">
        <v>89</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16.5" customHeight="1">
      <c r="A148" s="42"/>
      <c r="B148" s="43"/>
      <c r="C148" s="216" t="s">
        <v>366</v>
      </c>
      <c r="D148" s="216" t="s">
        <v>221</v>
      </c>
      <c r="E148" s="217" t="s">
        <v>837</v>
      </c>
      <c r="F148" s="218" t="s">
        <v>838</v>
      </c>
      <c r="G148" s="219" t="s">
        <v>224</v>
      </c>
      <c r="H148" s="220">
        <v>15.35</v>
      </c>
      <c r="I148" s="221"/>
      <c r="J148" s="222">
        <f>ROUND(I148*H148,2)</f>
        <v>0</v>
      </c>
      <c r="K148" s="218" t="s">
        <v>1599</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1657</v>
      </c>
    </row>
    <row r="149" s="13" customFormat="1">
      <c r="A149" s="13"/>
      <c r="B149" s="229"/>
      <c r="C149" s="230"/>
      <c r="D149" s="231" t="s">
        <v>228</v>
      </c>
      <c r="E149" s="232" t="s">
        <v>32</v>
      </c>
      <c r="F149" s="233" t="s">
        <v>1658</v>
      </c>
      <c r="G149" s="230"/>
      <c r="H149" s="234">
        <v>15.35</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21.75" customHeight="1">
      <c r="A150" s="42"/>
      <c r="B150" s="43"/>
      <c r="C150" s="252" t="s">
        <v>370</v>
      </c>
      <c r="D150" s="252" t="s">
        <v>280</v>
      </c>
      <c r="E150" s="253" t="s">
        <v>944</v>
      </c>
      <c r="F150" s="254" t="s">
        <v>945</v>
      </c>
      <c r="G150" s="255" t="s">
        <v>224</v>
      </c>
      <c r="H150" s="256">
        <v>6.1500000000000004</v>
      </c>
      <c r="I150" s="257"/>
      <c r="J150" s="258">
        <f>ROUND(I150*H150,2)</f>
        <v>0</v>
      </c>
      <c r="K150" s="254" t="s">
        <v>225</v>
      </c>
      <c r="L150" s="259"/>
      <c r="M150" s="260" t="s">
        <v>32</v>
      </c>
      <c r="N150" s="261" t="s">
        <v>48</v>
      </c>
      <c r="O150" s="88"/>
      <c r="P150" s="225">
        <f>O150*H150</f>
        <v>0</v>
      </c>
      <c r="Q150" s="225">
        <v>2.234</v>
      </c>
      <c r="R150" s="225">
        <f>Q150*H150</f>
        <v>13.739100000000001</v>
      </c>
      <c r="S150" s="225">
        <v>0</v>
      </c>
      <c r="T150" s="226">
        <f>S150*H150</f>
        <v>0</v>
      </c>
      <c r="U150" s="42"/>
      <c r="V150" s="42"/>
      <c r="W150" s="42"/>
      <c r="X150" s="42"/>
      <c r="Y150" s="42"/>
      <c r="Z150" s="42"/>
      <c r="AA150" s="42"/>
      <c r="AB150" s="42"/>
      <c r="AC150" s="42"/>
      <c r="AD150" s="42"/>
      <c r="AE150" s="42"/>
      <c r="AR150" s="227" t="s">
        <v>241</v>
      </c>
      <c r="AT150" s="227" t="s">
        <v>280</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241</v>
      </c>
      <c r="BM150" s="227" t="s">
        <v>1659</v>
      </c>
    </row>
    <row r="151" s="13" customFormat="1">
      <c r="A151" s="13"/>
      <c r="B151" s="229"/>
      <c r="C151" s="230"/>
      <c r="D151" s="231" t="s">
        <v>228</v>
      </c>
      <c r="E151" s="232" t="s">
        <v>32</v>
      </c>
      <c r="F151" s="233" t="s">
        <v>1660</v>
      </c>
      <c r="G151" s="230"/>
      <c r="H151" s="234">
        <v>6.1500000000000004</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84</v>
      </c>
      <c r="AV151" s="13" t="s">
        <v>86</v>
      </c>
      <c r="AW151" s="13" t="s">
        <v>39</v>
      </c>
      <c r="AX151" s="13" t="s">
        <v>84</v>
      </c>
      <c r="AY151" s="240" t="s">
        <v>219</v>
      </c>
    </row>
    <row r="152" s="2" customFormat="1" ht="24.15" customHeight="1">
      <c r="A152" s="42"/>
      <c r="B152" s="43"/>
      <c r="C152" s="216" t="s">
        <v>375</v>
      </c>
      <c r="D152" s="216" t="s">
        <v>221</v>
      </c>
      <c r="E152" s="217" t="s">
        <v>1461</v>
      </c>
      <c r="F152" s="218" t="s">
        <v>1462</v>
      </c>
      <c r="G152" s="219" t="s">
        <v>637</v>
      </c>
      <c r="H152" s="220">
        <v>52</v>
      </c>
      <c r="I152" s="221"/>
      <c r="J152" s="222">
        <f>ROUND(I152*H152,2)</f>
        <v>0</v>
      </c>
      <c r="K152" s="218" t="s">
        <v>1599</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1661</v>
      </c>
    </row>
    <row r="153" s="2" customFormat="1" ht="24.15" customHeight="1">
      <c r="A153" s="42"/>
      <c r="B153" s="43"/>
      <c r="C153" s="216" t="s">
        <v>380</v>
      </c>
      <c r="D153" s="216" t="s">
        <v>221</v>
      </c>
      <c r="E153" s="217" t="s">
        <v>1662</v>
      </c>
      <c r="F153" s="218" t="s">
        <v>1663</v>
      </c>
      <c r="G153" s="219" t="s">
        <v>637</v>
      </c>
      <c r="H153" s="220">
        <v>52</v>
      </c>
      <c r="I153" s="221"/>
      <c r="J153" s="222">
        <f>ROUND(I153*H153,2)</f>
        <v>0</v>
      </c>
      <c r="K153" s="218" t="s">
        <v>1599</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1664</v>
      </c>
    </row>
    <row r="154" s="2" customFormat="1" ht="24.15" customHeight="1">
      <c r="A154" s="42"/>
      <c r="B154" s="43"/>
      <c r="C154" s="216" t="s">
        <v>385</v>
      </c>
      <c r="D154" s="216" t="s">
        <v>221</v>
      </c>
      <c r="E154" s="217" t="s">
        <v>1665</v>
      </c>
      <c r="F154" s="218" t="s">
        <v>1666</v>
      </c>
      <c r="G154" s="219" t="s">
        <v>637</v>
      </c>
      <c r="H154" s="220">
        <v>52</v>
      </c>
      <c r="I154" s="221"/>
      <c r="J154" s="222">
        <f>ROUND(I154*H154,2)</f>
        <v>0</v>
      </c>
      <c r="K154" s="218" t="s">
        <v>1599</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1667</v>
      </c>
    </row>
    <row r="155" s="2" customFormat="1" ht="24.15" customHeight="1">
      <c r="A155" s="42"/>
      <c r="B155" s="43"/>
      <c r="C155" s="216" t="s">
        <v>390</v>
      </c>
      <c r="D155" s="216" t="s">
        <v>221</v>
      </c>
      <c r="E155" s="217" t="s">
        <v>1668</v>
      </c>
      <c r="F155" s="218" t="s">
        <v>1669</v>
      </c>
      <c r="G155" s="219" t="s">
        <v>637</v>
      </c>
      <c r="H155" s="220">
        <v>52</v>
      </c>
      <c r="I155" s="221"/>
      <c r="J155" s="222">
        <f>ROUND(I155*H155,2)</f>
        <v>0</v>
      </c>
      <c r="K155" s="218" t="s">
        <v>1599</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1670</v>
      </c>
    </row>
    <row r="156" s="2" customFormat="1" ht="24.15" customHeight="1">
      <c r="A156" s="42"/>
      <c r="B156" s="43"/>
      <c r="C156" s="216" t="s">
        <v>394</v>
      </c>
      <c r="D156" s="216" t="s">
        <v>221</v>
      </c>
      <c r="E156" s="217" t="s">
        <v>1671</v>
      </c>
      <c r="F156" s="218" t="s">
        <v>1672</v>
      </c>
      <c r="G156" s="219" t="s">
        <v>637</v>
      </c>
      <c r="H156" s="220">
        <v>12</v>
      </c>
      <c r="I156" s="221"/>
      <c r="J156" s="222">
        <f>ROUND(I156*H156,2)</f>
        <v>0</v>
      </c>
      <c r="K156" s="218" t="s">
        <v>1599</v>
      </c>
      <c r="L156" s="48"/>
      <c r="M156" s="223" t="s">
        <v>32</v>
      </c>
      <c r="N156" s="224" t="s">
        <v>48</v>
      </c>
      <c r="O156" s="88"/>
      <c r="P156" s="225">
        <f>O156*H156</f>
        <v>0</v>
      </c>
      <c r="Q156" s="225">
        <v>0.216</v>
      </c>
      <c r="R156" s="225">
        <f>Q156*H156</f>
        <v>2.5920000000000001</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1673</v>
      </c>
    </row>
    <row r="157" s="13" customFormat="1">
      <c r="A157" s="13"/>
      <c r="B157" s="229"/>
      <c r="C157" s="230"/>
      <c r="D157" s="231" t="s">
        <v>228</v>
      </c>
      <c r="E157" s="232" t="s">
        <v>32</v>
      </c>
      <c r="F157" s="233" t="s">
        <v>286</v>
      </c>
      <c r="G157" s="230"/>
      <c r="H157" s="234">
        <v>12</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21.75" customHeight="1">
      <c r="A158" s="42"/>
      <c r="B158" s="43"/>
      <c r="C158" s="216" t="s">
        <v>398</v>
      </c>
      <c r="D158" s="216" t="s">
        <v>221</v>
      </c>
      <c r="E158" s="217" t="s">
        <v>1674</v>
      </c>
      <c r="F158" s="218" t="s">
        <v>1675</v>
      </c>
      <c r="G158" s="219" t="s">
        <v>240</v>
      </c>
      <c r="H158" s="220">
        <v>1</v>
      </c>
      <c r="I158" s="221"/>
      <c r="J158" s="222">
        <f>ROUND(I158*H158,2)</f>
        <v>0</v>
      </c>
      <c r="K158" s="218" t="s">
        <v>1599</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1676</v>
      </c>
    </row>
    <row r="159" s="13" customFormat="1">
      <c r="A159" s="13"/>
      <c r="B159" s="229"/>
      <c r="C159" s="230"/>
      <c r="D159" s="231" t="s">
        <v>228</v>
      </c>
      <c r="E159" s="232" t="s">
        <v>32</v>
      </c>
      <c r="F159" s="233" t="s">
        <v>84</v>
      </c>
      <c r="G159" s="230"/>
      <c r="H159" s="234">
        <v>1</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16" t="s">
        <v>402</v>
      </c>
      <c r="D160" s="216" t="s">
        <v>221</v>
      </c>
      <c r="E160" s="217" t="s">
        <v>992</v>
      </c>
      <c r="F160" s="218" t="s">
        <v>993</v>
      </c>
      <c r="G160" s="219" t="s">
        <v>259</v>
      </c>
      <c r="H160" s="220">
        <v>5</v>
      </c>
      <c r="I160" s="221"/>
      <c r="J160" s="222">
        <f>ROUND(I160*H160,2)</f>
        <v>0</v>
      </c>
      <c r="K160" s="218" t="s">
        <v>1599</v>
      </c>
      <c r="L160" s="48"/>
      <c r="M160" s="223" t="s">
        <v>32</v>
      </c>
      <c r="N160" s="224" t="s">
        <v>48</v>
      </c>
      <c r="O160" s="88"/>
      <c r="P160" s="225">
        <f>O160*H160</f>
        <v>0</v>
      </c>
      <c r="Q160" s="225">
        <v>0</v>
      </c>
      <c r="R160" s="225">
        <f>Q160*H160</f>
        <v>0</v>
      </c>
      <c r="S160" s="225">
        <v>0.035000000000000003</v>
      </c>
      <c r="T160" s="226">
        <f>S160*H160</f>
        <v>0.17500000000000002</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1677</v>
      </c>
    </row>
    <row r="161" s="13" customFormat="1">
      <c r="A161" s="13"/>
      <c r="B161" s="229"/>
      <c r="C161" s="230"/>
      <c r="D161" s="231" t="s">
        <v>228</v>
      </c>
      <c r="E161" s="232" t="s">
        <v>32</v>
      </c>
      <c r="F161" s="233" t="s">
        <v>246</v>
      </c>
      <c r="G161" s="230"/>
      <c r="H161" s="234">
        <v>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406</v>
      </c>
      <c r="D162" s="216" t="s">
        <v>221</v>
      </c>
      <c r="E162" s="217" t="s">
        <v>1678</v>
      </c>
      <c r="F162" s="218" t="s">
        <v>1679</v>
      </c>
      <c r="G162" s="219" t="s">
        <v>259</v>
      </c>
      <c r="H162" s="220">
        <v>20</v>
      </c>
      <c r="I162" s="221"/>
      <c r="J162" s="222">
        <f>ROUND(I162*H162,2)</f>
        <v>0</v>
      </c>
      <c r="K162" s="218" t="s">
        <v>1599</v>
      </c>
      <c r="L162" s="48"/>
      <c r="M162" s="223" t="s">
        <v>32</v>
      </c>
      <c r="N162" s="224" t="s">
        <v>48</v>
      </c>
      <c r="O162" s="88"/>
      <c r="P162" s="225">
        <f>O162*H162</f>
        <v>0</v>
      </c>
      <c r="Q162" s="225">
        <v>0.00088000000000000003</v>
      </c>
      <c r="R162" s="225">
        <f>Q162*H162</f>
        <v>0.017600000000000001</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1680</v>
      </c>
    </row>
    <row r="163" s="13" customFormat="1">
      <c r="A163" s="13"/>
      <c r="B163" s="229"/>
      <c r="C163" s="230"/>
      <c r="D163" s="231" t="s">
        <v>228</v>
      </c>
      <c r="E163" s="232" t="s">
        <v>32</v>
      </c>
      <c r="F163" s="233" t="s">
        <v>320</v>
      </c>
      <c r="G163" s="230"/>
      <c r="H163" s="234">
        <v>20</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24.15" customHeight="1">
      <c r="A164" s="42"/>
      <c r="B164" s="43"/>
      <c r="C164" s="252" t="s">
        <v>410</v>
      </c>
      <c r="D164" s="252" t="s">
        <v>280</v>
      </c>
      <c r="E164" s="253" t="s">
        <v>1681</v>
      </c>
      <c r="F164" s="254" t="s">
        <v>1682</v>
      </c>
      <c r="G164" s="255" t="s">
        <v>259</v>
      </c>
      <c r="H164" s="256">
        <v>8</v>
      </c>
      <c r="I164" s="257"/>
      <c r="J164" s="258">
        <f>ROUND(I164*H164,2)</f>
        <v>0</v>
      </c>
      <c r="K164" s="254" t="s">
        <v>1599</v>
      </c>
      <c r="L164" s="259"/>
      <c r="M164" s="260" t="s">
        <v>32</v>
      </c>
      <c r="N164" s="261"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262</v>
      </c>
      <c r="AT164" s="227" t="s">
        <v>280</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1683</v>
      </c>
    </row>
    <row r="165" s="2" customFormat="1" ht="24.15" customHeight="1">
      <c r="A165" s="42"/>
      <c r="B165" s="43"/>
      <c r="C165" s="252" t="s">
        <v>414</v>
      </c>
      <c r="D165" s="252" t="s">
        <v>280</v>
      </c>
      <c r="E165" s="253" t="s">
        <v>1684</v>
      </c>
      <c r="F165" s="254" t="s">
        <v>1685</v>
      </c>
      <c r="G165" s="255" t="s">
        <v>259</v>
      </c>
      <c r="H165" s="256">
        <v>7</v>
      </c>
      <c r="I165" s="257"/>
      <c r="J165" s="258">
        <f>ROUND(I165*H165,2)</f>
        <v>0</v>
      </c>
      <c r="K165" s="254" t="s">
        <v>1599</v>
      </c>
      <c r="L165" s="259"/>
      <c r="M165" s="260" t="s">
        <v>32</v>
      </c>
      <c r="N165" s="261"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262</v>
      </c>
      <c r="AT165" s="227" t="s">
        <v>280</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1686</v>
      </c>
    </row>
    <row r="166" s="2" customFormat="1" ht="24.15" customHeight="1">
      <c r="A166" s="42"/>
      <c r="B166" s="43"/>
      <c r="C166" s="252" t="s">
        <v>419</v>
      </c>
      <c r="D166" s="252" t="s">
        <v>280</v>
      </c>
      <c r="E166" s="253" t="s">
        <v>1687</v>
      </c>
      <c r="F166" s="254" t="s">
        <v>1688</v>
      </c>
      <c r="G166" s="255" t="s">
        <v>224</v>
      </c>
      <c r="H166" s="256">
        <v>36.299999999999997</v>
      </c>
      <c r="I166" s="257"/>
      <c r="J166" s="258">
        <f>ROUND(I166*H166,2)</f>
        <v>0</v>
      </c>
      <c r="K166" s="254" t="s">
        <v>1599</v>
      </c>
      <c r="L166" s="259"/>
      <c r="M166" s="260" t="s">
        <v>32</v>
      </c>
      <c r="N166" s="261" t="s">
        <v>48</v>
      </c>
      <c r="O166" s="88"/>
      <c r="P166" s="225">
        <f>O166*H166</f>
        <v>0</v>
      </c>
      <c r="Q166" s="225">
        <v>2.5289999999999999</v>
      </c>
      <c r="R166" s="225">
        <f>Q166*H166</f>
        <v>91.802699999999987</v>
      </c>
      <c r="S166" s="225">
        <v>0</v>
      </c>
      <c r="T166" s="226">
        <f>S166*H166</f>
        <v>0</v>
      </c>
      <c r="U166" s="42"/>
      <c r="V166" s="42"/>
      <c r="W166" s="42"/>
      <c r="X166" s="42"/>
      <c r="Y166" s="42"/>
      <c r="Z166" s="42"/>
      <c r="AA166" s="42"/>
      <c r="AB166" s="42"/>
      <c r="AC166" s="42"/>
      <c r="AD166" s="42"/>
      <c r="AE166" s="42"/>
      <c r="AR166" s="227" t="s">
        <v>262</v>
      </c>
      <c r="AT166" s="227" t="s">
        <v>280</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1689</v>
      </c>
    </row>
    <row r="167" s="13" customFormat="1">
      <c r="A167" s="13"/>
      <c r="B167" s="229"/>
      <c r="C167" s="230"/>
      <c r="D167" s="231" t="s">
        <v>228</v>
      </c>
      <c r="E167" s="232" t="s">
        <v>32</v>
      </c>
      <c r="F167" s="233" t="s">
        <v>1690</v>
      </c>
      <c r="G167" s="230"/>
      <c r="H167" s="234">
        <v>36.299999999999997</v>
      </c>
      <c r="I167" s="235"/>
      <c r="J167" s="230"/>
      <c r="K167" s="230"/>
      <c r="L167" s="236"/>
      <c r="M167" s="237"/>
      <c r="N167" s="238"/>
      <c r="O167" s="238"/>
      <c r="P167" s="238"/>
      <c r="Q167" s="238"/>
      <c r="R167" s="238"/>
      <c r="S167" s="238"/>
      <c r="T167" s="239"/>
      <c r="U167" s="13"/>
      <c r="V167" s="13"/>
      <c r="W167" s="13"/>
      <c r="X167" s="13"/>
      <c r="Y167" s="13"/>
      <c r="Z167" s="13"/>
      <c r="AA167" s="13"/>
      <c r="AB167" s="13"/>
      <c r="AC167" s="13"/>
      <c r="AD167" s="13"/>
      <c r="AE167" s="13"/>
      <c r="AT167" s="240" t="s">
        <v>228</v>
      </c>
      <c r="AU167" s="240" t="s">
        <v>84</v>
      </c>
      <c r="AV167" s="13" t="s">
        <v>86</v>
      </c>
      <c r="AW167" s="13" t="s">
        <v>39</v>
      </c>
      <c r="AX167" s="13" t="s">
        <v>84</v>
      </c>
      <c r="AY167" s="240" t="s">
        <v>219</v>
      </c>
    </row>
    <row r="168" s="12" customFormat="1" ht="25.92" customHeight="1">
      <c r="A168" s="12"/>
      <c r="B168" s="200"/>
      <c r="C168" s="201"/>
      <c r="D168" s="202" t="s">
        <v>76</v>
      </c>
      <c r="E168" s="203" t="s">
        <v>533</v>
      </c>
      <c r="F168" s="203" t="s">
        <v>534</v>
      </c>
      <c r="G168" s="201"/>
      <c r="H168" s="201"/>
      <c r="I168" s="204"/>
      <c r="J168" s="205">
        <f>BK168</f>
        <v>0</v>
      </c>
      <c r="K168" s="201"/>
      <c r="L168" s="206"/>
      <c r="M168" s="207"/>
      <c r="N168" s="208"/>
      <c r="O168" s="208"/>
      <c r="P168" s="209">
        <f>SUM(P169:P181)</f>
        <v>0</v>
      </c>
      <c r="Q168" s="208"/>
      <c r="R168" s="209">
        <f>SUM(R169:R181)</f>
        <v>0</v>
      </c>
      <c r="S168" s="208"/>
      <c r="T168" s="210">
        <f>SUM(T169:T181)</f>
        <v>0</v>
      </c>
      <c r="U168" s="12"/>
      <c r="V168" s="12"/>
      <c r="W168" s="12"/>
      <c r="X168" s="12"/>
      <c r="Y168" s="12"/>
      <c r="Z168" s="12"/>
      <c r="AA168" s="12"/>
      <c r="AB168" s="12"/>
      <c r="AC168" s="12"/>
      <c r="AD168" s="12"/>
      <c r="AE168" s="12"/>
      <c r="AR168" s="211" t="s">
        <v>226</v>
      </c>
      <c r="AT168" s="212" t="s">
        <v>76</v>
      </c>
      <c r="AU168" s="212" t="s">
        <v>77</v>
      </c>
      <c r="AY168" s="211" t="s">
        <v>219</v>
      </c>
      <c r="BK168" s="213">
        <f>SUM(BK169:BK181)</f>
        <v>0</v>
      </c>
    </row>
    <row r="169" s="2" customFormat="1" ht="37.8" customHeight="1">
      <c r="A169" s="42"/>
      <c r="B169" s="43"/>
      <c r="C169" s="216" t="s">
        <v>423</v>
      </c>
      <c r="D169" s="216" t="s">
        <v>221</v>
      </c>
      <c r="E169" s="217" t="s">
        <v>565</v>
      </c>
      <c r="F169" s="218" t="s">
        <v>566</v>
      </c>
      <c r="G169" s="219" t="s">
        <v>567</v>
      </c>
      <c r="H169" s="220">
        <v>13.739000000000001</v>
      </c>
      <c r="I169" s="221"/>
      <c r="J169" s="222">
        <f>ROUND(I169*H169,2)</f>
        <v>0</v>
      </c>
      <c r="K169" s="218" t="s">
        <v>225</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241</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241</v>
      </c>
      <c r="BM169" s="227" t="s">
        <v>1691</v>
      </c>
    </row>
    <row r="170" s="13" customFormat="1">
      <c r="A170" s="13"/>
      <c r="B170" s="229"/>
      <c r="C170" s="230"/>
      <c r="D170" s="231" t="s">
        <v>228</v>
      </c>
      <c r="E170" s="232" t="s">
        <v>32</v>
      </c>
      <c r="F170" s="233" t="s">
        <v>1692</v>
      </c>
      <c r="G170" s="230"/>
      <c r="H170" s="234">
        <v>13.739000000000001</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84</v>
      </c>
      <c r="AV170" s="13" t="s">
        <v>86</v>
      </c>
      <c r="AW170" s="13" t="s">
        <v>39</v>
      </c>
      <c r="AX170" s="13" t="s">
        <v>84</v>
      </c>
      <c r="AY170" s="240" t="s">
        <v>219</v>
      </c>
    </row>
    <row r="171" s="2" customFormat="1" ht="44.25" customHeight="1">
      <c r="A171" s="42"/>
      <c r="B171" s="43"/>
      <c r="C171" s="216" t="s">
        <v>427</v>
      </c>
      <c r="D171" s="216" t="s">
        <v>221</v>
      </c>
      <c r="E171" s="217" t="s">
        <v>572</v>
      </c>
      <c r="F171" s="218" t="s">
        <v>573</v>
      </c>
      <c r="G171" s="219" t="s">
        <v>567</v>
      </c>
      <c r="H171" s="220">
        <v>13.739000000000001</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1693</v>
      </c>
    </row>
    <row r="172" s="2" customFormat="1" ht="37.8" customHeight="1">
      <c r="A172" s="42"/>
      <c r="B172" s="43"/>
      <c r="C172" s="216" t="s">
        <v>431</v>
      </c>
      <c r="D172" s="216" t="s">
        <v>221</v>
      </c>
      <c r="E172" s="217" t="s">
        <v>565</v>
      </c>
      <c r="F172" s="218" t="s">
        <v>566</v>
      </c>
      <c r="G172" s="219" t="s">
        <v>567</v>
      </c>
      <c r="H172" s="220">
        <v>16.224</v>
      </c>
      <c r="I172" s="221"/>
      <c r="J172" s="222">
        <f>ROUND(I172*H172,2)</f>
        <v>0</v>
      </c>
      <c r="K172" s="218" t="s">
        <v>225</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241</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241</v>
      </c>
      <c r="BM172" s="227" t="s">
        <v>1694</v>
      </c>
    </row>
    <row r="173" s="13" customFormat="1">
      <c r="A173" s="13"/>
      <c r="B173" s="229"/>
      <c r="C173" s="230"/>
      <c r="D173" s="231" t="s">
        <v>228</v>
      </c>
      <c r="E173" s="232" t="s">
        <v>32</v>
      </c>
      <c r="F173" s="233" t="s">
        <v>1695</v>
      </c>
      <c r="G173" s="230"/>
      <c r="H173" s="234">
        <v>16.224</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2" customFormat="1" ht="44.25" customHeight="1">
      <c r="A174" s="42"/>
      <c r="B174" s="43"/>
      <c r="C174" s="216" t="s">
        <v>436</v>
      </c>
      <c r="D174" s="216" t="s">
        <v>221</v>
      </c>
      <c r="E174" s="217" t="s">
        <v>572</v>
      </c>
      <c r="F174" s="218" t="s">
        <v>573</v>
      </c>
      <c r="G174" s="219" t="s">
        <v>567</v>
      </c>
      <c r="H174" s="220">
        <v>16.224</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241</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241</v>
      </c>
      <c r="BM174" s="227" t="s">
        <v>1696</v>
      </c>
    </row>
    <row r="175" s="13" customFormat="1">
      <c r="A175" s="13"/>
      <c r="B175" s="229"/>
      <c r="C175" s="230"/>
      <c r="D175" s="231" t="s">
        <v>228</v>
      </c>
      <c r="E175" s="232" t="s">
        <v>32</v>
      </c>
      <c r="F175" s="233" t="s">
        <v>1697</v>
      </c>
      <c r="G175" s="230"/>
      <c r="H175" s="234">
        <v>16.224</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37.8" customHeight="1">
      <c r="A176" s="42"/>
      <c r="B176" s="43"/>
      <c r="C176" s="216" t="s">
        <v>440</v>
      </c>
      <c r="D176" s="216" t="s">
        <v>221</v>
      </c>
      <c r="E176" s="217" t="s">
        <v>565</v>
      </c>
      <c r="F176" s="218" t="s">
        <v>566</v>
      </c>
      <c r="G176" s="219" t="s">
        <v>567</v>
      </c>
      <c r="H176" s="220">
        <v>15.960000000000001</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241</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1698</v>
      </c>
    </row>
    <row r="177" s="13" customFormat="1">
      <c r="A177" s="13"/>
      <c r="B177" s="229"/>
      <c r="C177" s="230"/>
      <c r="D177" s="231" t="s">
        <v>228</v>
      </c>
      <c r="E177" s="232" t="s">
        <v>32</v>
      </c>
      <c r="F177" s="233" t="s">
        <v>1699</v>
      </c>
      <c r="G177" s="230"/>
      <c r="H177" s="234">
        <v>4.5599999999999996</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77</v>
      </c>
      <c r="AY177" s="240" t="s">
        <v>219</v>
      </c>
    </row>
    <row r="178" s="13" customFormat="1">
      <c r="A178" s="13"/>
      <c r="B178" s="229"/>
      <c r="C178" s="230"/>
      <c r="D178" s="231" t="s">
        <v>228</v>
      </c>
      <c r="E178" s="232" t="s">
        <v>32</v>
      </c>
      <c r="F178" s="233" t="s">
        <v>1700</v>
      </c>
      <c r="G178" s="230"/>
      <c r="H178" s="234">
        <v>11.4</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77</v>
      </c>
      <c r="AY178" s="240" t="s">
        <v>219</v>
      </c>
    </row>
    <row r="179" s="14" customFormat="1">
      <c r="A179" s="14"/>
      <c r="B179" s="241"/>
      <c r="C179" s="242"/>
      <c r="D179" s="231" t="s">
        <v>228</v>
      </c>
      <c r="E179" s="243" t="s">
        <v>32</v>
      </c>
      <c r="F179" s="244" t="s">
        <v>231</v>
      </c>
      <c r="G179" s="242"/>
      <c r="H179" s="245">
        <v>15.960000000000001</v>
      </c>
      <c r="I179" s="246"/>
      <c r="J179" s="242"/>
      <c r="K179" s="242"/>
      <c r="L179" s="247"/>
      <c r="M179" s="248"/>
      <c r="N179" s="249"/>
      <c r="O179" s="249"/>
      <c r="P179" s="249"/>
      <c r="Q179" s="249"/>
      <c r="R179" s="249"/>
      <c r="S179" s="249"/>
      <c r="T179" s="250"/>
      <c r="U179" s="14"/>
      <c r="V179" s="14"/>
      <c r="W179" s="14"/>
      <c r="X179" s="14"/>
      <c r="Y179" s="14"/>
      <c r="Z179" s="14"/>
      <c r="AA179" s="14"/>
      <c r="AB179" s="14"/>
      <c r="AC179" s="14"/>
      <c r="AD179" s="14"/>
      <c r="AE179" s="14"/>
      <c r="AT179" s="251" t="s">
        <v>228</v>
      </c>
      <c r="AU179" s="251" t="s">
        <v>84</v>
      </c>
      <c r="AV179" s="14" t="s">
        <v>226</v>
      </c>
      <c r="AW179" s="14" t="s">
        <v>39</v>
      </c>
      <c r="AX179" s="14" t="s">
        <v>84</v>
      </c>
      <c r="AY179" s="251" t="s">
        <v>219</v>
      </c>
    </row>
    <row r="180" s="2" customFormat="1" ht="44.25" customHeight="1">
      <c r="A180" s="42"/>
      <c r="B180" s="43"/>
      <c r="C180" s="216" t="s">
        <v>444</v>
      </c>
      <c r="D180" s="216" t="s">
        <v>221</v>
      </c>
      <c r="E180" s="217" t="s">
        <v>572</v>
      </c>
      <c r="F180" s="218" t="s">
        <v>573</v>
      </c>
      <c r="G180" s="219" t="s">
        <v>567</v>
      </c>
      <c r="H180" s="220">
        <v>47.880000000000003</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241</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241</v>
      </c>
      <c r="BM180" s="227" t="s">
        <v>1701</v>
      </c>
    </row>
    <row r="181" s="13" customFormat="1">
      <c r="A181" s="13"/>
      <c r="B181" s="229"/>
      <c r="C181" s="230"/>
      <c r="D181" s="231" t="s">
        <v>228</v>
      </c>
      <c r="E181" s="232" t="s">
        <v>32</v>
      </c>
      <c r="F181" s="233" t="s">
        <v>1702</v>
      </c>
      <c r="G181" s="230"/>
      <c r="H181" s="234">
        <v>47.880000000000003</v>
      </c>
      <c r="I181" s="235"/>
      <c r="J181" s="230"/>
      <c r="K181" s="230"/>
      <c r="L181" s="236"/>
      <c r="M181" s="263"/>
      <c r="N181" s="264"/>
      <c r="O181" s="264"/>
      <c r="P181" s="264"/>
      <c r="Q181" s="264"/>
      <c r="R181" s="264"/>
      <c r="S181" s="264"/>
      <c r="T181" s="265"/>
      <c r="U181" s="13"/>
      <c r="V181" s="13"/>
      <c r="W181" s="13"/>
      <c r="X181" s="13"/>
      <c r="Y181" s="13"/>
      <c r="Z181" s="13"/>
      <c r="AA181" s="13"/>
      <c r="AB181" s="13"/>
      <c r="AC181" s="13"/>
      <c r="AD181" s="13"/>
      <c r="AE181" s="13"/>
      <c r="AT181" s="240" t="s">
        <v>228</v>
      </c>
      <c r="AU181" s="240" t="s">
        <v>84</v>
      </c>
      <c r="AV181" s="13" t="s">
        <v>86</v>
      </c>
      <c r="AW181" s="13" t="s">
        <v>39</v>
      </c>
      <c r="AX181" s="13" t="s">
        <v>84</v>
      </c>
      <c r="AY181" s="240" t="s">
        <v>219</v>
      </c>
    </row>
    <row r="182" s="2" customFormat="1" ht="6.96" customHeight="1">
      <c r="A182" s="42"/>
      <c r="B182" s="63"/>
      <c r="C182" s="64"/>
      <c r="D182" s="64"/>
      <c r="E182" s="64"/>
      <c r="F182" s="64"/>
      <c r="G182" s="64"/>
      <c r="H182" s="64"/>
      <c r="I182" s="64"/>
      <c r="J182" s="64"/>
      <c r="K182" s="64"/>
      <c r="L182" s="48"/>
      <c r="M182" s="42"/>
      <c r="O182" s="42"/>
      <c r="P182" s="42"/>
      <c r="Q182" s="42"/>
      <c r="R182" s="42"/>
      <c r="S182" s="42"/>
      <c r="T182" s="42"/>
      <c r="U182" s="42"/>
      <c r="V182" s="42"/>
      <c r="W182" s="42"/>
      <c r="X182" s="42"/>
      <c r="Y182" s="42"/>
      <c r="Z182" s="42"/>
      <c r="AA182" s="42"/>
      <c r="AB182" s="42"/>
      <c r="AC182" s="42"/>
      <c r="AD182" s="42"/>
      <c r="AE182" s="42"/>
    </row>
  </sheetData>
  <sheetProtection sheet="1" autoFilter="0" formatColumns="0" formatRows="0" objects="1" scenarios="1" spinCount="100000" saltValue="VtYd7Dbl8+x45a7PdDLfTTnIAR+MbTSY36QQejPmNpnpbG6XGG7lsKonVV+DMA2rnCU3ufzxNoNpLgLXDjEnNg==" hashValue="JULY12Vfsf5fGF89uShAgCkODsUfV4DqsVjnl82A+UNRQ5Ul+2KZm/oPMK44QCQJxbX6OBGk7dJ/ndmy5/LN/A==" algorithmName="SHA-512" password="CC35"/>
  <autoFilter ref="C90:K181"/>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130</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1574</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1703</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ROUND((SUM(BE89:BE110)),  2)</f>
        <v>0</v>
      </c>
      <c r="G35" s="42"/>
      <c r="H35" s="42"/>
      <c r="I35" s="161">
        <v>0.20999999999999999</v>
      </c>
      <c r="J35" s="160">
        <f>ROUND(((SUM(BE89:BE110))*I35),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ROUND((SUM(BF89:BF110)),  2)</f>
        <v>0</v>
      </c>
      <c r="G36" s="42"/>
      <c r="H36" s="42"/>
      <c r="I36" s="161">
        <v>0.14999999999999999</v>
      </c>
      <c r="J36" s="160">
        <f>ROUND(((SUM(BF89:BF110))*I36),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ROUND((SUM(BG89:BG110)),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ROUND((SUM(BH89:BH110)),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ROUND((SUM(BI89:BI110)),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1574</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13-03 - Železniční přejezd P5119, ev.km 79,384</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914</v>
      </c>
      <c r="E64" s="181"/>
      <c r="F64" s="181"/>
      <c r="G64" s="181"/>
      <c r="H64" s="181"/>
      <c r="I64" s="181"/>
      <c r="J64" s="182">
        <f>J90</f>
        <v>0</v>
      </c>
      <c r="K64" s="179"/>
      <c r="L64" s="183"/>
      <c r="S64" s="9"/>
      <c r="T64" s="9"/>
      <c r="U64" s="9"/>
      <c r="V64" s="9"/>
      <c r="W64" s="9"/>
      <c r="X64" s="9"/>
      <c r="Y64" s="9"/>
      <c r="Z64" s="9"/>
      <c r="AA64" s="9"/>
      <c r="AB64" s="9"/>
      <c r="AC64" s="9"/>
      <c r="AD64" s="9"/>
      <c r="AE64" s="9"/>
    </row>
    <row r="65" s="10" customFormat="1" ht="19.92" customHeight="1">
      <c r="A65" s="10"/>
      <c r="B65" s="184"/>
      <c r="C65" s="129"/>
      <c r="D65" s="185" t="s">
        <v>915</v>
      </c>
      <c r="E65" s="186"/>
      <c r="F65" s="186"/>
      <c r="G65" s="186"/>
      <c r="H65" s="186"/>
      <c r="I65" s="186"/>
      <c r="J65" s="187">
        <f>J91</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1704</v>
      </c>
      <c r="E66" s="186"/>
      <c r="F66" s="186"/>
      <c r="G66" s="186"/>
      <c r="H66" s="186"/>
      <c r="I66" s="186"/>
      <c r="J66" s="187">
        <f>J97</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1521</v>
      </c>
      <c r="E67" s="186"/>
      <c r="F67" s="186"/>
      <c r="G67" s="186"/>
      <c r="H67" s="186"/>
      <c r="I67" s="186"/>
      <c r="J67" s="187">
        <f>J103</f>
        <v>0</v>
      </c>
      <c r="K67" s="129"/>
      <c r="L67" s="188"/>
      <c r="S67" s="10"/>
      <c r="T67" s="10"/>
      <c r="U67" s="10"/>
      <c r="V67" s="10"/>
      <c r="W67" s="10"/>
      <c r="X67" s="10"/>
      <c r="Y67" s="10"/>
      <c r="Z67" s="10"/>
      <c r="AA67" s="10"/>
      <c r="AB67" s="10"/>
      <c r="AC67" s="10"/>
      <c r="AD67" s="10"/>
      <c r="AE67" s="10"/>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1574</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13-03 - Železniční přejezd P5119, ev.km 79,384</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f>
        <v>0</v>
      </c>
      <c r="Q89" s="100"/>
      <c r="R89" s="197">
        <f>R90</f>
        <v>0.0056100000000000004</v>
      </c>
      <c r="S89" s="100"/>
      <c r="T89" s="198">
        <f>T90</f>
        <v>0</v>
      </c>
      <c r="U89" s="42"/>
      <c r="V89" s="42"/>
      <c r="W89" s="42"/>
      <c r="X89" s="42"/>
      <c r="Y89" s="42"/>
      <c r="Z89" s="42"/>
      <c r="AA89" s="42"/>
      <c r="AB89" s="42"/>
      <c r="AC89" s="42"/>
      <c r="AD89" s="42"/>
      <c r="AE89" s="42"/>
      <c r="AT89" s="20" t="s">
        <v>76</v>
      </c>
      <c r="AU89" s="20" t="s">
        <v>196</v>
      </c>
      <c r="BK89" s="199">
        <f>BK90</f>
        <v>0</v>
      </c>
    </row>
    <row r="90" s="12" customFormat="1" ht="25.92" customHeight="1">
      <c r="A90" s="12"/>
      <c r="B90" s="200"/>
      <c r="C90" s="201"/>
      <c r="D90" s="202" t="s">
        <v>76</v>
      </c>
      <c r="E90" s="203" t="s">
        <v>561</v>
      </c>
      <c r="F90" s="203" t="s">
        <v>562</v>
      </c>
      <c r="G90" s="201"/>
      <c r="H90" s="201"/>
      <c r="I90" s="204"/>
      <c r="J90" s="205">
        <f>BK90</f>
        <v>0</v>
      </c>
      <c r="K90" s="201"/>
      <c r="L90" s="206"/>
      <c r="M90" s="207"/>
      <c r="N90" s="208"/>
      <c r="O90" s="208"/>
      <c r="P90" s="209">
        <f>P91+P97</f>
        <v>0</v>
      </c>
      <c r="Q90" s="208"/>
      <c r="R90" s="209">
        <f>R91+R97</f>
        <v>0.0056100000000000004</v>
      </c>
      <c r="S90" s="208"/>
      <c r="T90" s="210">
        <f>T91+T97</f>
        <v>0</v>
      </c>
      <c r="U90" s="12"/>
      <c r="V90" s="12"/>
      <c r="W90" s="12"/>
      <c r="X90" s="12"/>
      <c r="Y90" s="12"/>
      <c r="Z90" s="12"/>
      <c r="AA90" s="12"/>
      <c r="AB90" s="12"/>
      <c r="AC90" s="12"/>
      <c r="AD90" s="12"/>
      <c r="AE90" s="12"/>
      <c r="AR90" s="211" t="s">
        <v>84</v>
      </c>
      <c r="AT90" s="212" t="s">
        <v>76</v>
      </c>
      <c r="AU90" s="212" t="s">
        <v>77</v>
      </c>
      <c r="AY90" s="211" t="s">
        <v>219</v>
      </c>
      <c r="BK90" s="213">
        <f>BK91+BK97</f>
        <v>0</v>
      </c>
    </row>
    <row r="91" s="12" customFormat="1" ht="22.8" customHeight="1">
      <c r="A91" s="12"/>
      <c r="B91" s="200"/>
      <c r="C91" s="201"/>
      <c r="D91" s="202" t="s">
        <v>76</v>
      </c>
      <c r="E91" s="214" t="s">
        <v>563</v>
      </c>
      <c r="F91" s="214" t="s">
        <v>564</v>
      </c>
      <c r="G91" s="201"/>
      <c r="H91" s="201"/>
      <c r="I91" s="204"/>
      <c r="J91" s="215">
        <f>BK91</f>
        <v>0</v>
      </c>
      <c r="K91" s="201"/>
      <c r="L91" s="206"/>
      <c r="M91" s="207"/>
      <c r="N91" s="208"/>
      <c r="O91" s="208"/>
      <c r="P91" s="209">
        <f>SUM(P92:P96)</f>
        <v>0</v>
      </c>
      <c r="Q91" s="208"/>
      <c r="R91" s="209">
        <f>SUM(R92:R96)</f>
        <v>0</v>
      </c>
      <c r="S91" s="208"/>
      <c r="T91" s="210">
        <f>SUM(T92:T96)</f>
        <v>0</v>
      </c>
      <c r="U91" s="12"/>
      <c r="V91" s="12"/>
      <c r="W91" s="12"/>
      <c r="X91" s="12"/>
      <c r="Y91" s="12"/>
      <c r="Z91" s="12"/>
      <c r="AA91" s="12"/>
      <c r="AB91" s="12"/>
      <c r="AC91" s="12"/>
      <c r="AD91" s="12"/>
      <c r="AE91" s="12"/>
      <c r="AR91" s="211" t="s">
        <v>84</v>
      </c>
      <c r="AT91" s="212" t="s">
        <v>76</v>
      </c>
      <c r="AU91" s="212" t="s">
        <v>84</v>
      </c>
      <c r="AY91" s="211" t="s">
        <v>219</v>
      </c>
      <c r="BK91" s="213">
        <f>SUM(BK92:BK96)</f>
        <v>0</v>
      </c>
    </row>
    <row r="92" s="2" customFormat="1" ht="37.8" customHeight="1">
      <c r="A92" s="42"/>
      <c r="B92" s="43"/>
      <c r="C92" s="216" t="s">
        <v>84</v>
      </c>
      <c r="D92" s="216" t="s">
        <v>221</v>
      </c>
      <c r="E92" s="217" t="s">
        <v>565</v>
      </c>
      <c r="F92" s="218" t="s">
        <v>566</v>
      </c>
      <c r="G92" s="219" t="s">
        <v>567</v>
      </c>
      <c r="H92" s="220">
        <v>20</v>
      </c>
      <c r="I92" s="221"/>
      <c r="J92" s="222">
        <f>ROUND(I92*H92,2)</f>
        <v>0</v>
      </c>
      <c r="K92" s="218" t="s">
        <v>225</v>
      </c>
      <c r="L92" s="48"/>
      <c r="M92" s="223" t="s">
        <v>32</v>
      </c>
      <c r="N92" s="224" t="s">
        <v>48</v>
      </c>
      <c r="O92" s="88"/>
      <c r="P92" s="225">
        <f>O92*H92</f>
        <v>0</v>
      </c>
      <c r="Q92" s="225">
        <v>0</v>
      </c>
      <c r="R92" s="225">
        <f>Q92*H92</f>
        <v>0</v>
      </c>
      <c r="S92" s="225">
        <v>0</v>
      </c>
      <c r="T92" s="226">
        <f>S92*H92</f>
        <v>0</v>
      </c>
      <c r="U92" s="42"/>
      <c r="V92" s="42"/>
      <c r="W92" s="42"/>
      <c r="X92" s="42"/>
      <c r="Y92" s="42"/>
      <c r="Z92" s="42"/>
      <c r="AA92" s="42"/>
      <c r="AB92" s="42"/>
      <c r="AC92" s="42"/>
      <c r="AD92" s="42"/>
      <c r="AE92" s="42"/>
      <c r="AR92" s="227" t="s">
        <v>241</v>
      </c>
      <c r="AT92" s="227" t="s">
        <v>221</v>
      </c>
      <c r="AU92" s="227" t="s">
        <v>86</v>
      </c>
      <c r="AY92" s="20" t="s">
        <v>219</v>
      </c>
      <c r="BE92" s="228">
        <f>IF(N92="základní",J92,0)</f>
        <v>0</v>
      </c>
      <c r="BF92" s="228">
        <f>IF(N92="snížená",J92,0)</f>
        <v>0</v>
      </c>
      <c r="BG92" s="228">
        <f>IF(N92="zákl. přenesená",J92,0)</f>
        <v>0</v>
      </c>
      <c r="BH92" s="228">
        <f>IF(N92="sníž. přenesená",J92,0)</f>
        <v>0</v>
      </c>
      <c r="BI92" s="228">
        <f>IF(N92="nulová",J92,0)</f>
        <v>0</v>
      </c>
      <c r="BJ92" s="20" t="s">
        <v>84</v>
      </c>
      <c r="BK92" s="228">
        <f>ROUND(I92*H92,2)</f>
        <v>0</v>
      </c>
      <c r="BL92" s="20" t="s">
        <v>241</v>
      </c>
      <c r="BM92" s="227" t="s">
        <v>1705</v>
      </c>
    </row>
    <row r="93" s="2" customFormat="1" ht="44.25" customHeight="1">
      <c r="A93" s="42"/>
      <c r="B93" s="43"/>
      <c r="C93" s="216" t="s">
        <v>86</v>
      </c>
      <c r="D93" s="216" t="s">
        <v>221</v>
      </c>
      <c r="E93" s="217" t="s">
        <v>572</v>
      </c>
      <c r="F93" s="218" t="s">
        <v>573</v>
      </c>
      <c r="G93" s="219" t="s">
        <v>567</v>
      </c>
      <c r="H93" s="220">
        <v>20</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1706</v>
      </c>
    </row>
    <row r="94" s="2" customFormat="1" ht="21.75" customHeight="1">
      <c r="A94" s="42"/>
      <c r="B94" s="43"/>
      <c r="C94" s="216" t="s">
        <v>237</v>
      </c>
      <c r="D94" s="216" t="s">
        <v>221</v>
      </c>
      <c r="E94" s="217" t="s">
        <v>576</v>
      </c>
      <c r="F94" s="218" t="s">
        <v>577</v>
      </c>
      <c r="G94" s="219" t="s">
        <v>567</v>
      </c>
      <c r="H94" s="220">
        <v>20</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1707</v>
      </c>
    </row>
    <row r="95" s="2" customFormat="1" ht="21.75" customHeight="1">
      <c r="A95" s="42"/>
      <c r="B95" s="43"/>
      <c r="C95" s="216" t="s">
        <v>226</v>
      </c>
      <c r="D95" s="216" t="s">
        <v>221</v>
      </c>
      <c r="E95" s="217" t="s">
        <v>580</v>
      </c>
      <c r="F95" s="218" t="s">
        <v>581</v>
      </c>
      <c r="G95" s="219" t="s">
        <v>567</v>
      </c>
      <c r="H95" s="220">
        <v>20</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241</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241</v>
      </c>
      <c r="BM95" s="227" t="s">
        <v>1708</v>
      </c>
    </row>
    <row r="96" s="13" customFormat="1">
      <c r="A96" s="13"/>
      <c r="B96" s="229"/>
      <c r="C96" s="230"/>
      <c r="D96" s="231" t="s">
        <v>228</v>
      </c>
      <c r="E96" s="232" t="s">
        <v>32</v>
      </c>
      <c r="F96" s="233" t="s">
        <v>1709</v>
      </c>
      <c r="G96" s="230"/>
      <c r="H96" s="234">
        <v>20</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84</v>
      </c>
      <c r="AY96" s="240" t="s">
        <v>219</v>
      </c>
    </row>
    <row r="97" s="12" customFormat="1" ht="22.8" customHeight="1">
      <c r="A97" s="12"/>
      <c r="B97" s="200"/>
      <c r="C97" s="201"/>
      <c r="D97" s="202" t="s">
        <v>76</v>
      </c>
      <c r="E97" s="214" t="s">
        <v>595</v>
      </c>
      <c r="F97" s="214" t="s">
        <v>596</v>
      </c>
      <c r="G97" s="201"/>
      <c r="H97" s="201"/>
      <c r="I97" s="204"/>
      <c r="J97" s="215">
        <f>BK97</f>
        <v>0</v>
      </c>
      <c r="K97" s="201"/>
      <c r="L97" s="206"/>
      <c r="M97" s="207"/>
      <c r="N97" s="208"/>
      <c r="O97" s="208"/>
      <c r="P97" s="209">
        <f>P98+SUM(P99:P103)</f>
        <v>0</v>
      </c>
      <c r="Q97" s="208"/>
      <c r="R97" s="209">
        <f>R98+SUM(R99:R103)</f>
        <v>0.0056100000000000004</v>
      </c>
      <c r="S97" s="208"/>
      <c r="T97" s="210">
        <f>T98+SUM(T99:T103)</f>
        <v>0</v>
      </c>
      <c r="U97" s="12"/>
      <c r="V97" s="12"/>
      <c r="W97" s="12"/>
      <c r="X97" s="12"/>
      <c r="Y97" s="12"/>
      <c r="Z97" s="12"/>
      <c r="AA97" s="12"/>
      <c r="AB97" s="12"/>
      <c r="AC97" s="12"/>
      <c r="AD97" s="12"/>
      <c r="AE97" s="12"/>
      <c r="AR97" s="211" t="s">
        <v>84</v>
      </c>
      <c r="AT97" s="212" t="s">
        <v>76</v>
      </c>
      <c r="AU97" s="212" t="s">
        <v>84</v>
      </c>
      <c r="AY97" s="211" t="s">
        <v>219</v>
      </c>
      <c r="BK97" s="213">
        <f>BK98+SUM(BK99:BK103)</f>
        <v>0</v>
      </c>
    </row>
    <row r="98" s="2" customFormat="1" ht="37.8" customHeight="1">
      <c r="A98" s="42"/>
      <c r="B98" s="43"/>
      <c r="C98" s="216" t="s">
        <v>246</v>
      </c>
      <c r="D98" s="216" t="s">
        <v>221</v>
      </c>
      <c r="E98" s="217" t="s">
        <v>565</v>
      </c>
      <c r="F98" s="218" t="s">
        <v>566</v>
      </c>
      <c r="G98" s="219" t="s">
        <v>567</v>
      </c>
      <c r="H98" s="220">
        <v>1.25</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1710</v>
      </c>
    </row>
    <row r="99" s="2" customFormat="1" ht="44.25" customHeight="1">
      <c r="A99" s="42"/>
      <c r="B99" s="43"/>
      <c r="C99" s="216" t="s">
        <v>252</v>
      </c>
      <c r="D99" s="216" t="s">
        <v>221</v>
      </c>
      <c r="E99" s="217" t="s">
        <v>572</v>
      </c>
      <c r="F99" s="218" t="s">
        <v>573</v>
      </c>
      <c r="G99" s="219" t="s">
        <v>567</v>
      </c>
      <c r="H99" s="220">
        <v>1.25</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1711</v>
      </c>
    </row>
    <row r="100" s="2" customFormat="1" ht="21.75" customHeight="1">
      <c r="A100" s="42"/>
      <c r="B100" s="43"/>
      <c r="C100" s="216" t="s">
        <v>256</v>
      </c>
      <c r="D100" s="216" t="s">
        <v>221</v>
      </c>
      <c r="E100" s="217" t="s">
        <v>576</v>
      </c>
      <c r="F100" s="218" t="s">
        <v>577</v>
      </c>
      <c r="G100" s="219" t="s">
        <v>567</v>
      </c>
      <c r="H100" s="220">
        <v>1.25</v>
      </c>
      <c r="I100" s="221"/>
      <c r="J100" s="222">
        <f>ROUND(I100*H100,2)</f>
        <v>0</v>
      </c>
      <c r="K100" s="218" t="s">
        <v>225</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86</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1712</v>
      </c>
    </row>
    <row r="101" s="2" customFormat="1" ht="21.75" customHeight="1">
      <c r="A101" s="42"/>
      <c r="B101" s="43"/>
      <c r="C101" s="216" t="s">
        <v>262</v>
      </c>
      <c r="D101" s="216" t="s">
        <v>221</v>
      </c>
      <c r="E101" s="217" t="s">
        <v>603</v>
      </c>
      <c r="F101" s="218" t="s">
        <v>604</v>
      </c>
      <c r="G101" s="219" t="s">
        <v>567</v>
      </c>
      <c r="H101" s="220">
        <v>1.25</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1713</v>
      </c>
    </row>
    <row r="102" s="13" customFormat="1">
      <c r="A102" s="13"/>
      <c r="B102" s="229"/>
      <c r="C102" s="230"/>
      <c r="D102" s="231" t="s">
        <v>228</v>
      </c>
      <c r="E102" s="232" t="s">
        <v>32</v>
      </c>
      <c r="F102" s="233" t="s">
        <v>1714</v>
      </c>
      <c r="G102" s="230"/>
      <c r="H102" s="234">
        <v>1.25</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86</v>
      </c>
      <c r="AV102" s="13" t="s">
        <v>86</v>
      </c>
      <c r="AW102" s="13" t="s">
        <v>39</v>
      </c>
      <c r="AX102" s="13" t="s">
        <v>84</v>
      </c>
      <c r="AY102" s="240" t="s">
        <v>219</v>
      </c>
    </row>
    <row r="103" s="12" customFormat="1" ht="20.88" customHeight="1">
      <c r="A103" s="12"/>
      <c r="B103" s="200"/>
      <c r="C103" s="201"/>
      <c r="D103" s="202" t="s">
        <v>76</v>
      </c>
      <c r="E103" s="214" t="s">
        <v>246</v>
      </c>
      <c r="F103" s="214" t="s">
        <v>634</v>
      </c>
      <c r="G103" s="201"/>
      <c r="H103" s="201"/>
      <c r="I103" s="204"/>
      <c r="J103" s="215">
        <f>BK103</f>
        <v>0</v>
      </c>
      <c r="K103" s="201"/>
      <c r="L103" s="206"/>
      <c r="M103" s="207"/>
      <c r="N103" s="208"/>
      <c r="O103" s="208"/>
      <c r="P103" s="209">
        <f>SUM(P104:P110)</f>
        <v>0</v>
      </c>
      <c r="Q103" s="208"/>
      <c r="R103" s="209">
        <f>SUM(R104:R110)</f>
        <v>0.0056100000000000004</v>
      </c>
      <c r="S103" s="208"/>
      <c r="T103" s="210">
        <f>SUM(T104:T110)</f>
        <v>0</v>
      </c>
      <c r="U103" s="12"/>
      <c r="V103" s="12"/>
      <c r="W103" s="12"/>
      <c r="X103" s="12"/>
      <c r="Y103" s="12"/>
      <c r="Z103" s="12"/>
      <c r="AA103" s="12"/>
      <c r="AB103" s="12"/>
      <c r="AC103" s="12"/>
      <c r="AD103" s="12"/>
      <c r="AE103" s="12"/>
      <c r="AR103" s="211" t="s">
        <v>84</v>
      </c>
      <c r="AT103" s="212" t="s">
        <v>76</v>
      </c>
      <c r="AU103" s="212" t="s">
        <v>86</v>
      </c>
      <c r="AY103" s="211" t="s">
        <v>219</v>
      </c>
      <c r="BK103" s="213">
        <f>SUM(BK104:BK110)</f>
        <v>0</v>
      </c>
    </row>
    <row r="104" s="2" customFormat="1" ht="37.8" customHeight="1">
      <c r="A104" s="42"/>
      <c r="B104" s="43"/>
      <c r="C104" s="216" t="s">
        <v>267</v>
      </c>
      <c r="D104" s="216" t="s">
        <v>221</v>
      </c>
      <c r="E104" s="217" t="s">
        <v>1486</v>
      </c>
      <c r="F104" s="218" t="s">
        <v>1487</v>
      </c>
      <c r="G104" s="219" t="s">
        <v>259</v>
      </c>
      <c r="H104" s="220">
        <v>17</v>
      </c>
      <c r="I104" s="221"/>
      <c r="J104" s="222">
        <f>ROUND(I104*H104,2)</f>
        <v>0</v>
      </c>
      <c r="K104" s="218" t="s">
        <v>32</v>
      </c>
      <c r="L104" s="48"/>
      <c r="M104" s="223" t="s">
        <v>32</v>
      </c>
      <c r="N104" s="224" t="s">
        <v>48</v>
      </c>
      <c r="O104" s="88"/>
      <c r="P104" s="225">
        <f>O104*H104</f>
        <v>0</v>
      </c>
      <c r="Q104" s="225">
        <v>0.00033</v>
      </c>
      <c r="R104" s="225">
        <f>Q104*H104</f>
        <v>0.0056100000000000004</v>
      </c>
      <c r="S104" s="225">
        <v>0</v>
      </c>
      <c r="T104" s="226">
        <f>S104*H104</f>
        <v>0</v>
      </c>
      <c r="U104" s="42"/>
      <c r="V104" s="42"/>
      <c r="W104" s="42"/>
      <c r="X104" s="42"/>
      <c r="Y104" s="42"/>
      <c r="Z104" s="42"/>
      <c r="AA104" s="42"/>
      <c r="AB104" s="42"/>
      <c r="AC104" s="42"/>
      <c r="AD104" s="42"/>
      <c r="AE104" s="42"/>
      <c r="AR104" s="227" t="s">
        <v>226</v>
      </c>
      <c r="AT104" s="227" t="s">
        <v>221</v>
      </c>
      <c r="AU104" s="227" t="s">
        <v>237</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1715</v>
      </c>
    </row>
    <row r="105" s="2" customFormat="1" ht="37.8" customHeight="1">
      <c r="A105" s="42"/>
      <c r="B105" s="43"/>
      <c r="C105" s="216" t="s">
        <v>273</v>
      </c>
      <c r="D105" s="216" t="s">
        <v>221</v>
      </c>
      <c r="E105" s="217" t="s">
        <v>1716</v>
      </c>
      <c r="F105" s="218" t="s">
        <v>1717</v>
      </c>
      <c r="G105" s="219" t="s">
        <v>259</v>
      </c>
      <c r="H105" s="220">
        <v>1.8</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237</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1718</v>
      </c>
    </row>
    <row r="106" s="2" customFormat="1" ht="24.15" customHeight="1">
      <c r="A106" s="42"/>
      <c r="B106" s="43"/>
      <c r="C106" s="252" t="s">
        <v>279</v>
      </c>
      <c r="D106" s="252" t="s">
        <v>280</v>
      </c>
      <c r="E106" s="253" t="s">
        <v>1719</v>
      </c>
      <c r="F106" s="254" t="s">
        <v>1720</v>
      </c>
      <c r="G106" s="255" t="s">
        <v>259</v>
      </c>
      <c r="H106" s="256">
        <v>1.8</v>
      </c>
      <c r="I106" s="257"/>
      <c r="J106" s="258">
        <f>ROUND(I106*H106,2)</f>
        <v>0</v>
      </c>
      <c r="K106" s="254" t="s">
        <v>225</v>
      </c>
      <c r="L106" s="259"/>
      <c r="M106" s="260" t="s">
        <v>32</v>
      </c>
      <c r="N106" s="261"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262</v>
      </c>
      <c r="AT106" s="227" t="s">
        <v>280</v>
      </c>
      <c r="AU106" s="227" t="s">
        <v>237</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1721</v>
      </c>
    </row>
    <row r="107" s="2" customFormat="1" ht="24.15" customHeight="1">
      <c r="A107" s="42"/>
      <c r="B107" s="43"/>
      <c r="C107" s="252" t="s">
        <v>286</v>
      </c>
      <c r="D107" s="252" t="s">
        <v>280</v>
      </c>
      <c r="E107" s="253" t="s">
        <v>1722</v>
      </c>
      <c r="F107" s="254" t="s">
        <v>1723</v>
      </c>
      <c r="G107" s="255" t="s">
        <v>240</v>
      </c>
      <c r="H107" s="256">
        <v>4</v>
      </c>
      <c r="I107" s="257"/>
      <c r="J107" s="258">
        <f>ROUND(I107*H107,2)</f>
        <v>0</v>
      </c>
      <c r="K107" s="254" t="s">
        <v>225</v>
      </c>
      <c r="L107" s="259"/>
      <c r="M107" s="260" t="s">
        <v>32</v>
      </c>
      <c r="N107" s="261"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262</v>
      </c>
      <c r="AT107" s="227" t="s">
        <v>280</v>
      </c>
      <c r="AU107" s="227" t="s">
        <v>237</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1724</v>
      </c>
    </row>
    <row r="108" s="2" customFormat="1" ht="24.15" customHeight="1">
      <c r="A108" s="42"/>
      <c r="B108" s="43"/>
      <c r="C108" s="216" t="s">
        <v>290</v>
      </c>
      <c r="D108" s="216" t="s">
        <v>221</v>
      </c>
      <c r="E108" s="217" t="s">
        <v>1725</v>
      </c>
      <c r="F108" s="218" t="s">
        <v>1726</v>
      </c>
      <c r="G108" s="219" t="s">
        <v>240</v>
      </c>
      <c r="H108" s="220">
        <v>2</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237</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1727</v>
      </c>
    </row>
    <row r="109" s="2" customFormat="1" ht="24.15" customHeight="1">
      <c r="A109" s="42"/>
      <c r="B109" s="43"/>
      <c r="C109" s="216" t="s">
        <v>295</v>
      </c>
      <c r="D109" s="216" t="s">
        <v>221</v>
      </c>
      <c r="E109" s="217" t="s">
        <v>832</v>
      </c>
      <c r="F109" s="218" t="s">
        <v>833</v>
      </c>
      <c r="G109" s="219" t="s">
        <v>224</v>
      </c>
      <c r="H109" s="220">
        <v>10</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237</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1728</v>
      </c>
    </row>
    <row r="110" s="2" customFormat="1" ht="24.15" customHeight="1">
      <c r="A110" s="42"/>
      <c r="B110" s="43"/>
      <c r="C110" s="216" t="s">
        <v>8</v>
      </c>
      <c r="D110" s="216" t="s">
        <v>221</v>
      </c>
      <c r="E110" s="217" t="s">
        <v>1662</v>
      </c>
      <c r="F110" s="218" t="s">
        <v>1663</v>
      </c>
      <c r="G110" s="219" t="s">
        <v>637</v>
      </c>
      <c r="H110" s="220">
        <v>35</v>
      </c>
      <c r="I110" s="221"/>
      <c r="J110" s="222">
        <f>ROUND(I110*H110,2)</f>
        <v>0</v>
      </c>
      <c r="K110" s="218" t="s">
        <v>965</v>
      </c>
      <c r="L110" s="48"/>
      <c r="M110" s="304" t="s">
        <v>32</v>
      </c>
      <c r="N110" s="305" t="s">
        <v>48</v>
      </c>
      <c r="O110" s="296"/>
      <c r="P110" s="297">
        <f>O110*H110</f>
        <v>0</v>
      </c>
      <c r="Q110" s="297">
        <v>0</v>
      </c>
      <c r="R110" s="297">
        <f>Q110*H110</f>
        <v>0</v>
      </c>
      <c r="S110" s="297">
        <v>0</v>
      </c>
      <c r="T110" s="298">
        <f>S110*H110</f>
        <v>0</v>
      </c>
      <c r="U110" s="42"/>
      <c r="V110" s="42"/>
      <c r="W110" s="42"/>
      <c r="X110" s="42"/>
      <c r="Y110" s="42"/>
      <c r="Z110" s="42"/>
      <c r="AA110" s="42"/>
      <c r="AB110" s="42"/>
      <c r="AC110" s="42"/>
      <c r="AD110" s="42"/>
      <c r="AE110" s="42"/>
      <c r="AR110" s="227" t="s">
        <v>226</v>
      </c>
      <c r="AT110" s="227" t="s">
        <v>221</v>
      </c>
      <c r="AU110" s="227" t="s">
        <v>237</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1729</v>
      </c>
    </row>
    <row r="111" s="2" customFormat="1" ht="6.96" customHeight="1">
      <c r="A111" s="42"/>
      <c r="B111" s="63"/>
      <c r="C111" s="64"/>
      <c r="D111" s="64"/>
      <c r="E111" s="64"/>
      <c r="F111" s="64"/>
      <c r="G111" s="64"/>
      <c r="H111" s="64"/>
      <c r="I111" s="64"/>
      <c r="J111" s="64"/>
      <c r="K111" s="64"/>
      <c r="L111" s="48"/>
      <c r="M111" s="42"/>
      <c r="O111" s="42"/>
      <c r="P111" s="42"/>
      <c r="Q111" s="42"/>
      <c r="R111" s="42"/>
      <c r="S111" s="42"/>
      <c r="T111" s="42"/>
      <c r="U111" s="42"/>
      <c r="V111" s="42"/>
      <c r="W111" s="42"/>
      <c r="X111" s="42"/>
      <c r="Y111" s="42"/>
      <c r="Z111" s="42"/>
      <c r="AA111" s="42"/>
      <c r="AB111" s="42"/>
      <c r="AC111" s="42"/>
      <c r="AD111" s="42"/>
      <c r="AE111" s="42"/>
    </row>
  </sheetData>
  <sheetProtection sheet="1" autoFilter="0" formatColumns="0" formatRows="0" objects="1" scenarios="1" spinCount="100000" saltValue="+70zhDFR1o1BlqOQ1ijc6kbgpD/5e/+8uorHsXaVldceUU7s+4/bsCO5wc4WL7yqzHK+MQzKvULx0PprFh7wSw==" hashValue="f3xOKnVzbRYD51pWoYkg9MPC79QQAzSKMagMFqdrsCwPS0sAhWsOhWVIRR+6X4e/kr49VjM4Ncv4S8UcLXp0UA==" algorithmName="SHA-512" password="CC35"/>
  <autoFilter ref="C88:K110"/>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136</v>
      </c>
      <c r="AZ2" s="306" t="s">
        <v>1730</v>
      </c>
      <c r="BA2" s="306" t="s">
        <v>1730</v>
      </c>
      <c r="BB2" s="306" t="s">
        <v>32</v>
      </c>
      <c r="BC2" s="306" t="s">
        <v>431</v>
      </c>
      <c r="BD2" s="306" t="s">
        <v>86</v>
      </c>
    </row>
    <row r="3" s="1" customFormat="1" ht="6.96" customHeight="1">
      <c r="B3" s="142"/>
      <c r="C3" s="143"/>
      <c r="D3" s="143"/>
      <c r="E3" s="143"/>
      <c r="F3" s="143"/>
      <c r="G3" s="143"/>
      <c r="H3" s="143"/>
      <c r="I3" s="143"/>
      <c r="J3" s="143"/>
      <c r="K3" s="143"/>
      <c r="L3" s="23"/>
      <c r="AT3" s="20" t="s">
        <v>196</v>
      </c>
      <c r="AZ3" s="306" t="s">
        <v>1731</v>
      </c>
      <c r="BA3" s="306" t="s">
        <v>1731</v>
      </c>
      <c r="BB3" s="306" t="s">
        <v>32</v>
      </c>
      <c r="BC3" s="306" t="s">
        <v>1732</v>
      </c>
      <c r="BD3" s="306" t="s">
        <v>86</v>
      </c>
    </row>
    <row r="4" s="1" customFormat="1" ht="24.96" customHeight="1">
      <c r="B4" s="23"/>
      <c r="D4" s="144" t="s">
        <v>188</v>
      </c>
      <c r="L4" s="23"/>
      <c r="M4" s="145" t="s">
        <v>10</v>
      </c>
      <c r="AT4" s="20" t="s">
        <v>4</v>
      </c>
      <c r="AZ4" s="306" t="s">
        <v>1733</v>
      </c>
      <c r="BA4" s="306" t="s">
        <v>1733</v>
      </c>
      <c r="BB4" s="306" t="s">
        <v>32</v>
      </c>
      <c r="BC4" s="306" t="s">
        <v>380</v>
      </c>
      <c r="BD4" s="306" t="s">
        <v>86</v>
      </c>
    </row>
    <row r="5" s="1" customFormat="1" ht="6.96" customHeight="1">
      <c r="B5" s="23"/>
      <c r="L5" s="23"/>
      <c r="AZ5" s="306" t="s">
        <v>1734</v>
      </c>
      <c r="BA5" s="306" t="s">
        <v>1734</v>
      </c>
      <c r="BB5" s="306" t="s">
        <v>32</v>
      </c>
      <c r="BC5" s="306" t="s">
        <v>860</v>
      </c>
      <c r="BD5" s="306" t="s">
        <v>86</v>
      </c>
    </row>
    <row r="6" s="1" customFormat="1" ht="12" customHeight="1">
      <c r="B6" s="23"/>
      <c r="D6" s="146" t="s">
        <v>16</v>
      </c>
      <c r="L6" s="23"/>
      <c r="AZ6" s="306" t="s">
        <v>1735</v>
      </c>
      <c r="BA6" s="306" t="s">
        <v>1735</v>
      </c>
      <c r="BB6" s="306" t="s">
        <v>32</v>
      </c>
      <c r="BC6" s="306" t="s">
        <v>346</v>
      </c>
      <c r="BD6" s="306" t="s">
        <v>86</v>
      </c>
    </row>
    <row r="7" s="1" customFormat="1" ht="16.5" customHeight="1">
      <c r="B7" s="23"/>
      <c r="E7" s="147" t="str">
        <f>'Rekapitulace stavby'!K6</f>
        <v>Prostá rekonstrukce trati v úseku Police nad M. - Teplice nad M.</v>
      </c>
      <c r="F7" s="146"/>
      <c r="G7" s="146"/>
      <c r="H7" s="146"/>
      <c r="L7" s="23"/>
      <c r="AZ7" s="306" t="s">
        <v>1736</v>
      </c>
      <c r="BA7" s="306" t="s">
        <v>1736</v>
      </c>
      <c r="BB7" s="306" t="s">
        <v>32</v>
      </c>
      <c r="BC7" s="306" t="s">
        <v>380</v>
      </c>
      <c r="BD7" s="306" t="s">
        <v>86</v>
      </c>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1738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ROUND((SUM(BE94:BE351)),  2)</f>
        <v>0</v>
      </c>
      <c r="G35" s="42"/>
      <c r="H35" s="42"/>
      <c r="I35" s="161">
        <v>0.20999999999999999</v>
      </c>
      <c r="J35" s="160">
        <f>ROUND(((SUM(BE94:BE351))*I35),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ROUND((SUM(BF94:BF351)),  2)</f>
        <v>0</v>
      </c>
      <c r="G36" s="42"/>
      <c r="H36" s="42"/>
      <c r="I36" s="161">
        <v>0.14999999999999999</v>
      </c>
      <c r="J36" s="160">
        <f>ROUND(((SUM(BF94:BF351))*I36),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ROUND((SUM(BG94:BG351)),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ROUND((SUM(BH94:BH351)),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ROUND((SUM(BI94:BI351)),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20-01 - Železniční most v ev. km 73,761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J170</f>
        <v>0</v>
      </c>
      <c r="K65" s="179"/>
      <c r="L65" s="183"/>
      <c r="S65" s="9"/>
      <c r="T65" s="9"/>
      <c r="U65" s="9"/>
      <c r="V65" s="9"/>
      <c r="W65" s="9"/>
      <c r="X65" s="9"/>
      <c r="Y65" s="9"/>
      <c r="Z65" s="9"/>
      <c r="AA65" s="9"/>
      <c r="AB65" s="9"/>
      <c r="AC65" s="9"/>
      <c r="AD65" s="9"/>
      <c r="AE65" s="9"/>
    </row>
    <row r="66" s="9" customFormat="1" ht="24.96" customHeight="1">
      <c r="A66" s="9"/>
      <c r="B66" s="178"/>
      <c r="C66" s="179"/>
      <c r="D66" s="180" t="s">
        <v>1741</v>
      </c>
      <c r="E66" s="181"/>
      <c r="F66" s="181"/>
      <c r="G66" s="181"/>
      <c r="H66" s="181"/>
      <c r="I66" s="181"/>
      <c r="J66" s="182">
        <f>J180</f>
        <v>0</v>
      </c>
      <c r="K66" s="179"/>
      <c r="L66" s="183"/>
      <c r="S66" s="9"/>
      <c r="T66" s="9"/>
      <c r="U66" s="9"/>
      <c r="V66" s="9"/>
      <c r="W66" s="9"/>
      <c r="X66" s="9"/>
      <c r="Y66" s="9"/>
      <c r="Z66" s="9"/>
      <c r="AA66" s="9"/>
      <c r="AB66" s="9"/>
      <c r="AC66" s="9"/>
      <c r="AD66" s="9"/>
      <c r="AE66" s="9"/>
    </row>
    <row r="67" s="9" customFormat="1" ht="24.96" customHeight="1">
      <c r="A67" s="9"/>
      <c r="B67" s="178"/>
      <c r="C67" s="179"/>
      <c r="D67" s="180" t="s">
        <v>1742</v>
      </c>
      <c r="E67" s="181"/>
      <c r="F67" s="181"/>
      <c r="G67" s="181"/>
      <c r="H67" s="181"/>
      <c r="I67" s="181"/>
      <c r="J67" s="182">
        <f>J192</f>
        <v>0</v>
      </c>
      <c r="K67" s="179"/>
      <c r="L67" s="183"/>
      <c r="S67" s="9"/>
      <c r="T67" s="9"/>
      <c r="U67" s="9"/>
      <c r="V67" s="9"/>
      <c r="W67" s="9"/>
      <c r="X67" s="9"/>
      <c r="Y67" s="9"/>
      <c r="Z67" s="9"/>
      <c r="AA67" s="9"/>
      <c r="AB67" s="9"/>
      <c r="AC67" s="9"/>
      <c r="AD67" s="9"/>
      <c r="AE67" s="9"/>
    </row>
    <row r="68" s="9" customFormat="1" ht="24.96" customHeight="1">
      <c r="A68" s="9"/>
      <c r="B68" s="178"/>
      <c r="C68" s="179"/>
      <c r="D68" s="180" t="s">
        <v>1577</v>
      </c>
      <c r="E68" s="181"/>
      <c r="F68" s="181"/>
      <c r="G68" s="181"/>
      <c r="H68" s="181"/>
      <c r="I68" s="181"/>
      <c r="J68" s="182">
        <f>J215</f>
        <v>0</v>
      </c>
      <c r="K68" s="179"/>
      <c r="L68" s="183"/>
      <c r="S68" s="9"/>
      <c r="T68" s="9"/>
      <c r="U68" s="9"/>
      <c r="V68" s="9"/>
      <c r="W68" s="9"/>
      <c r="X68" s="9"/>
      <c r="Y68" s="9"/>
      <c r="Z68" s="9"/>
      <c r="AA68" s="9"/>
      <c r="AB68" s="9"/>
      <c r="AC68" s="9"/>
      <c r="AD68" s="9"/>
      <c r="AE68" s="9"/>
    </row>
    <row r="69" s="9" customFormat="1" ht="24.96" customHeight="1">
      <c r="A69" s="9"/>
      <c r="B69" s="178"/>
      <c r="C69" s="179"/>
      <c r="D69" s="180" t="s">
        <v>1743</v>
      </c>
      <c r="E69" s="181"/>
      <c r="F69" s="181"/>
      <c r="G69" s="181"/>
      <c r="H69" s="181"/>
      <c r="I69" s="181"/>
      <c r="J69" s="182">
        <f>J228</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J265</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J336</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J349</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20-01 - Železniční most v ev. km 73,761</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P95+P170+P180+P192+P215+P228+P265+P336+P349</f>
        <v>0</v>
      </c>
      <c r="Q94" s="100"/>
      <c r="R94" s="197">
        <f>R95+R170+R180+R192+R215+R228+R265+R336+R349</f>
        <v>583.96139910757995</v>
      </c>
      <c r="S94" s="100"/>
      <c r="T94" s="198">
        <f>T95+T170+T180+T192+T215+T228+T265+T336+T349</f>
        <v>128.66773000000001</v>
      </c>
      <c r="U94" s="42"/>
      <c r="V94" s="42"/>
      <c r="W94" s="42"/>
      <c r="X94" s="42"/>
      <c r="Y94" s="42"/>
      <c r="Z94" s="42"/>
      <c r="AA94" s="42"/>
      <c r="AB94" s="42"/>
      <c r="AC94" s="42"/>
      <c r="AD94" s="42"/>
      <c r="AE94" s="42"/>
      <c r="AT94" s="20" t="s">
        <v>76</v>
      </c>
      <c r="AU94" s="20" t="s">
        <v>196</v>
      </c>
      <c r="BK94" s="199">
        <f>BK95+BK170+BK180+BK192+BK215+BK228+BK265+BK336+BK349</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SUM(P96:P169)</f>
        <v>0</v>
      </c>
      <c r="Q95" s="208"/>
      <c r="R95" s="209">
        <f>SUM(R96:R169)</f>
        <v>261.11960900000003</v>
      </c>
      <c r="S95" s="208"/>
      <c r="T95" s="210">
        <f>SUM(T96:T169)</f>
        <v>0</v>
      </c>
      <c r="U95" s="12"/>
      <c r="V95" s="12"/>
      <c r="W95" s="12"/>
      <c r="X95" s="12"/>
      <c r="Y95" s="12"/>
      <c r="Z95" s="12"/>
      <c r="AA95" s="12"/>
      <c r="AB95" s="12"/>
      <c r="AC95" s="12"/>
      <c r="AD95" s="12"/>
      <c r="AE95" s="12"/>
      <c r="AR95" s="211" t="s">
        <v>84</v>
      </c>
      <c r="AT95" s="212" t="s">
        <v>76</v>
      </c>
      <c r="AU95" s="212" t="s">
        <v>77</v>
      </c>
      <c r="AY95" s="211" t="s">
        <v>219</v>
      </c>
      <c r="BK95" s="213">
        <f>SUM(BK96:BK169)</f>
        <v>0</v>
      </c>
    </row>
    <row r="96" s="2" customFormat="1" ht="37.8" customHeight="1">
      <c r="A96" s="42"/>
      <c r="B96" s="43"/>
      <c r="C96" s="216" t="s">
        <v>84</v>
      </c>
      <c r="D96" s="216" t="s">
        <v>221</v>
      </c>
      <c r="E96" s="217" t="s">
        <v>1747</v>
      </c>
      <c r="F96" s="218" t="s">
        <v>1748</v>
      </c>
      <c r="G96" s="219" t="s">
        <v>1749</v>
      </c>
      <c r="H96" s="220">
        <v>170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1750</v>
      </c>
    </row>
    <row r="97" s="2" customFormat="1">
      <c r="A97" s="42"/>
      <c r="B97" s="43"/>
      <c r="C97" s="44"/>
      <c r="D97" s="299" t="s">
        <v>1131</v>
      </c>
      <c r="E97" s="44"/>
      <c r="F97" s="300" t="s">
        <v>1751</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13" customFormat="1">
      <c r="A98" s="13"/>
      <c r="B98" s="229"/>
      <c r="C98" s="230"/>
      <c r="D98" s="231" t="s">
        <v>228</v>
      </c>
      <c r="E98" s="232" t="s">
        <v>1752</v>
      </c>
      <c r="F98" s="233" t="s">
        <v>1753</v>
      </c>
      <c r="G98" s="230"/>
      <c r="H98" s="234">
        <v>170</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84</v>
      </c>
      <c r="AV98" s="13" t="s">
        <v>86</v>
      </c>
      <c r="AW98" s="13" t="s">
        <v>39</v>
      </c>
      <c r="AX98" s="13" t="s">
        <v>84</v>
      </c>
      <c r="AY98" s="240" t="s">
        <v>219</v>
      </c>
    </row>
    <row r="99" s="2" customFormat="1" ht="24.15" customHeight="1">
      <c r="A99" s="42"/>
      <c r="B99" s="43"/>
      <c r="C99" s="216" t="s">
        <v>86</v>
      </c>
      <c r="D99" s="216" t="s">
        <v>221</v>
      </c>
      <c r="E99" s="217" t="s">
        <v>1754</v>
      </c>
      <c r="F99" s="218" t="s">
        <v>1755</v>
      </c>
      <c r="G99" s="219" t="s">
        <v>1756</v>
      </c>
      <c r="H99" s="220">
        <v>1</v>
      </c>
      <c r="I99" s="221"/>
      <c r="J99" s="222">
        <f>ROUND(I99*H99,2)</f>
        <v>0</v>
      </c>
      <c r="K99" s="218" t="s">
        <v>1129</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1757</v>
      </c>
    </row>
    <row r="100" s="2" customFormat="1">
      <c r="A100" s="42"/>
      <c r="B100" s="43"/>
      <c r="C100" s="44"/>
      <c r="D100" s="299" t="s">
        <v>1131</v>
      </c>
      <c r="E100" s="44"/>
      <c r="F100" s="300" t="s">
        <v>1758</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1131</v>
      </c>
      <c r="AU100" s="20" t="s">
        <v>84</v>
      </c>
    </row>
    <row r="101" s="15" customFormat="1">
      <c r="A101" s="15"/>
      <c r="B101" s="266"/>
      <c r="C101" s="267"/>
      <c r="D101" s="231" t="s">
        <v>228</v>
      </c>
      <c r="E101" s="268" t="s">
        <v>32</v>
      </c>
      <c r="F101" s="269" t="s">
        <v>1759</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84</v>
      </c>
      <c r="AV101" s="15" t="s">
        <v>84</v>
      </c>
      <c r="AW101" s="15" t="s">
        <v>39</v>
      </c>
      <c r="AX101" s="15" t="s">
        <v>77</v>
      </c>
      <c r="AY101" s="275" t="s">
        <v>219</v>
      </c>
    </row>
    <row r="102" s="13" customFormat="1">
      <c r="A102" s="13"/>
      <c r="B102" s="229"/>
      <c r="C102" s="230"/>
      <c r="D102" s="231" t="s">
        <v>228</v>
      </c>
      <c r="E102" s="232" t="s">
        <v>1760</v>
      </c>
      <c r="F102" s="233" t="s">
        <v>1761</v>
      </c>
      <c r="G102" s="230"/>
      <c r="H102" s="234">
        <v>1</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84</v>
      </c>
      <c r="AV102" s="13" t="s">
        <v>86</v>
      </c>
      <c r="AW102" s="13" t="s">
        <v>39</v>
      </c>
      <c r="AX102" s="13" t="s">
        <v>84</v>
      </c>
      <c r="AY102" s="240" t="s">
        <v>219</v>
      </c>
    </row>
    <row r="103" s="2" customFormat="1" ht="33" customHeight="1">
      <c r="A103" s="42"/>
      <c r="B103" s="43"/>
      <c r="C103" s="216" t="s">
        <v>237</v>
      </c>
      <c r="D103" s="216" t="s">
        <v>221</v>
      </c>
      <c r="E103" s="217" t="s">
        <v>1762</v>
      </c>
      <c r="F103" s="218" t="s">
        <v>1763</v>
      </c>
      <c r="G103" s="219" t="s">
        <v>1764</v>
      </c>
      <c r="H103" s="220">
        <v>192</v>
      </c>
      <c r="I103" s="221"/>
      <c r="J103" s="222">
        <f>ROUND(I103*H103,2)</f>
        <v>0</v>
      </c>
      <c r="K103" s="218" t="s">
        <v>1129</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226</v>
      </c>
      <c r="AT103" s="227" t="s">
        <v>221</v>
      </c>
      <c r="AU103" s="227" t="s">
        <v>84</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226</v>
      </c>
      <c r="BM103" s="227" t="s">
        <v>1765</v>
      </c>
    </row>
    <row r="104" s="2" customFormat="1">
      <c r="A104" s="42"/>
      <c r="B104" s="43"/>
      <c r="C104" s="44"/>
      <c r="D104" s="299" t="s">
        <v>1131</v>
      </c>
      <c r="E104" s="44"/>
      <c r="F104" s="300" t="s">
        <v>1766</v>
      </c>
      <c r="G104" s="44"/>
      <c r="H104" s="44"/>
      <c r="I104" s="277"/>
      <c r="J104" s="44"/>
      <c r="K104" s="44"/>
      <c r="L104" s="48"/>
      <c r="M104" s="278"/>
      <c r="N104" s="279"/>
      <c r="O104" s="88"/>
      <c r="P104" s="88"/>
      <c r="Q104" s="88"/>
      <c r="R104" s="88"/>
      <c r="S104" s="88"/>
      <c r="T104" s="89"/>
      <c r="U104" s="42"/>
      <c r="V104" s="42"/>
      <c r="W104" s="42"/>
      <c r="X104" s="42"/>
      <c r="Y104" s="42"/>
      <c r="Z104" s="42"/>
      <c r="AA104" s="42"/>
      <c r="AB104" s="42"/>
      <c r="AC104" s="42"/>
      <c r="AD104" s="42"/>
      <c r="AE104" s="42"/>
      <c r="AT104" s="20" t="s">
        <v>1131</v>
      </c>
      <c r="AU104" s="20" t="s">
        <v>84</v>
      </c>
    </row>
    <row r="105" s="15" customFormat="1">
      <c r="A105" s="15"/>
      <c r="B105" s="266"/>
      <c r="C105" s="267"/>
      <c r="D105" s="231" t="s">
        <v>228</v>
      </c>
      <c r="E105" s="268" t="s">
        <v>32</v>
      </c>
      <c r="F105" s="269" t="s">
        <v>1767</v>
      </c>
      <c r="G105" s="267"/>
      <c r="H105" s="268" t="s">
        <v>32</v>
      </c>
      <c r="I105" s="270"/>
      <c r="J105" s="267"/>
      <c r="K105" s="267"/>
      <c r="L105" s="271"/>
      <c r="M105" s="272"/>
      <c r="N105" s="273"/>
      <c r="O105" s="273"/>
      <c r="P105" s="273"/>
      <c r="Q105" s="273"/>
      <c r="R105" s="273"/>
      <c r="S105" s="273"/>
      <c r="T105" s="274"/>
      <c r="U105" s="15"/>
      <c r="V105" s="15"/>
      <c r="W105" s="15"/>
      <c r="X105" s="15"/>
      <c r="Y105" s="15"/>
      <c r="Z105" s="15"/>
      <c r="AA105" s="15"/>
      <c r="AB105" s="15"/>
      <c r="AC105" s="15"/>
      <c r="AD105" s="15"/>
      <c r="AE105" s="15"/>
      <c r="AT105" s="275" t="s">
        <v>228</v>
      </c>
      <c r="AU105" s="275" t="s">
        <v>84</v>
      </c>
      <c r="AV105" s="15" t="s">
        <v>84</v>
      </c>
      <c r="AW105" s="15" t="s">
        <v>39</v>
      </c>
      <c r="AX105" s="15" t="s">
        <v>77</v>
      </c>
      <c r="AY105" s="275" t="s">
        <v>219</v>
      </c>
    </row>
    <row r="106" s="13" customFormat="1">
      <c r="A106" s="13"/>
      <c r="B106" s="229"/>
      <c r="C106" s="230"/>
      <c r="D106" s="231" t="s">
        <v>228</v>
      </c>
      <c r="E106" s="232" t="s">
        <v>1768</v>
      </c>
      <c r="F106" s="233" t="s">
        <v>1769</v>
      </c>
      <c r="G106" s="230"/>
      <c r="H106" s="234">
        <v>192</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33" customHeight="1">
      <c r="A107" s="42"/>
      <c r="B107" s="43"/>
      <c r="C107" s="216" t="s">
        <v>226</v>
      </c>
      <c r="D107" s="216" t="s">
        <v>221</v>
      </c>
      <c r="E107" s="217" t="s">
        <v>1770</v>
      </c>
      <c r="F107" s="218" t="s">
        <v>1771</v>
      </c>
      <c r="G107" s="219" t="s">
        <v>1764</v>
      </c>
      <c r="H107" s="220">
        <v>48</v>
      </c>
      <c r="I107" s="221"/>
      <c r="J107" s="222">
        <f>ROUND(I107*H107,2)</f>
        <v>0</v>
      </c>
      <c r="K107" s="218" t="s">
        <v>1129</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1772</v>
      </c>
    </row>
    <row r="108" s="2" customFormat="1">
      <c r="A108" s="42"/>
      <c r="B108" s="43"/>
      <c r="C108" s="44"/>
      <c r="D108" s="299" t="s">
        <v>1131</v>
      </c>
      <c r="E108" s="44"/>
      <c r="F108" s="300" t="s">
        <v>1773</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1131</v>
      </c>
      <c r="AU108" s="20" t="s">
        <v>84</v>
      </c>
    </row>
    <row r="109" s="15" customFormat="1">
      <c r="A109" s="15"/>
      <c r="B109" s="266"/>
      <c r="C109" s="267"/>
      <c r="D109" s="231" t="s">
        <v>228</v>
      </c>
      <c r="E109" s="268" t="s">
        <v>32</v>
      </c>
      <c r="F109" s="269" t="s">
        <v>1774</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1775</v>
      </c>
      <c r="F110" s="233" t="s">
        <v>1776</v>
      </c>
      <c r="G110" s="230"/>
      <c r="H110" s="234">
        <v>48</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33" customHeight="1">
      <c r="A111" s="42"/>
      <c r="B111" s="43"/>
      <c r="C111" s="216" t="s">
        <v>246</v>
      </c>
      <c r="D111" s="216" t="s">
        <v>221</v>
      </c>
      <c r="E111" s="217" t="s">
        <v>1777</v>
      </c>
      <c r="F111" s="218" t="s">
        <v>1778</v>
      </c>
      <c r="G111" s="219" t="s">
        <v>1764</v>
      </c>
      <c r="H111" s="220">
        <v>8</v>
      </c>
      <c r="I111" s="221"/>
      <c r="J111" s="222">
        <f>ROUND(I111*H111,2)</f>
        <v>0</v>
      </c>
      <c r="K111" s="218" t="s">
        <v>1129</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1779</v>
      </c>
    </row>
    <row r="112" s="2" customFormat="1">
      <c r="A112" s="42"/>
      <c r="B112" s="43"/>
      <c r="C112" s="44"/>
      <c r="D112" s="299" t="s">
        <v>1131</v>
      </c>
      <c r="E112" s="44"/>
      <c r="F112" s="300" t="s">
        <v>1780</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1131</v>
      </c>
      <c r="AU112" s="20" t="s">
        <v>84</v>
      </c>
    </row>
    <row r="113" s="15" customFormat="1">
      <c r="A113" s="15"/>
      <c r="B113" s="266"/>
      <c r="C113" s="267"/>
      <c r="D113" s="231" t="s">
        <v>228</v>
      </c>
      <c r="E113" s="268" t="s">
        <v>32</v>
      </c>
      <c r="F113" s="269" t="s">
        <v>1781</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84</v>
      </c>
      <c r="AV113" s="15" t="s">
        <v>84</v>
      </c>
      <c r="AW113" s="15" t="s">
        <v>39</v>
      </c>
      <c r="AX113" s="15" t="s">
        <v>77</v>
      </c>
      <c r="AY113" s="275" t="s">
        <v>219</v>
      </c>
    </row>
    <row r="114" s="15" customFormat="1">
      <c r="A114" s="15"/>
      <c r="B114" s="266"/>
      <c r="C114" s="267"/>
      <c r="D114" s="231" t="s">
        <v>228</v>
      </c>
      <c r="E114" s="268" t="s">
        <v>32</v>
      </c>
      <c r="F114" s="269" t="s">
        <v>1782</v>
      </c>
      <c r="G114" s="267"/>
      <c r="H114" s="268" t="s">
        <v>32</v>
      </c>
      <c r="I114" s="270"/>
      <c r="J114" s="267"/>
      <c r="K114" s="267"/>
      <c r="L114" s="271"/>
      <c r="M114" s="272"/>
      <c r="N114" s="273"/>
      <c r="O114" s="273"/>
      <c r="P114" s="273"/>
      <c r="Q114" s="273"/>
      <c r="R114" s="273"/>
      <c r="S114" s="273"/>
      <c r="T114" s="274"/>
      <c r="U114" s="15"/>
      <c r="V114" s="15"/>
      <c r="W114" s="15"/>
      <c r="X114" s="15"/>
      <c r="Y114" s="15"/>
      <c r="Z114" s="15"/>
      <c r="AA114" s="15"/>
      <c r="AB114" s="15"/>
      <c r="AC114" s="15"/>
      <c r="AD114" s="15"/>
      <c r="AE114" s="15"/>
      <c r="AT114" s="275" t="s">
        <v>228</v>
      </c>
      <c r="AU114" s="275" t="s">
        <v>84</v>
      </c>
      <c r="AV114" s="15" t="s">
        <v>84</v>
      </c>
      <c r="AW114" s="15" t="s">
        <v>39</v>
      </c>
      <c r="AX114" s="15" t="s">
        <v>77</v>
      </c>
      <c r="AY114" s="275" t="s">
        <v>219</v>
      </c>
    </row>
    <row r="115" s="13" customFormat="1">
      <c r="A115" s="13"/>
      <c r="B115" s="229"/>
      <c r="C115" s="230"/>
      <c r="D115" s="231" t="s">
        <v>228</v>
      </c>
      <c r="E115" s="232" t="s">
        <v>1783</v>
      </c>
      <c r="F115" s="233" t="s">
        <v>1784</v>
      </c>
      <c r="G115" s="230"/>
      <c r="H115" s="234">
        <v>8</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2" customFormat="1" ht="24.15" customHeight="1">
      <c r="A116" s="42"/>
      <c r="B116" s="43"/>
      <c r="C116" s="216" t="s">
        <v>252</v>
      </c>
      <c r="D116" s="216" t="s">
        <v>221</v>
      </c>
      <c r="E116" s="217" t="s">
        <v>1785</v>
      </c>
      <c r="F116" s="218" t="s">
        <v>1786</v>
      </c>
      <c r="G116" s="219" t="s">
        <v>1756</v>
      </c>
      <c r="H116" s="220">
        <v>1</v>
      </c>
      <c r="I116" s="221"/>
      <c r="J116" s="222">
        <f>ROUND(I116*H116,2)</f>
        <v>0</v>
      </c>
      <c r="K116" s="218" t="s">
        <v>1129</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1787</v>
      </c>
    </row>
    <row r="117" s="2" customFormat="1">
      <c r="A117" s="42"/>
      <c r="B117" s="43"/>
      <c r="C117" s="44"/>
      <c r="D117" s="299" t="s">
        <v>1131</v>
      </c>
      <c r="E117" s="44"/>
      <c r="F117" s="300" t="s">
        <v>1788</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15" customFormat="1">
      <c r="A118" s="15"/>
      <c r="B118" s="266"/>
      <c r="C118" s="267"/>
      <c r="D118" s="231" t="s">
        <v>228</v>
      </c>
      <c r="E118" s="268" t="s">
        <v>32</v>
      </c>
      <c r="F118" s="269" t="s">
        <v>1789</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1790</v>
      </c>
      <c r="F119" s="233" t="s">
        <v>1791</v>
      </c>
      <c r="G119" s="230"/>
      <c r="H119" s="234">
        <v>1</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33" customHeight="1">
      <c r="A120" s="42"/>
      <c r="B120" s="43"/>
      <c r="C120" s="216" t="s">
        <v>256</v>
      </c>
      <c r="D120" s="216" t="s">
        <v>221</v>
      </c>
      <c r="E120" s="217" t="s">
        <v>1792</v>
      </c>
      <c r="F120" s="218" t="s">
        <v>1793</v>
      </c>
      <c r="G120" s="219" t="s">
        <v>1756</v>
      </c>
      <c r="H120" s="220">
        <v>19</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1794</v>
      </c>
    </row>
    <row r="121" s="2" customFormat="1">
      <c r="A121" s="42"/>
      <c r="B121" s="43"/>
      <c r="C121" s="44"/>
      <c r="D121" s="299" t="s">
        <v>1131</v>
      </c>
      <c r="E121" s="44"/>
      <c r="F121" s="300" t="s">
        <v>1795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15" customFormat="1">
      <c r="A122" s="15"/>
      <c r="B122" s="266"/>
      <c r="C122" s="267"/>
      <c r="D122" s="231" t="s">
        <v>228</v>
      </c>
      <c r="E122" s="268" t="s">
        <v>32</v>
      </c>
      <c r="F122" s="269" t="s">
        <v>1796</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1797</v>
      </c>
      <c r="F123" s="233" t="s">
        <v>1798</v>
      </c>
      <c r="G123" s="230"/>
      <c r="H123" s="234">
        <v>19</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24.15" customHeight="1">
      <c r="A124" s="42"/>
      <c r="B124" s="43"/>
      <c r="C124" s="216" t="s">
        <v>262</v>
      </c>
      <c r="D124" s="216" t="s">
        <v>221</v>
      </c>
      <c r="E124" s="217" t="s">
        <v>1213</v>
      </c>
      <c r="F124" s="218" t="s">
        <v>1214</v>
      </c>
      <c r="G124" s="219" t="s">
        <v>1749</v>
      </c>
      <c r="H124" s="220">
        <v>170</v>
      </c>
      <c r="I124" s="221"/>
      <c r="J124" s="222">
        <f>ROUND(I124*H124,2)</f>
        <v>0</v>
      </c>
      <c r="K124" s="218" t="s">
        <v>1129</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1799</v>
      </c>
    </row>
    <row r="125" s="2" customFormat="1">
      <c r="A125" s="42"/>
      <c r="B125" s="43"/>
      <c r="C125" s="44"/>
      <c r="D125" s="299" t="s">
        <v>1131</v>
      </c>
      <c r="E125" s="44"/>
      <c r="F125" s="300" t="s">
        <v>1216</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1131</v>
      </c>
      <c r="AU125" s="20" t="s">
        <v>84</v>
      </c>
    </row>
    <row r="126" s="13" customFormat="1">
      <c r="A126" s="13"/>
      <c r="B126" s="229"/>
      <c r="C126" s="230"/>
      <c r="D126" s="231" t="s">
        <v>228</v>
      </c>
      <c r="E126" s="232" t="s">
        <v>1800</v>
      </c>
      <c r="F126" s="233" t="s">
        <v>1801</v>
      </c>
      <c r="G126" s="230"/>
      <c r="H126" s="234">
        <v>170</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24.15" customHeight="1">
      <c r="A127" s="42"/>
      <c r="B127" s="43"/>
      <c r="C127" s="216" t="s">
        <v>267</v>
      </c>
      <c r="D127" s="216" t="s">
        <v>221</v>
      </c>
      <c r="E127" s="217" t="s">
        <v>1802</v>
      </c>
      <c r="F127" s="218" t="s">
        <v>1803</v>
      </c>
      <c r="G127" s="219" t="s">
        <v>1749</v>
      </c>
      <c r="H127" s="220">
        <v>2550</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1804</v>
      </c>
    </row>
    <row r="128" s="2" customFormat="1">
      <c r="A128" s="42"/>
      <c r="B128" s="43"/>
      <c r="C128" s="44"/>
      <c r="D128" s="299" t="s">
        <v>1131</v>
      </c>
      <c r="E128" s="44"/>
      <c r="F128" s="300" t="s">
        <v>1805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5" customFormat="1">
      <c r="A129" s="15"/>
      <c r="B129" s="266"/>
      <c r="C129" s="267"/>
      <c r="D129" s="231" t="s">
        <v>228</v>
      </c>
      <c r="E129" s="268" t="s">
        <v>32</v>
      </c>
      <c r="F129" s="269" t="s">
        <v>1806</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1807</v>
      </c>
      <c r="F130" s="233" t="s">
        <v>1808</v>
      </c>
      <c r="G130" s="230"/>
      <c r="H130" s="234">
        <v>2550</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37.8" customHeight="1">
      <c r="A131" s="42"/>
      <c r="B131" s="43"/>
      <c r="C131" s="216" t="s">
        <v>273</v>
      </c>
      <c r="D131" s="216" t="s">
        <v>221</v>
      </c>
      <c r="E131" s="217" t="s">
        <v>1809</v>
      </c>
      <c r="F131" s="218" t="s">
        <v>1810</v>
      </c>
      <c r="G131" s="219" t="s">
        <v>1764</v>
      </c>
      <c r="H131" s="220">
        <v>8</v>
      </c>
      <c r="I131" s="221"/>
      <c r="J131" s="222">
        <f>ROUND(I131*H131,2)</f>
        <v>0</v>
      </c>
      <c r="K131" s="218" t="s">
        <v>1129</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1811</v>
      </c>
    </row>
    <row r="132" s="2" customFormat="1">
      <c r="A132" s="42"/>
      <c r="B132" s="43"/>
      <c r="C132" s="44"/>
      <c r="D132" s="299" t="s">
        <v>1131</v>
      </c>
      <c r="E132" s="44"/>
      <c r="F132" s="300" t="s">
        <v>1812</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15" customFormat="1">
      <c r="A133" s="15"/>
      <c r="B133" s="266"/>
      <c r="C133" s="267"/>
      <c r="D133" s="231" t="s">
        <v>228</v>
      </c>
      <c r="E133" s="268" t="s">
        <v>32</v>
      </c>
      <c r="F133" s="269" t="s">
        <v>1813</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5" customFormat="1">
      <c r="A134" s="15"/>
      <c r="B134" s="266"/>
      <c r="C134" s="267"/>
      <c r="D134" s="231" t="s">
        <v>228</v>
      </c>
      <c r="E134" s="268" t="s">
        <v>32</v>
      </c>
      <c r="F134" s="269" t="s">
        <v>1782</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84</v>
      </c>
      <c r="AV134" s="15" t="s">
        <v>84</v>
      </c>
      <c r="AW134" s="15" t="s">
        <v>39</v>
      </c>
      <c r="AX134" s="15" t="s">
        <v>77</v>
      </c>
      <c r="AY134" s="275" t="s">
        <v>219</v>
      </c>
    </row>
    <row r="135" s="13" customFormat="1">
      <c r="A135" s="13"/>
      <c r="B135" s="229"/>
      <c r="C135" s="230"/>
      <c r="D135" s="231" t="s">
        <v>228</v>
      </c>
      <c r="E135" s="232" t="s">
        <v>1814</v>
      </c>
      <c r="F135" s="233" t="s">
        <v>1784</v>
      </c>
      <c r="G135" s="230"/>
      <c r="H135" s="234">
        <v>8</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84</v>
      </c>
      <c r="AY135" s="240" t="s">
        <v>219</v>
      </c>
    </row>
    <row r="136" s="2" customFormat="1" ht="37.8" customHeight="1">
      <c r="A136" s="42"/>
      <c r="B136" s="43"/>
      <c r="C136" s="216" t="s">
        <v>279</v>
      </c>
      <c r="D136" s="216" t="s">
        <v>221</v>
      </c>
      <c r="E136" s="217" t="s">
        <v>1223</v>
      </c>
      <c r="F136" s="218" t="s">
        <v>1815</v>
      </c>
      <c r="G136" s="219" t="s">
        <v>1764</v>
      </c>
      <c r="H136" s="220">
        <v>167</v>
      </c>
      <c r="I136" s="221"/>
      <c r="J136" s="222">
        <f>ROUND(I136*H136,2)</f>
        <v>0</v>
      </c>
      <c r="K136" s="218" t="s">
        <v>1129</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1816</v>
      </c>
    </row>
    <row r="137" s="2" customFormat="1">
      <c r="A137" s="42"/>
      <c r="B137" s="43"/>
      <c r="C137" s="44"/>
      <c r="D137" s="299" t="s">
        <v>1131</v>
      </c>
      <c r="E137" s="44"/>
      <c r="F137" s="300" t="s">
        <v>1226</v>
      </c>
      <c r="G137" s="44"/>
      <c r="H137" s="44"/>
      <c r="I137" s="277"/>
      <c r="J137" s="44"/>
      <c r="K137" s="44"/>
      <c r="L137" s="48"/>
      <c r="M137" s="278"/>
      <c r="N137" s="279"/>
      <c r="O137" s="88"/>
      <c r="P137" s="88"/>
      <c r="Q137" s="88"/>
      <c r="R137" s="88"/>
      <c r="S137" s="88"/>
      <c r="T137" s="89"/>
      <c r="U137" s="42"/>
      <c r="V137" s="42"/>
      <c r="W137" s="42"/>
      <c r="X137" s="42"/>
      <c r="Y137" s="42"/>
      <c r="Z137" s="42"/>
      <c r="AA137" s="42"/>
      <c r="AB137" s="42"/>
      <c r="AC137" s="42"/>
      <c r="AD137" s="42"/>
      <c r="AE137" s="42"/>
      <c r="AT137" s="20" t="s">
        <v>1131</v>
      </c>
      <c r="AU137" s="20" t="s">
        <v>84</v>
      </c>
    </row>
    <row r="138" s="2" customFormat="1" ht="37.8" customHeight="1">
      <c r="A138" s="42"/>
      <c r="B138" s="43"/>
      <c r="C138" s="216" t="s">
        <v>286</v>
      </c>
      <c r="D138" s="216" t="s">
        <v>221</v>
      </c>
      <c r="E138" s="217" t="s">
        <v>1228</v>
      </c>
      <c r="F138" s="218" t="s">
        <v>1817</v>
      </c>
      <c r="G138" s="219" t="s">
        <v>1764</v>
      </c>
      <c r="H138" s="220">
        <v>1670</v>
      </c>
      <c r="I138" s="221"/>
      <c r="J138" s="222">
        <f>ROUND(I138*H138,2)</f>
        <v>0</v>
      </c>
      <c r="K138" s="218" t="s">
        <v>1129</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1818</v>
      </c>
    </row>
    <row r="139" s="2" customFormat="1">
      <c r="A139" s="42"/>
      <c r="B139" s="43"/>
      <c r="C139" s="44"/>
      <c r="D139" s="299" t="s">
        <v>1131</v>
      </c>
      <c r="E139" s="44"/>
      <c r="F139" s="300" t="s">
        <v>1231</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1131</v>
      </c>
      <c r="AU139" s="20" t="s">
        <v>84</v>
      </c>
    </row>
    <row r="140" s="15" customFormat="1">
      <c r="A140" s="15"/>
      <c r="B140" s="266"/>
      <c r="C140" s="267"/>
      <c r="D140" s="231" t="s">
        <v>228</v>
      </c>
      <c r="E140" s="268" t="s">
        <v>32</v>
      </c>
      <c r="F140" s="269" t="s">
        <v>1819</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1820</v>
      </c>
      <c r="F141" s="233" t="s">
        <v>1821</v>
      </c>
      <c r="G141" s="230"/>
      <c r="H141" s="234">
        <v>1670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37.8" customHeight="1">
      <c r="A142" s="42"/>
      <c r="B142" s="43"/>
      <c r="C142" s="216" t="s">
        <v>290</v>
      </c>
      <c r="D142" s="216" t="s">
        <v>221</v>
      </c>
      <c r="E142" s="217" t="s">
        <v>1822</v>
      </c>
      <c r="F142" s="218" t="s">
        <v>1823</v>
      </c>
      <c r="G142" s="219" t="s">
        <v>1764</v>
      </c>
      <c r="H142" s="220">
        <v>48</v>
      </c>
      <c r="I142" s="221"/>
      <c r="J142" s="222">
        <f>ROUND(I142*H142,2)</f>
        <v>0</v>
      </c>
      <c r="K142" s="218" t="s">
        <v>1129</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1824</v>
      </c>
    </row>
    <row r="143" s="2" customFormat="1">
      <c r="A143" s="42"/>
      <c r="B143" s="43"/>
      <c r="C143" s="44"/>
      <c r="D143" s="299" t="s">
        <v>1131</v>
      </c>
      <c r="E143" s="44"/>
      <c r="F143" s="300" t="s">
        <v>1825</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1131</v>
      </c>
      <c r="AU143" s="20" t="s">
        <v>84</v>
      </c>
    </row>
    <row r="144" s="15" customFormat="1">
      <c r="A144" s="15"/>
      <c r="B144" s="266"/>
      <c r="C144" s="267"/>
      <c r="D144" s="231" t="s">
        <v>228</v>
      </c>
      <c r="E144" s="268" t="s">
        <v>32</v>
      </c>
      <c r="F144" s="269" t="s">
        <v>1826</v>
      </c>
      <c r="G144" s="267"/>
      <c r="H144" s="268" t="s">
        <v>32</v>
      </c>
      <c r="I144" s="270"/>
      <c r="J144" s="267"/>
      <c r="K144" s="267"/>
      <c r="L144" s="271"/>
      <c r="M144" s="272"/>
      <c r="N144" s="273"/>
      <c r="O144" s="273"/>
      <c r="P144" s="273"/>
      <c r="Q144" s="273"/>
      <c r="R144" s="273"/>
      <c r="S144" s="273"/>
      <c r="T144" s="274"/>
      <c r="U144" s="15"/>
      <c r="V144" s="15"/>
      <c r="W144" s="15"/>
      <c r="X144" s="15"/>
      <c r="Y144" s="15"/>
      <c r="Z144" s="15"/>
      <c r="AA144" s="15"/>
      <c r="AB144" s="15"/>
      <c r="AC144" s="15"/>
      <c r="AD144" s="15"/>
      <c r="AE144" s="15"/>
      <c r="AT144" s="275" t="s">
        <v>228</v>
      </c>
      <c r="AU144" s="275" t="s">
        <v>84</v>
      </c>
      <c r="AV144" s="15" t="s">
        <v>84</v>
      </c>
      <c r="AW144" s="15" t="s">
        <v>39</v>
      </c>
      <c r="AX144" s="15" t="s">
        <v>77</v>
      </c>
      <c r="AY144" s="275" t="s">
        <v>219</v>
      </c>
    </row>
    <row r="145" s="13" customFormat="1">
      <c r="A145" s="13"/>
      <c r="B145" s="229"/>
      <c r="C145" s="230"/>
      <c r="D145" s="231" t="s">
        <v>228</v>
      </c>
      <c r="E145" s="232" t="s">
        <v>1827</v>
      </c>
      <c r="F145" s="233" t="s">
        <v>1828</v>
      </c>
      <c r="G145" s="230"/>
      <c r="H145" s="234">
        <v>48</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37.8" customHeight="1">
      <c r="A146" s="42"/>
      <c r="B146" s="43"/>
      <c r="C146" s="216" t="s">
        <v>295</v>
      </c>
      <c r="D146" s="216" t="s">
        <v>221</v>
      </c>
      <c r="E146" s="217" t="s">
        <v>1829</v>
      </c>
      <c r="F146" s="218" t="s">
        <v>1830</v>
      </c>
      <c r="G146" s="219" t="s">
        <v>1764</v>
      </c>
      <c r="H146" s="220">
        <v>480</v>
      </c>
      <c r="I146" s="221"/>
      <c r="J146" s="222">
        <f>ROUND(I146*H146,2)</f>
        <v>0</v>
      </c>
      <c r="K146" s="218" t="s">
        <v>1129</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1831</v>
      </c>
    </row>
    <row r="147" s="2" customFormat="1">
      <c r="A147" s="42"/>
      <c r="B147" s="43"/>
      <c r="C147" s="44"/>
      <c r="D147" s="299" t="s">
        <v>1131</v>
      </c>
      <c r="E147" s="44"/>
      <c r="F147" s="300" t="s">
        <v>1832</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1131</v>
      </c>
      <c r="AU147" s="20" t="s">
        <v>84</v>
      </c>
    </row>
    <row r="148" s="15" customFormat="1">
      <c r="A148" s="15"/>
      <c r="B148" s="266"/>
      <c r="C148" s="267"/>
      <c r="D148" s="231" t="s">
        <v>228</v>
      </c>
      <c r="E148" s="268" t="s">
        <v>32</v>
      </c>
      <c r="F148" s="269" t="s">
        <v>1819</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84</v>
      </c>
      <c r="AV148" s="15" t="s">
        <v>84</v>
      </c>
      <c r="AW148" s="15" t="s">
        <v>39</v>
      </c>
      <c r="AX148" s="15" t="s">
        <v>77</v>
      </c>
      <c r="AY148" s="275" t="s">
        <v>219</v>
      </c>
    </row>
    <row r="149" s="13" customFormat="1">
      <c r="A149" s="13"/>
      <c r="B149" s="229"/>
      <c r="C149" s="230"/>
      <c r="D149" s="231" t="s">
        <v>228</v>
      </c>
      <c r="E149" s="232" t="s">
        <v>1833</v>
      </c>
      <c r="F149" s="233" t="s">
        <v>1834</v>
      </c>
      <c r="G149" s="230"/>
      <c r="H149" s="234">
        <v>480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16" t="s">
        <v>8</v>
      </c>
      <c r="D150" s="216" t="s">
        <v>221</v>
      </c>
      <c r="E150" s="217" t="s">
        <v>1835</v>
      </c>
      <c r="F150" s="218" t="s">
        <v>1836</v>
      </c>
      <c r="G150" s="219" t="s">
        <v>1764</v>
      </c>
      <c r="H150" s="220">
        <v>169</v>
      </c>
      <c r="I150" s="221"/>
      <c r="J150" s="222">
        <f>ROUND(I150*H150,2)</f>
        <v>0</v>
      </c>
      <c r="K150" s="218" t="s">
        <v>1129</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1837</v>
      </c>
    </row>
    <row r="151" s="2" customFormat="1">
      <c r="A151" s="42"/>
      <c r="B151" s="43"/>
      <c r="C151" s="44"/>
      <c r="D151" s="299" t="s">
        <v>1131</v>
      </c>
      <c r="E151" s="44"/>
      <c r="F151" s="300" t="s">
        <v>1838</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1131</v>
      </c>
      <c r="AU151" s="20" t="s">
        <v>84</v>
      </c>
    </row>
    <row r="152" s="2" customFormat="1" ht="24.15" customHeight="1">
      <c r="A152" s="42"/>
      <c r="B152" s="43"/>
      <c r="C152" s="216" t="s">
        <v>302</v>
      </c>
      <c r="D152" s="216" t="s">
        <v>221</v>
      </c>
      <c r="E152" s="217" t="s">
        <v>1262</v>
      </c>
      <c r="F152" s="218" t="s">
        <v>1263</v>
      </c>
      <c r="G152" s="219" t="s">
        <v>1839</v>
      </c>
      <c r="H152" s="220">
        <v>338</v>
      </c>
      <c r="I152" s="221"/>
      <c r="J152" s="222">
        <f>ROUND(I152*H152,2)</f>
        <v>0</v>
      </c>
      <c r="K152" s="218" t="s">
        <v>1129</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1840</v>
      </c>
    </row>
    <row r="153" s="2" customFormat="1">
      <c r="A153" s="42"/>
      <c r="B153" s="43"/>
      <c r="C153" s="44"/>
      <c r="D153" s="299" t="s">
        <v>1131</v>
      </c>
      <c r="E153" s="44"/>
      <c r="F153" s="300" t="s">
        <v>1265</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1131</v>
      </c>
      <c r="AU153" s="20" t="s">
        <v>84</v>
      </c>
    </row>
    <row r="154" s="13" customFormat="1">
      <c r="A154" s="13"/>
      <c r="B154" s="229"/>
      <c r="C154" s="230"/>
      <c r="D154" s="231" t="s">
        <v>228</v>
      </c>
      <c r="E154" s="232" t="s">
        <v>1841</v>
      </c>
      <c r="F154" s="233" t="s">
        <v>1842</v>
      </c>
      <c r="G154" s="230"/>
      <c r="H154" s="234">
        <v>338</v>
      </c>
      <c r="I154" s="235"/>
      <c r="J154" s="230"/>
      <c r="K154" s="230"/>
      <c r="L154" s="236"/>
      <c r="M154" s="237"/>
      <c r="N154" s="238"/>
      <c r="O154" s="238"/>
      <c r="P154" s="238"/>
      <c r="Q154" s="238"/>
      <c r="R154" s="238"/>
      <c r="S154" s="238"/>
      <c r="T154" s="239"/>
      <c r="U154" s="13"/>
      <c r="V154" s="13"/>
      <c r="W154" s="13"/>
      <c r="X154" s="13"/>
      <c r="Y154" s="13"/>
      <c r="Z154" s="13"/>
      <c r="AA154" s="13"/>
      <c r="AB154" s="13"/>
      <c r="AC154" s="13"/>
      <c r="AD154" s="13"/>
      <c r="AE154" s="13"/>
      <c r="AT154" s="240" t="s">
        <v>228</v>
      </c>
      <c r="AU154" s="240" t="s">
        <v>84</v>
      </c>
      <c r="AV154" s="13" t="s">
        <v>86</v>
      </c>
      <c r="AW154" s="13" t="s">
        <v>39</v>
      </c>
      <c r="AX154" s="13" t="s">
        <v>84</v>
      </c>
      <c r="AY154" s="240" t="s">
        <v>219</v>
      </c>
    </row>
    <row r="155" s="2" customFormat="1" ht="24.15" customHeight="1">
      <c r="A155" s="42"/>
      <c r="B155" s="43"/>
      <c r="C155" s="216" t="s">
        <v>308</v>
      </c>
      <c r="D155" s="216" t="s">
        <v>221</v>
      </c>
      <c r="E155" s="217" t="s">
        <v>1843</v>
      </c>
      <c r="F155" s="218" t="s">
        <v>1844</v>
      </c>
      <c r="G155" s="219" t="s">
        <v>1764</v>
      </c>
      <c r="H155" s="220">
        <v>116.857</v>
      </c>
      <c r="I155" s="221"/>
      <c r="J155" s="222">
        <f>ROUND(I155*H155,2)</f>
        <v>0</v>
      </c>
      <c r="K155" s="218" t="s">
        <v>1129</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1845</v>
      </c>
    </row>
    <row r="156" s="2" customFormat="1">
      <c r="A156" s="42"/>
      <c r="B156" s="43"/>
      <c r="C156" s="44"/>
      <c r="D156" s="299" t="s">
        <v>1131</v>
      </c>
      <c r="E156" s="44"/>
      <c r="F156" s="300" t="s">
        <v>1846</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1131</v>
      </c>
      <c r="AU156" s="20" t="s">
        <v>84</v>
      </c>
    </row>
    <row r="157" s="2" customFormat="1" ht="16.5" customHeight="1">
      <c r="A157" s="42"/>
      <c r="B157" s="43"/>
      <c r="C157" s="252" t="s">
        <v>312</v>
      </c>
      <c r="D157" s="252" t="s">
        <v>280</v>
      </c>
      <c r="E157" s="253" t="s">
        <v>1847</v>
      </c>
      <c r="F157" s="254" t="s">
        <v>1848</v>
      </c>
      <c r="G157" s="255" t="s">
        <v>1839</v>
      </c>
      <c r="H157" s="256">
        <v>228.59899999999999</v>
      </c>
      <c r="I157" s="257"/>
      <c r="J157" s="258">
        <f>ROUND(I157*H157,2)</f>
        <v>0</v>
      </c>
      <c r="K157" s="254" t="s">
        <v>1129</v>
      </c>
      <c r="L157" s="259"/>
      <c r="M157" s="260" t="s">
        <v>32</v>
      </c>
      <c r="N157" s="261" t="s">
        <v>48</v>
      </c>
      <c r="O157" s="88"/>
      <c r="P157" s="225">
        <f>O157*H157</f>
        <v>0</v>
      </c>
      <c r="Q157" s="225">
        <v>1</v>
      </c>
      <c r="R157" s="225">
        <f>Q157*H157</f>
        <v>228.59899999999999</v>
      </c>
      <c r="S157" s="225">
        <v>0</v>
      </c>
      <c r="T157" s="226">
        <f>S157*H157</f>
        <v>0</v>
      </c>
      <c r="U157" s="42"/>
      <c r="V157" s="42"/>
      <c r="W157" s="42"/>
      <c r="X157" s="42"/>
      <c r="Y157" s="42"/>
      <c r="Z157" s="42"/>
      <c r="AA157" s="42"/>
      <c r="AB157" s="42"/>
      <c r="AC157" s="42"/>
      <c r="AD157" s="42"/>
      <c r="AE157" s="42"/>
      <c r="AR157" s="227" t="s">
        <v>262</v>
      </c>
      <c r="AT157" s="227" t="s">
        <v>280</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1849</v>
      </c>
    </row>
    <row r="158" s="2" customFormat="1" ht="24.15" customHeight="1">
      <c r="A158" s="42"/>
      <c r="B158" s="43"/>
      <c r="C158" s="216" t="s">
        <v>316</v>
      </c>
      <c r="D158" s="216" t="s">
        <v>221</v>
      </c>
      <c r="E158" s="217" t="s">
        <v>1850</v>
      </c>
      <c r="F158" s="218" t="s">
        <v>1851</v>
      </c>
      <c r="G158" s="219" t="s">
        <v>1749</v>
      </c>
      <c r="H158" s="220">
        <v>170</v>
      </c>
      <c r="I158" s="221"/>
      <c r="J158" s="222">
        <f>ROUND(I158*H158,2)</f>
        <v>0</v>
      </c>
      <c r="K158" s="218" t="s">
        <v>1129</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1852</v>
      </c>
    </row>
    <row r="159" s="2" customFormat="1">
      <c r="A159" s="42"/>
      <c r="B159" s="43"/>
      <c r="C159" s="44"/>
      <c r="D159" s="299" t="s">
        <v>1131</v>
      </c>
      <c r="E159" s="44"/>
      <c r="F159" s="300" t="s">
        <v>1853</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1131</v>
      </c>
      <c r="AU159" s="20" t="s">
        <v>84</v>
      </c>
    </row>
    <row r="160" s="15" customFormat="1">
      <c r="A160" s="15"/>
      <c r="B160" s="266"/>
      <c r="C160" s="267"/>
      <c r="D160" s="231" t="s">
        <v>228</v>
      </c>
      <c r="E160" s="268" t="s">
        <v>32</v>
      </c>
      <c r="F160" s="269" t="s">
        <v>1759</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1854</v>
      </c>
      <c r="F161" s="233" t="s">
        <v>1855</v>
      </c>
      <c r="G161" s="230"/>
      <c r="H161" s="234">
        <v>170</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52" t="s">
        <v>320</v>
      </c>
      <c r="D162" s="252" t="s">
        <v>280</v>
      </c>
      <c r="E162" s="253" t="s">
        <v>1856</v>
      </c>
      <c r="F162" s="254" t="s">
        <v>1857</v>
      </c>
      <c r="G162" s="255" t="s">
        <v>1839</v>
      </c>
      <c r="H162" s="256">
        <v>32.299999999999997</v>
      </c>
      <c r="I162" s="257"/>
      <c r="J162" s="258">
        <f>ROUND(I162*H162,2)</f>
        <v>0</v>
      </c>
      <c r="K162" s="254" t="s">
        <v>1129</v>
      </c>
      <c r="L162" s="259"/>
      <c r="M162" s="260" t="s">
        <v>32</v>
      </c>
      <c r="N162" s="261" t="s">
        <v>48</v>
      </c>
      <c r="O162" s="88"/>
      <c r="P162" s="225">
        <f>O162*H162</f>
        <v>0</v>
      </c>
      <c r="Q162" s="225">
        <v>1</v>
      </c>
      <c r="R162" s="225">
        <f>Q162*H162</f>
        <v>32.299999999999997</v>
      </c>
      <c r="S162" s="225">
        <v>0</v>
      </c>
      <c r="T162" s="226">
        <f>S162*H162</f>
        <v>0</v>
      </c>
      <c r="U162" s="42"/>
      <c r="V162" s="42"/>
      <c r="W162" s="42"/>
      <c r="X162" s="42"/>
      <c r="Y162" s="42"/>
      <c r="Z162" s="42"/>
      <c r="AA162" s="42"/>
      <c r="AB162" s="42"/>
      <c r="AC162" s="42"/>
      <c r="AD162" s="42"/>
      <c r="AE162" s="42"/>
      <c r="AR162" s="227" t="s">
        <v>262</v>
      </c>
      <c r="AT162" s="227" t="s">
        <v>280</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1858</v>
      </c>
    </row>
    <row r="163" s="15" customFormat="1">
      <c r="A163" s="15"/>
      <c r="B163" s="266"/>
      <c r="C163" s="267"/>
      <c r="D163" s="231" t="s">
        <v>228</v>
      </c>
      <c r="E163" s="268" t="s">
        <v>32</v>
      </c>
      <c r="F163" s="269" t="s">
        <v>1759</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1859</v>
      </c>
      <c r="F164" s="233" t="s">
        <v>1860</v>
      </c>
      <c r="G164" s="230"/>
      <c r="H164" s="234">
        <v>32.299999999999997</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16.5" customHeight="1">
      <c r="A165" s="42"/>
      <c r="B165" s="43"/>
      <c r="C165" s="216" t="s">
        <v>7</v>
      </c>
      <c r="D165" s="216" t="s">
        <v>221</v>
      </c>
      <c r="E165" s="217" t="s">
        <v>1861</v>
      </c>
      <c r="F165" s="218" t="s">
        <v>1862</v>
      </c>
      <c r="G165" s="219" t="s">
        <v>1749</v>
      </c>
      <c r="H165" s="220">
        <v>170</v>
      </c>
      <c r="I165" s="221"/>
      <c r="J165" s="222">
        <f>ROUND(I165*H165,2)</f>
        <v>0</v>
      </c>
      <c r="K165" s="218" t="s">
        <v>1129</v>
      </c>
      <c r="L165" s="48"/>
      <c r="M165" s="223" t="s">
        <v>32</v>
      </c>
      <c r="N165" s="224" t="s">
        <v>48</v>
      </c>
      <c r="O165" s="88"/>
      <c r="P165" s="225">
        <f>O165*H165</f>
        <v>0</v>
      </c>
      <c r="Q165" s="225">
        <v>0.0012727000000000001</v>
      </c>
      <c r="R165" s="225">
        <f>Q165*H165</f>
        <v>0.21635900000000002</v>
      </c>
      <c r="S165" s="225">
        <v>0</v>
      </c>
      <c r="T165" s="226">
        <f>S165*H165</f>
        <v>0</v>
      </c>
      <c r="U165" s="42"/>
      <c r="V165" s="42"/>
      <c r="W165" s="42"/>
      <c r="X165" s="42"/>
      <c r="Y165" s="42"/>
      <c r="Z165" s="42"/>
      <c r="AA165" s="42"/>
      <c r="AB165" s="42"/>
      <c r="AC165" s="42"/>
      <c r="AD165" s="42"/>
      <c r="AE165" s="42"/>
      <c r="AR165" s="227" t="s">
        <v>226</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1863</v>
      </c>
    </row>
    <row r="166" s="2" customFormat="1">
      <c r="A166" s="42"/>
      <c r="B166" s="43"/>
      <c r="C166" s="44"/>
      <c r="D166" s="299" t="s">
        <v>1131</v>
      </c>
      <c r="E166" s="44"/>
      <c r="F166" s="300" t="s">
        <v>1864</v>
      </c>
      <c r="G166" s="44"/>
      <c r="H166" s="44"/>
      <c r="I166" s="277"/>
      <c r="J166" s="44"/>
      <c r="K166" s="44"/>
      <c r="L166" s="48"/>
      <c r="M166" s="278"/>
      <c r="N166" s="279"/>
      <c r="O166" s="88"/>
      <c r="P166" s="88"/>
      <c r="Q166" s="88"/>
      <c r="R166" s="88"/>
      <c r="S166" s="88"/>
      <c r="T166" s="89"/>
      <c r="U166" s="42"/>
      <c r="V166" s="42"/>
      <c r="W166" s="42"/>
      <c r="X166" s="42"/>
      <c r="Y166" s="42"/>
      <c r="Z166" s="42"/>
      <c r="AA166" s="42"/>
      <c r="AB166" s="42"/>
      <c r="AC166" s="42"/>
      <c r="AD166" s="42"/>
      <c r="AE166" s="42"/>
      <c r="AT166" s="20" t="s">
        <v>1131</v>
      </c>
      <c r="AU166" s="20" t="s">
        <v>84</v>
      </c>
    </row>
    <row r="167" s="15" customFormat="1">
      <c r="A167" s="15"/>
      <c r="B167" s="266"/>
      <c r="C167" s="267"/>
      <c r="D167" s="231" t="s">
        <v>228</v>
      </c>
      <c r="E167" s="268" t="s">
        <v>32</v>
      </c>
      <c r="F167" s="269" t="s">
        <v>1759</v>
      </c>
      <c r="G167" s="267"/>
      <c r="H167" s="268" t="s">
        <v>32</v>
      </c>
      <c r="I167" s="270"/>
      <c r="J167" s="267"/>
      <c r="K167" s="267"/>
      <c r="L167" s="271"/>
      <c r="M167" s="272"/>
      <c r="N167" s="273"/>
      <c r="O167" s="273"/>
      <c r="P167" s="273"/>
      <c r="Q167" s="273"/>
      <c r="R167" s="273"/>
      <c r="S167" s="273"/>
      <c r="T167" s="274"/>
      <c r="U167" s="15"/>
      <c r="V167" s="15"/>
      <c r="W167" s="15"/>
      <c r="X167" s="15"/>
      <c r="Y167" s="15"/>
      <c r="Z167" s="15"/>
      <c r="AA167" s="15"/>
      <c r="AB167" s="15"/>
      <c r="AC167" s="15"/>
      <c r="AD167" s="15"/>
      <c r="AE167" s="15"/>
      <c r="AT167" s="275" t="s">
        <v>228</v>
      </c>
      <c r="AU167" s="275" t="s">
        <v>84</v>
      </c>
      <c r="AV167" s="15" t="s">
        <v>84</v>
      </c>
      <c r="AW167" s="15" t="s">
        <v>39</v>
      </c>
      <c r="AX167" s="15" t="s">
        <v>77</v>
      </c>
      <c r="AY167" s="275" t="s">
        <v>219</v>
      </c>
    </row>
    <row r="168" s="13" customFormat="1">
      <c r="A168" s="13"/>
      <c r="B168" s="229"/>
      <c r="C168" s="230"/>
      <c r="D168" s="231" t="s">
        <v>228</v>
      </c>
      <c r="E168" s="232" t="s">
        <v>1865</v>
      </c>
      <c r="F168" s="233" t="s">
        <v>1855</v>
      </c>
      <c r="G168" s="230"/>
      <c r="H168" s="234">
        <v>170</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84</v>
      </c>
      <c r="AY168" s="240" t="s">
        <v>219</v>
      </c>
    </row>
    <row r="169" s="2" customFormat="1" ht="16.5" customHeight="1">
      <c r="A169" s="42"/>
      <c r="B169" s="43"/>
      <c r="C169" s="252" t="s">
        <v>327</v>
      </c>
      <c r="D169" s="252" t="s">
        <v>280</v>
      </c>
      <c r="E169" s="253" t="s">
        <v>1866</v>
      </c>
      <c r="F169" s="254" t="s">
        <v>1867</v>
      </c>
      <c r="G169" s="255" t="s">
        <v>1868</v>
      </c>
      <c r="H169" s="256">
        <v>4.25</v>
      </c>
      <c r="I169" s="257"/>
      <c r="J169" s="258">
        <f>ROUND(I169*H169,2)</f>
        <v>0</v>
      </c>
      <c r="K169" s="254" t="s">
        <v>1129</v>
      </c>
      <c r="L169" s="259"/>
      <c r="M169" s="260" t="s">
        <v>32</v>
      </c>
      <c r="N169" s="261" t="s">
        <v>48</v>
      </c>
      <c r="O169" s="88"/>
      <c r="P169" s="225">
        <f>O169*H169</f>
        <v>0</v>
      </c>
      <c r="Q169" s="225">
        <v>0.001</v>
      </c>
      <c r="R169" s="225">
        <f>Q169*H169</f>
        <v>0.0042500000000000003</v>
      </c>
      <c r="S169" s="225">
        <v>0</v>
      </c>
      <c r="T169" s="226">
        <f>S169*H169</f>
        <v>0</v>
      </c>
      <c r="U169" s="42"/>
      <c r="V169" s="42"/>
      <c r="W169" s="42"/>
      <c r="X169" s="42"/>
      <c r="Y169" s="42"/>
      <c r="Z169" s="42"/>
      <c r="AA169" s="42"/>
      <c r="AB169" s="42"/>
      <c r="AC169" s="42"/>
      <c r="AD169" s="42"/>
      <c r="AE169" s="42"/>
      <c r="AR169" s="227" t="s">
        <v>262</v>
      </c>
      <c r="AT169" s="227" t="s">
        <v>280</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1869</v>
      </c>
    </row>
    <row r="170" s="12" customFormat="1" ht="25.92" customHeight="1">
      <c r="A170" s="12"/>
      <c r="B170" s="200"/>
      <c r="C170" s="201"/>
      <c r="D170" s="202" t="s">
        <v>76</v>
      </c>
      <c r="E170" s="203" t="s">
        <v>86</v>
      </c>
      <c r="F170" s="203" t="s">
        <v>1870</v>
      </c>
      <c r="G170" s="201"/>
      <c r="H170" s="201"/>
      <c r="I170" s="204"/>
      <c r="J170" s="205">
        <f>BK170</f>
        <v>0</v>
      </c>
      <c r="K170" s="201"/>
      <c r="L170" s="206"/>
      <c r="M170" s="207"/>
      <c r="N170" s="208"/>
      <c r="O170" s="208"/>
      <c r="P170" s="209">
        <f>SUM(P171:P179)</f>
        <v>0</v>
      </c>
      <c r="Q170" s="208"/>
      <c r="R170" s="209">
        <f>SUM(R171:R179)</f>
        <v>4.97495025</v>
      </c>
      <c r="S170" s="208"/>
      <c r="T170" s="210">
        <f>SUM(T171:T179)</f>
        <v>0</v>
      </c>
      <c r="U170" s="12"/>
      <c r="V170" s="12"/>
      <c r="W170" s="12"/>
      <c r="X170" s="12"/>
      <c r="Y170" s="12"/>
      <c r="Z170" s="12"/>
      <c r="AA170" s="12"/>
      <c r="AB170" s="12"/>
      <c r="AC170" s="12"/>
      <c r="AD170" s="12"/>
      <c r="AE170" s="12"/>
      <c r="AR170" s="211" t="s">
        <v>84</v>
      </c>
      <c r="AT170" s="212" t="s">
        <v>76</v>
      </c>
      <c r="AU170" s="212" t="s">
        <v>77</v>
      </c>
      <c r="AY170" s="211" t="s">
        <v>219</v>
      </c>
      <c r="BK170" s="213">
        <f>SUM(BK171:BK179)</f>
        <v>0</v>
      </c>
    </row>
    <row r="171" s="2" customFormat="1" ht="33" customHeight="1">
      <c r="A171" s="42"/>
      <c r="B171" s="43"/>
      <c r="C171" s="216" t="s">
        <v>331</v>
      </c>
      <c r="D171" s="216" t="s">
        <v>221</v>
      </c>
      <c r="E171" s="217" t="s">
        <v>1871</v>
      </c>
      <c r="F171" s="218" t="s">
        <v>1872</v>
      </c>
      <c r="G171" s="219" t="s">
        <v>1749</v>
      </c>
      <c r="H171" s="220">
        <v>45</v>
      </c>
      <c r="I171" s="221"/>
      <c r="J171" s="222">
        <f>ROUND(I171*H171,2)</f>
        <v>0</v>
      </c>
      <c r="K171" s="218" t="s">
        <v>1129</v>
      </c>
      <c r="L171" s="48"/>
      <c r="M171" s="223" t="s">
        <v>32</v>
      </c>
      <c r="N171" s="224" t="s">
        <v>48</v>
      </c>
      <c r="O171" s="88"/>
      <c r="P171" s="225">
        <f>O171*H171</f>
        <v>0</v>
      </c>
      <c r="Q171" s="225">
        <v>0.00030945000000000001</v>
      </c>
      <c r="R171" s="225">
        <f>Q171*H171</f>
        <v>0.01392525</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1873</v>
      </c>
    </row>
    <row r="172" s="2" customFormat="1">
      <c r="A172" s="42"/>
      <c r="B172" s="43"/>
      <c r="C172" s="44"/>
      <c r="D172" s="299" t="s">
        <v>1131</v>
      </c>
      <c r="E172" s="44"/>
      <c r="F172" s="300" t="s">
        <v>1874</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1131</v>
      </c>
      <c r="AU172" s="20" t="s">
        <v>84</v>
      </c>
    </row>
    <row r="173" s="15" customFormat="1">
      <c r="A173" s="15"/>
      <c r="B173" s="266"/>
      <c r="C173" s="267"/>
      <c r="D173" s="231" t="s">
        <v>228</v>
      </c>
      <c r="E173" s="268" t="s">
        <v>32</v>
      </c>
      <c r="F173" s="269" t="s">
        <v>1875</v>
      </c>
      <c r="G173" s="267"/>
      <c r="H173" s="268" t="s">
        <v>32</v>
      </c>
      <c r="I173" s="270"/>
      <c r="J173" s="267"/>
      <c r="K173" s="267"/>
      <c r="L173" s="271"/>
      <c r="M173" s="272"/>
      <c r="N173" s="273"/>
      <c r="O173" s="273"/>
      <c r="P173" s="273"/>
      <c r="Q173" s="273"/>
      <c r="R173" s="273"/>
      <c r="S173" s="273"/>
      <c r="T173" s="274"/>
      <c r="U173" s="15"/>
      <c r="V173" s="15"/>
      <c r="W173" s="15"/>
      <c r="X173" s="15"/>
      <c r="Y173" s="15"/>
      <c r="Z173" s="15"/>
      <c r="AA173" s="15"/>
      <c r="AB173" s="15"/>
      <c r="AC173" s="15"/>
      <c r="AD173" s="15"/>
      <c r="AE173" s="15"/>
      <c r="AT173" s="275" t="s">
        <v>228</v>
      </c>
      <c r="AU173" s="275" t="s">
        <v>84</v>
      </c>
      <c r="AV173" s="15" t="s">
        <v>84</v>
      </c>
      <c r="AW173" s="15" t="s">
        <v>39</v>
      </c>
      <c r="AX173" s="15" t="s">
        <v>77</v>
      </c>
      <c r="AY173" s="275" t="s">
        <v>219</v>
      </c>
    </row>
    <row r="174" s="13" customFormat="1">
      <c r="A174" s="13"/>
      <c r="B174" s="229"/>
      <c r="C174" s="230"/>
      <c r="D174" s="231" t="s">
        <v>228</v>
      </c>
      <c r="E174" s="232" t="s">
        <v>1876</v>
      </c>
      <c r="F174" s="233" t="s">
        <v>1877</v>
      </c>
      <c r="G174" s="230"/>
      <c r="H174" s="234">
        <v>45</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84</v>
      </c>
      <c r="AV174" s="13" t="s">
        <v>86</v>
      </c>
      <c r="AW174" s="13" t="s">
        <v>39</v>
      </c>
      <c r="AX174" s="13" t="s">
        <v>84</v>
      </c>
      <c r="AY174" s="240" t="s">
        <v>219</v>
      </c>
    </row>
    <row r="175" s="2" customFormat="1" ht="16.5" customHeight="1">
      <c r="A175" s="42"/>
      <c r="B175" s="43"/>
      <c r="C175" s="252" t="s">
        <v>336</v>
      </c>
      <c r="D175" s="252" t="s">
        <v>280</v>
      </c>
      <c r="E175" s="253" t="s">
        <v>1878</v>
      </c>
      <c r="F175" s="254" t="s">
        <v>1879</v>
      </c>
      <c r="G175" s="255" t="s">
        <v>1749</v>
      </c>
      <c r="H175" s="256">
        <v>47.25</v>
      </c>
      <c r="I175" s="257"/>
      <c r="J175" s="258">
        <f>ROUND(I175*H175,2)</f>
        <v>0</v>
      </c>
      <c r="K175" s="254" t="s">
        <v>1129</v>
      </c>
      <c r="L175" s="259"/>
      <c r="M175" s="260" t="s">
        <v>32</v>
      </c>
      <c r="N175" s="261" t="s">
        <v>48</v>
      </c>
      <c r="O175" s="88"/>
      <c r="P175" s="225">
        <f>O175*H175</f>
        <v>0</v>
      </c>
      <c r="Q175" s="225">
        <v>0.00069999999999999999</v>
      </c>
      <c r="R175" s="225">
        <f>Q175*H175</f>
        <v>0.033075</v>
      </c>
      <c r="S175" s="225">
        <v>0</v>
      </c>
      <c r="T175" s="226">
        <f>S175*H175</f>
        <v>0</v>
      </c>
      <c r="U175" s="42"/>
      <c r="V175" s="42"/>
      <c r="W175" s="42"/>
      <c r="X175" s="42"/>
      <c r="Y175" s="42"/>
      <c r="Z175" s="42"/>
      <c r="AA175" s="42"/>
      <c r="AB175" s="42"/>
      <c r="AC175" s="42"/>
      <c r="AD175" s="42"/>
      <c r="AE175" s="42"/>
      <c r="AR175" s="227" t="s">
        <v>262</v>
      </c>
      <c r="AT175" s="227" t="s">
        <v>280</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1880</v>
      </c>
    </row>
    <row r="176" s="2" customFormat="1" ht="37.8" customHeight="1">
      <c r="A176" s="42"/>
      <c r="B176" s="43"/>
      <c r="C176" s="216" t="s">
        <v>341</v>
      </c>
      <c r="D176" s="216" t="s">
        <v>221</v>
      </c>
      <c r="E176" s="217" t="s">
        <v>1881</v>
      </c>
      <c r="F176" s="218" t="s">
        <v>1882</v>
      </c>
      <c r="G176" s="219" t="s">
        <v>280</v>
      </c>
      <c r="H176" s="220">
        <v>18</v>
      </c>
      <c r="I176" s="221"/>
      <c r="J176" s="222">
        <f>ROUND(I176*H176,2)</f>
        <v>0</v>
      </c>
      <c r="K176" s="218" t="s">
        <v>1129</v>
      </c>
      <c r="L176" s="48"/>
      <c r="M176" s="223" t="s">
        <v>32</v>
      </c>
      <c r="N176" s="224" t="s">
        <v>48</v>
      </c>
      <c r="O176" s="88"/>
      <c r="P176" s="225">
        <f>O176*H176</f>
        <v>0</v>
      </c>
      <c r="Q176" s="225">
        <v>0.27377499999999999</v>
      </c>
      <c r="R176" s="225">
        <f>Q176*H176</f>
        <v>4.9279500000000001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1883</v>
      </c>
    </row>
    <row r="177" s="2" customFormat="1">
      <c r="A177" s="42"/>
      <c r="B177" s="43"/>
      <c r="C177" s="44"/>
      <c r="D177" s="299" t="s">
        <v>1131</v>
      </c>
      <c r="E177" s="44"/>
      <c r="F177" s="300" t="s">
        <v>1884</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1131</v>
      </c>
      <c r="AU177" s="20" t="s">
        <v>84</v>
      </c>
    </row>
    <row r="178" s="15" customFormat="1">
      <c r="A178" s="15"/>
      <c r="B178" s="266"/>
      <c r="C178" s="267"/>
      <c r="D178" s="231" t="s">
        <v>228</v>
      </c>
      <c r="E178" s="268" t="s">
        <v>32</v>
      </c>
      <c r="F178" s="269" t="s">
        <v>1885</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3" customFormat="1">
      <c r="A179" s="13"/>
      <c r="B179" s="229"/>
      <c r="C179" s="230"/>
      <c r="D179" s="231" t="s">
        <v>228</v>
      </c>
      <c r="E179" s="232" t="s">
        <v>1886</v>
      </c>
      <c r="F179" s="233" t="s">
        <v>1887</v>
      </c>
      <c r="G179" s="230"/>
      <c r="H179" s="234">
        <v>18</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12" customFormat="1" ht="25.92" customHeight="1">
      <c r="A180" s="12"/>
      <c r="B180" s="200"/>
      <c r="C180" s="201"/>
      <c r="D180" s="202" t="s">
        <v>76</v>
      </c>
      <c r="E180" s="203" t="s">
        <v>237</v>
      </c>
      <c r="F180" s="203" t="s">
        <v>1888</v>
      </c>
      <c r="G180" s="201"/>
      <c r="H180" s="201"/>
      <c r="I180" s="204"/>
      <c r="J180" s="205">
        <f>BK180</f>
        <v>0</v>
      </c>
      <c r="K180" s="201"/>
      <c r="L180" s="206"/>
      <c r="M180" s="207"/>
      <c r="N180" s="208"/>
      <c r="O180" s="208"/>
      <c r="P180" s="209">
        <f>SUM(P181:P191)</f>
        <v>0</v>
      </c>
      <c r="Q180" s="208"/>
      <c r="R180" s="209">
        <f>SUM(R181:R191)</f>
        <v>9.6035568799999993</v>
      </c>
      <c r="S180" s="208"/>
      <c r="T180" s="210">
        <f>SUM(T181:T191)</f>
        <v>0</v>
      </c>
      <c r="U180" s="12"/>
      <c r="V180" s="12"/>
      <c r="W180" s="12"/>
      <c r="X180" s="12"/>
      <c r="Y180" s="12"/>
      <c r="Z180" s="12"/>
      <c r="AA180" s="12"/>
      <c r="AB180" s="12"/>
      <c r="AC180" s="12"/>
      <c r="AD180" s="12"/>
      <c r="AE180" s="12"/>
      <c r="AR180" s="211" t="s">
        <v>84</v>
      </c>
      <c r="AT180" s="212" t="s">
        <v>76</v>
      </c>
      <c r="AU180" s="212" t="s">
        <v>77</v>
      </c>
      <c r="AY180" s="211" t="s">
        <v>219</v>
      </c>
      <c r="BK180" s="213">
        <f>SUM(BK181:BK191)</f>
        <v>0</v>
      </c>
    </row>
    <row r="181" s="2" customFormat="1" ht="16.5" customHeight="1">
      <c r="A181" s="42"/>
      <c r="B181" s="43"/>
      <c r="C181" s="216" t="s">
        <v>346</v>
      </c>
      <c r="D181" s="216" t="s">
        <v>221</v>
      </c>
      <c r="E181" s="217" t="s">
        <v>1889</v>
      </c>
      <c r="F181" s="218" t="s">
        <v>1890</v>
      </c>
      <c r="G181" s="219" t="s">
        <v>1764</v>
      </c>
      <c r="H181" s="220">
        <v>3.6000000000000001</v>
      </c>
      <c r="I181" s="221"/>
      <c r="J181" s="222">
        <f>ROUND(I181*H181,2)</f>
        <v>0</v>
      </c>
      <c r="K181" s="218" t="s">
        <v>1129</v>
      </c>
      <c r="L181" s="48"/>
      <c r="M181" s="223" t="s">
        <v>32</v>
      </c>
      <c r="N181" s="224" t="s">
        <v>48</v>
      </c>
      <c r="O181" s="88"/>
      <c r="P181" s="225">
        <f>O181*H181</f>
        <v>0</v>
      </c>
      <c r="Q181" s="225">
        <v>2.5020899999999999</v>
      </c>
      <c r="R181" s="225">
        <f>Q181*H181</f>
        <v>9.0075240000000001</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1891</v>
      </c>
    </row>
    <row r="182" s="2" customFormat="1">
      <c r="A182" s="42"/>
      <c r="B182" s="43"/>
      <c r="C182" s="44"/>
      <c r="D182" s="299" t="s">
        <v>1131</v>
      </c>
      <c r="E182" s="44"/>
      <c r="F182" s="300" t="s">
        <v>1892</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2" customFormat="1" ht="24.15" customHeight="1">
      <c r="A183" s="42"/>
      <c r="B183" s="43"/>
      <c r="C183" s="216" t="s">
        <v>350</v>
      </c>
      <c r="D183" s="216" t="s">
        <v>221</v>
      </c>
      <c r="E183" s="217" t="s">
        <v>1893</v>
      </c>
      <c r="F183" s="218" t="s">
        <v>1894</v>
      </c>
      <c r="G183" s="219" t="s">
        <v>1764</v>
      </c>
      <c r="H183" s="220">
        <v>3.6000000000000001</v>
      </c>
      <c r="I183" s="221"/>
      <c r="J183" s="222">
        <f>ROUND(I183*H183,2)</f>
        <v>0</v>
      </c>
      <c r="K183" s="218" t="s">
        <v>1129</v>
      </c>
      <c r="L183" s="48"/>
      <c r="M183" s="223" t="s">
        <v>32</v>
      </c>
      <c r="N183" s="224" t="s">
        <v>48</v>
      </c>
      <c r="O183" s="88"/>
      <c r="P183" s="225">
        <f>O183*H183</f>
        <v>0</v>
      </c>
      <c r="Q183" s="225">
        <v>0.048579999999999998</v>
      </c>
      <c r="R183" s="225">
        <f>Q183*H183</f>
        <v>0.17488799999999999</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1895</v>
      </c>
    </row>
    <row r="184" s="2" customFormat="1">
      <c r="A184" s="42"/>
      <c r="B184" s="43"/>
      <c r="C184" s="44"/>
      <c r="D184" s="299" t="s">
        <v>1131</v>
      </c>
      <c r="E184" s="44"/>
      <c r="F184" s="300" t="s">
        <v>1896</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2" customFormat="1" ht="21.75" customHeight="1">
      <c r="A185" s="42"/>
      <c r="B185" s="43"/>
      <c r="C185" s="216" t="s">
        <v>355</v>
      </c>
      <c r="D185" s="216" t="s">
        <v>221</v>
      </c>
      <c r="E185" s="217" t="s">
        <v>1897</v>
      </c>
      <c r="F185" s="218" t="s">
        <v>1898</v>
      </c>
      <c r="G185" s="219" t="s">
        <v>1839</v>
      </c>
      <c r="H185" s="220">
        <v>0.33500000000000002</v>
      </c>
      <c r="I185" s="221"/>
      <c r="J185" s="222">
        <f>ROUND(I185*H185,2)</f>
        <v>0</v>
      </c>
      <c r="K185" s="218" t="s">
        <v>1129</v>
      </c>
      <c r="L185" s="48"/>
      <c r="M185" s="223" t="s">
        <v>32</v>
      </c>
      <c r="N185" s="224" t="s">
        <v>48</v>
      </c>
      <c r="O185" s="88"/>
      <c r="P185" s="225">
        <f>O185*H185</f>
        <v>0</v>
      </c>
      <c r="Q185" s="225">
        <v>1.0765279999999999</v>
      </c>
      <c r="R185" s="225">
        <f>Q185*H185</f>
        <v>0.36063687999999999</v>
      </c>
      <c r="S185" s="225">
        <v>0</v>
      </c>
      <c r="T185" s="226">
        <f>S185*H185</f>
        <v>0</v>
      </c>
      <c r="U185" s="42"/>
      <c r="V185" s="42"/>
      <c r="W185" s="42"/>
      <c r="X185" s="42"/>
      <c r="Y185" s="42"/>
      <c r="Z185" s="42"/>
      <c r="AA185" s="42"/>
      <c r="AB185" s="42"/>
      <c r="AC185" s="42"/>
      <c r="AD185" s="42"/>
      <c r="AE185" s="42"/>
      <c r="AR185" s="227" t="s">
        <v>226</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1899</v>
      </c>
    </row>
    <row r="186" s="2" customFormat="1">
      <c r="A186" s="42"/>
      <c r="B186" s="43"/>
      <c r="C186" s="44"/>
      <c r="D186" s="299" t="s">
        <v>1131</v>
      </c>
      <c r="E186" s="44"/>
      <c r="F186" s="300" t="s">
        <v>1900</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1131</v>
      </c>
      <c r="AU186" s="20" t="s">
        <v>84</v>
      </c>
    </row>
    <row r="187" s="2" customFormat="1" ht="33" customHeight="1">
      <c r="A187" s="42"/>
      <c r="B187" s="43"/>
      <c r="C187" s="216" t="s">
        <v>362</v>
      </c>
      <c r="D187" s="216" t="s">
        <v>221</v>
      </c>
      <c r="E187" s="217" t="s">
        <v>1901</v>
      </c>
      <c r="F187" s="218" t="s">
        <v>1902</v>
      </c>
      <c r="G187" s="219" t="s">
        <v>1749</v>
      </c>
      <c r="H187" s="220">
        <v>21.609999999999999</v>
      </c>
      <c r="I187" s="221"/>
      <c r="J187" s="222">
        <f>ROUND(I187*H187,2)</f>
        <v>0</v>
      </c>
      <c r="K187" s="218" t="s">
        <v>1903</v>
      </c>
      <c r="L187" s="48"/>
      <c r="M187" s="223" t="s">
        <v>32</v>
      </c>
      <c r="N187" s="224" t="s">
        <v>48</v>
      </c>
      <c r="O187" s="88"/>
      <c r="P187" s="225">
        <f>O187*H187</f>
        <v>0</v>
      </c>
      <c r="Q187" s="225">
        <v>0.0028</v>
      </c>
      <c r="R187" s="225">
        <f>Q187*H187</f>
        <v>0.060507999999999999</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1904</v>
      </c>
    </row>
    <row r="188" s="2" customFormat="1">
      <c r="A188" s="42"/>
      <c r="B188" s="43"/>
      <c r="C188" s="44"/>
      <c r="D188" s="231" t="s">
        <v>663</v>
      </c>
      <c r="E188" s="44"/>
      <c r="F188" s="276" t="s">
        <v>1905</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663</v>
      </c>
      <c r="AU188" s="20" t="s">
        <v>84</v>
      </c>
    </row>
    <row r="189" s="15" customFormat="1">
      <c r="A189" s="15"/>
      <c r="B189" s="266"/>
      <c r="C189" s="267"/>
      <c r="D189" s="231" t="s">
        <v>228</v>
      </c>
      <c r="E189" s="268" t="s">
        <v>32</v>
      </c>
      <c r="F189" s="269" t="s">
        <v>1906</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5" customFormat="1">
      <c r="A190" s="15"/>
      <c r="B190" s="266"/>
      <c r="C190" s="267"/>
      <c r="D190" s="231" t="s">
        <v>228</v>
      </c>
      <c r="E190" s="268" t="s">
        <v>32</v>
      </c>
      <c r="F190" s="269" t="s">
        <v>1907</v>
      </c>
      <c r="G190" s="267"/>
      <c r="H190" s="268" t="s">
        <v>32</v>
      </c>
      <c r="I190" s="270"/>
      <c r="J190" s="267"/>
      <c r="K190" s="267"/>
      <c r="L190" s="271"/>
      <c r="M190" s="272"/>
      <c r="N190" s="273"/>
      <c r="O190" s="273"/>
      <c r="P190" s="273"/>
      <c r="Q190" s="273"/>
      <c r="R190" s="273"/>
      <c r="S190" s="273"/>
      <c r="T190" s="274"/>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13" customFormat="1">
      <c r="A191" s="13"/>
      <c r="B191" s="229"/>
      <c r="C191" s="230"/>
      <c r="D191" s="231" t="s">
        <v>228</v>
      </c>
      <c r="E191" s="232" t="s">
        <v>1908</v>
      </c>
      <c r="F191" s="233" t="s">
        <v>1909</v>
      </c>
      <c r="G191" s="230"/>
      <c r="H191" s="234">
        <v>21.609999999999999</v>
      </c>
      <c r="I191" s="235"/>
      <c r="J191" s="230"/>
      <c r="K191" s="230"/>
      <c r="L191" s="236"/>
      <c r="M191" s="237"/>
      <c r="N191" s="238"/>
      <c r="O191" s="238"/>
      <c r="P191" s="238"/>
      <c r="Q191" s="238"/>
      <c r="R191" s="238"/>
      <c r="S191" s="238"/>
      <c r="T191" s="239"/>
      <c r="U191" s="13"/>
      <c r="V191" s="13"/>
      <c r="W191" s="13"/>
      <c r="X191" s="13"/>
      <c r="Y191" s="13"/>
      <c r="Z191" s="13"/>
      <c r="AA191" s="13"/>
      <c r="AB191" s="13"/>
      <c r="AC191" s="13"/>
      <c r="AD191" s="13"/>
      <c r="AE191" s="13"/>
      <c r="AT191" s="240" t="s">
        <v>228</v>
      </c>
      <c r="AU191" s="240" t="s">
        <v>84</v>
      </c>
      <c r="AV191" s="13" t="s">
        <v>86</v>
      </c>
      <c r="AW191" s="13" t="s">
        <v>39</v>
      </c>
      <c r="AX191" s="13" t="s">
        <v>84</v>
      </c>
      <c r="AY191" s="240" t="s">
        <v>219</v>
      </c>
    </row>
    <row r="192" s="12" customFormat="1" ht="25.92" customHeight="1">
      <c r="A192" s="12"/>
      <c r="B192" s="200"/>
      <c r="C192" s="201"/>
      <c r="D192" s="202" t="s">
        <v>76</v>
      </c>
      <c r="E192" s="203" t="s">
        <v>226</v>
      </c>
      <c r="F192" s="203" t="s">
        <v>1910</v>
      </c>
      <c r="G192" s="201"/>
      <c r="H192" s="201"/>
      <c r="I192" s="204"/>
      <c r="J192" s="205">
        <f>BK192</f>
        <v>0</v>
      </c>
      <c r="K192" s="201"/>
      <c r="L192" s="206"/>
      <c r="M192" s="207"/>
      <c r="N192" s="208"/>
      <c r="O192" s="208"/>
      <c r="P192" s="209">
        <f>SUM(P193:P214)</f>
        <v>0</v>
      </c>
      <c r="Q192" s="208"/>
      <c r="R192" s="209">
        <f>SUM(R193:R214)</f>
        <v>43.773748458080007</v>
      </c>
      <c r="S192" s="208"/>
      <c r="T192" s="210">
        <f>SUM(T193:T214)</f>
        <v>0</v>
      </c>
      <c r="U192" s="12"/>
      <c r="V192" s="12"/>
      <c r="W192" s="12"/>
      <c r="X192" s="12"/>
      <c r="Y192" s="12"/>
      <c r="Z192" s="12"/>
      <c r="AA192" s="12"/>
      <c r="AB192" s="12"/>
      <c r="AC192" s="12"/>
      <c r="AD192" s="12"/>
      <c r="AE192" s="12"/>
      <c r="AR192" s="211" t="s">
        <v>84</v>
      </c>
      <c r="AT192" s="212" t="s">
        <v>76</v>
      </c>
      <c r="AU192" s="212" t="s">
        <v>77</v>
      </c>
      <c r="AY192" s="211" t="s">
        <v>219</v>
      </c>
      <c r="BK192" s="213">
        <f>SUM(BK193:BK214)</f>
        <v>0</v>
      </c>
    </row>
    <row r="193" s="2" customFormat="1" ht="21.75" customHeight="1">
      <c r="A193" s="42"/>
      <c r="B193" s="43"/>
      <c r="C193" s="216" t="s">
        <v>366</v>
      </c>
      <c r="D193" s="216" t="s">
        <v>221</v>
      </c>
      <c r="E193" s="217" t="s">
        <v>1911</v>
      </c>
      <c r="F193" s="218" t="s">
        <v>1912</v>
      </c>
      <c r="G193" s="219" t="s">
        <v>1764</v>
      </c>
      <c r="H193" s="220">
        <v>12.281000000000001</v>
      </c>
      <c r="I193" s="221"/>
      <c r="J193" s="222">
        <f>ROUND(I193*H193,2)</f>
        <v>0</v>
      </c>
      <c r="K193" s="218" t="s">
        <v>1129</v>
      </c>
      <c r="L193" s="48"/>
      <c r="M193" s="223" t="s">
        <v>32</v>
      </c>
      <c r="N193" s="224" t="s">
        <v>48</v>
      </c>
      <c r="O193" s="88"/>
      <c r="P193" s="225">
        <f>O193*H193</f>
        <v>0</v>
      </c>
      <c r="Q193" s="225">
        <v>2.502202</v>
      </c>
      <c r="R193" s="225">
        <f>Q193*H193</f>
        <v>30.729542762000001</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1913</v>
      </c>
    </row>
    <row r="194" s="2" customFormat="1">
      <c r="A194" s="42"/>
      <c r="B194" s="43"/>
      <c r="C194" s="44"/>
      <c r="D194" s="299" t="s">
        <v>1131</v>
      </c>
      <c r="E194" s="44"/>
      <c r="F194" s="300" t="s">
        <v>1914</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1131</v>
      </c>
      <c r="AU194" s="20" t="s">
        <v>84</v>
      </c>
    </row>
    <row r="195" s="15" customFormat="1">
      <c r="A195" s="15"/>
      <c r="B195" s="266"/>
      <c r="C195" s="267"/>
      <c r="D195" s="231" t="s">
        <v>228</v>
      </c>
      <c r="E195" s="268" t="s">
        <v>32</v>
      </c>
      <c r="F195" s="269" t="s">
        <v>1915</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1916</v>
      </c>
      <c r="F196" s="233" t="s">
        <v>1917</v>
      </c>
      <c r="G196" s="230"/>
      <c r="H196" s="234">
        <v>12.281000000000001</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2" customFormat="1" ht="37.8" customHeight="1">
      <c r="A197" s="42"/>
      <c r="B197" s="43"/>
      <c r="C197" s="216" t="s">
        <v>370</v>
      </c>
      <c r="D197" s="216" t="s">
        <v>221</v>
      </c>
      <c r="E197" s="217" t="s">
        <v>1918</v>
      </c>
      <c r="F197" s="218" t="s">
        <v>1919</v>
      </c>
      <c r="G197" s="219" t="s">
        <v>1764</v>
      </c>
      <c r="H197" s="220">
        <v>12.281000000000001</v>
      </c>
      <c r="I197" s="221"/>
      <c r="J197" s="222">
        <f>ROUND(I197*H197,2)</f>
        <v>0</v>
      </c>
      <c r="K197" s="218" t="s">
        <v>1129</v>
      </c>
      <c r="L197" s="48"/>
      <c r="M197" s="223" t="s">
        <v>32</v>
      </c>
      <c r="N197" s="224" t="s">
        <v>48</v>
      </c>
      <c r="O197" s="88"/>
      <c r="P197" s="225">
        <f>O197*H197</f>
        <v>0</v>
      </c>
      <c r="Q197" s="225">
        <v>0.048579999999999998</v>
      </c>
      <c r="R197" s="225">
        <f>Q197*H197</f>
        <v>0.59661098000000001</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1920</v>
      </c>
    </row>
    <row r="198" s="2" customFormat="1">
      <c r="A198" s="42"/>
      <c r="B198" s="43"/>
      <c r="C198" s="44"/>
      <c r="D198" s="299" t="s">
        <v>1131</v>
      </c>
      <c r="E198" s="44"/>
      <c r="F198" s="300" t="s">
        <v>1921</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1131</v>
      </c>
      <c r="AU198" s="20" t="s">
        <v>84</v>
      </c>
    </row>
    <row r="199" s="2" customFormat="1" ht="21.75" customHeight="1">
      <c r="A199" s="42"/>
      <c r="B199" s="43"/>
      <c r="C199" s="216" t="s">
        <v>375</v>
      </c>
      <c r="D199" s="216" t="s">
        <v>221</v>
      </c>
      <c r="E199" s="217" t="s">
        <v>1922</v>
      </c>
      <c r="F199" s="218" t="s">
        <v>1923</v>
      </c>
      <c r="G199" s="219" t="s">
        <v>1839</v>
      </c>
      <c r="H199" s="220">
        <v>0.57699999999999996</v>
      </c>
      <c r="I199" s="221"/>
      <c r="J199" s="222">
        <f>ROUND(I199*H199,2)</f>
        <v>0</v>
      </c>
      <c r="K199" s="218" t="s">
        <v>1129</v>
      </c>
      <c r="L199" s="48"/>
      <c r="M199" s="223" t="s">
        <v>32</v>
      </c>
      <c r="N199" s="224" t="s">
        <v>48</v>
      </c>
      <c r="O199" s="88"/>
      <c r="P199" s="225">
        <f>O199*H199</f>
        <v>0</v>
      </c>
      <c r="Q199" s="225">
        <v>1.0968659999999999</v>
      </c>
      <c r="R199" s="225">
        <f>Q199*H199</f>
        <v>0.6328916819999999</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1924</v>
      </c>
    </row>
    <row r="200" s="2" customFormat="1">
      <c r="A200" s="42"/>
      <c r="B200" s="43"/>
      <c r="C200" s="44"/>
      <c r="D200" s="299" t="s">
        <v>1131</v>
      </c>
      <c r="E200" s="44"/>
      <c r="F200" s="300" t="s">
        <v>1925</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1131</v>
      </c>
      <c r="AU200" s="20" t="s">
        <v>84</v>
      </c>
    </row>
    <row r="201" s="13" customFormat="1">
      <c r="A201" s="13"/>
      <c r="B201" s="229"/>
      <c r="C201" s="230"/>
      <c r="D201" s="231" t="s">
        <v>228</v>
      </c>
      <c r="E201" s="232" t="s">
        <v>1926</v>
      </c>
      <c r="F201" s="233" t="s">
        <v>1927</v>
      </c>
      <c r="G201" s="230"/>
      <c r="H201" s="234">
        <v>0.57699999999999996</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24.15" customHeight="1">
      <c r="A202" s="42"/>
      <c r="B202" s="43"/>
      <c r="C202" s="216" t="s">
        <v>380</v>
      </c>
      <c r="D202" s="216" t="s">
        <v>221</v>
      </c>
      <c r="E202" s="217" t="s">
        <v>1928</v>
      </c>
      <c r="F202" s="218" t="s">
        <v>1929</v>
      </c>
      <c r="G202" s="219" t="s">
        <v>1749</v>
      </c>
      <c r="H202" s="220">
        <v>8.4000000000000004</v>
      </c>
      <c r="I202" s="221"/>
      <c r="J202" s="222">
        <f>ROUND(I202*H202,2)</f>
        <v>0</v>
      </c>
      <c r="K202" s="218" t="s">
        <v>1129</v>
      </c>
      <c r="L202" s="48"/>
      <c r="M202" s="223" t="s">
        <v>32</v>
      </c>
      <c r="N202" s="224" t="s">
        <v>48</v>
      </c>
      <c r="O202" s="88"/>
      <c r="P202" s="225">
        <f>O202*H202</f>
        <v>0</v>
      </c>
      <c r="Q202" s="225">
        <v>0.22797600000000001</v>
      </c>
      <c r="R202" s="225">
        <f>Q202*H202</f>
        <v>1.9149984000000002</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1930</v>
      </c>
    </row>
    <row r="203" s="2" customFormat="1">
      <c r="A203" s="42"/>
      <c r="B203" s="43"/>
      <c r="C203" s="44"/>
      <c r="D203" s="299" t="s">
        <v>1131</v>
      </c>
      <c r="E203" s="44"/>
      <c r="F203" s="300" t="s">
        <v>1931</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1131</v>
      </c>
      <c r="AU203" s="20" t="s">
        <v>84</v>
      </c>
    </row>
    <row r="204" s="15" customFormat="1">
      <c r="A204" s="15"/>
      <c r="B204" s="266"/>
      <c r="C204" s="267"/>
      <c r="D204" s="231" t="s">
        <v>228</v>
      </c>
      <c r="E204" s="268" t="s">
        <v>32</v>
      </c>
      <c r="F204" s="269" t="s">
        <v>1932</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1933</v>
      </c>
      <c r="F205" s="233" t="s">
        <v>1934</v>
      </c>
      <c r="G205" s="230"/>
      <c r="H205" s="234">
        <v>8.4000000000000004</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24.15" customHeight="1">
      <c r="A206" s="42"/>
      <c r="B206" s="43"/>
      <c r="C206" s="216" t="s">
        <v>385</v>
      </c>
      <c r="D206" s="216" t="s">
        <v>221</v>
      </c>
      <c r="E206" s="217" t="s">
        <v>1935</v>
      </c>
      <c r="F206" s="218" t="s">
        <v>1936</v>
      </c>
      <c r="G206" s="219" t="s">
        <v>1749</v>
      </c>
      <c r="H206" s="220">
        <v>49.984000000000002</v>
      </c>
      <c r="I206" s="221"/>
      <c r="J206" s="222">
        <f>ROUND(I206*H206,2)</f>
        <v>0</v>
      </c>
      <c r="K206" s="218" t="s">
        <v>1129</v>
      </c>
      <c r="L206" s="48"/>
      <c r="M206" s="223" t="s">
        <v>32</v>
      </c>
      <c r="N206" s="224" t="s">
        <v>48</v>
      </c>
      <c r="O206" s="88"/>
      <c r="P206" s="225">
        <f>O206*H206</f>
        <v>0</v>
      </c>
      <c r="Q206" s="225">
        <v>0.15679630750000001</v>
      </c>
      <c r="R206" s="225">
        <f>Q206*H206</f>
        <v>7.8373066340800008</v>
      </c>
      <c r="S206" s="225">
        <v>0</v>
      </c>
      <c r="T206" s="226">
        <f>S206*H206</f>
        <v>0</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1937</v>
      </c>
    </row>
    <row r="207" s="2" customFormat="1">
      <c r="A207" s="42"/>
      <c r="B207" s="43"/>
      <c r="C207" s="44"/>
      <c r="D207" s="299" t="s">
        <v>1131</v>
      </c>
      <c r="E207" s="44"/>
      <c r="F207" s="300" t="s">
        <v>1938</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1131</v>
      </c>
      <c r="AU207" s="20" t="s">
        <v>84</v>
      </c>
    </row>
    <row r="208" s="15" customFormat="1">
      <c r="A208" s="15"/>
      <c r="B208" s="266"/>
      <c r="C208" s="267"/>
      <c r="D208" s="231" t="s">
        <v>228</v>
      </c>
      <c r="E208" s="268" t="s">
        <v>32</v>
      </c>
      <c r="F208" s="269" t="s">
        <v>1939</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1940</v>
      </c>
      <c r="F209" s="233" t="s">
        <v>1941</v>
      </c>
      <c r="G209" s="230"/>
      <c r="H209" s="234">
        <v>49.984000000000002</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2" customFormat="1" ht="33" customHeight="1">
      <c r="A210" s="42"/>
      <c r="B210" s="43"/>
      <c r="C210" s="216" t="s">
        <v>390</v>
      </c>
      <c r="D210" s="216" t="s">
        <v>221</v>
      </c>
      <c r="E210" s="217" t="s">
        <v>1942</v>
      </c>
      <c r="F210" s="218" t="s">
        <v>1943</v>
      </c>
      <c r="G210" s="219" t="s">
        <v>1749</v>
      </c>
      <c r="H210" s="220">
        <v>2</v>
      </c>
      <c r="I210" s="221"/>
      <c r="J210" s="222">
        <f>ROUND(I210*H210,2)</f>
        <v>0</v>
      </c>
      <c r="K210" s="218" t="s">
        <v>1129</v>
      </c>
      <c r="L210" s="48"/>
      <c r="M210" s="223" t="s">
        <v>32</v>
      </c>
      <c r="N210" s="224" t="s">
        <v>48</v>
      </c>
      <c r="O210" s="88"/>
      <c r="P210" s="225">
        <f>O210*H210</f>
        <v>0</v>
      </c>
      <c r="Q210" s="225">
        <v>1.031199</v>
      </c>
      <c r="R210" s="225">
        <f>Q210*H210</f>
        <v>2.062398</v>
      </c>
      <c r="S210" s="225">
        <v>0</v>
      </c>
      <c r="T210" s="226">
        <f>S210*H210</f>
        <v>0</v>
      </c>
      <c r="U210" s="42"/>
      <c r="V210" s="42"/>
      <c r="W210" s="42"/>
      <c r="X210" s="42"/>
      <c r="Y210" s="42"/>
      <c r="Z210" s="42"/>
      <c r="AA210" s="42"/>
      <c r="AB210" s="42"/>
      <c r="AC210" s="42"/>
      <c r="AD210" s="42"/>
      <c r="AE210" s="42"/>
      <c r="AR210" s="227" t="s">
        <v>226</v>
      </c>
      <c r="AT210" s="227" t="s">
        <v>221</v>
      </c>
      <c r="AU210" s="227" t="s">
        <v>84</v>
      </c>
      <c r="AY210" s="20" t="s">
        <v>219</v>
      </c>
      <c r="BE210" s="228">
        <f>IF(N210="základní",J210,0)</f>
        <v>0</v>
      </c>
      <c r="BF210" s="228">
        <f>IF(N210="snížená",J210,0)</f>
        <v>0</v>
      </c>
      <c r="BG210" s="228">
        <f>IF(N210="zákl. přenesená",J210,0)</f>
        <v>0</v>
      </c>
      <c r="BH210" s="228">
        <f>IF(N210="sníž. přenesená",J210,0)</f>
        <v>0</v>
      </c>
      <c r="BI210" s="228">
        <f>IF(N210="nulová",J210,0)</f>
        <v>0</v>
      </c>
      <c r="BJ210" s="20" t="s">
        <v>84</v>
      </c>
      <c r="BK210" s="228">
        <f>ROUND(I210*H210,2)</f>
        <v>0</v>
      </c>
      <c r="BL210" s="20" t="s">
        <v>226</v>
      </c>
      <c r="BM210" s="227" t="s">
        <v>1944</v>
      </c>
    </row>
    <row r="211" s="2" customFormat="1">
      <c r="A211" s="42"/>
      <c r="B211" s="43"/>
      <c r="C211" s="44"/>
      <c r="D211" s="299" t="s">
        <v>1131</v>
      </c>
      <c r="E211" s="44"/>
      <c r="F211" s="300" t="s">
        <v>1945</v>
      </c>
      <c r="G211" s="44"/>
      <c r="H211" s="44"/>
      <c r="I211" s="277"/>
      <c r="J211" s="44"/>
      <c r="K211" s="44"/>
      <c r="L211" s="48"/>
      <c r="M211" s="278"/>
      <c r="N211" s="279"/>
      <c r="O211" s="88"/>
      <c r="P211" s="88"/>
      <c r="Q211" s="88"/>
      <c r="R211" s="88"/>
      <c r="S211" s="88"/>
      <c r="T211" s="89"/>
      <c r="U211" s="42"/>
      <c r="V211" s="42"/>
      <c r="W211" s="42"/>
      <c r="X211" s="42"/>
      <c r="Y211" s="42"/>
      <c r="Z211" s="42"/>
      <c r="AA211" s="42"/>
      <c r="AB211" s="42"/>
      <c r="AC211" s="42"/>
      <c r="AD211" s="42"/>
      <c r="AE211" s="42"/>
      <c r="AT211" s="20" t="s">
        <v>1131</v>
      </c>
      <c r="AU211" s="20" t="s">
        <v>84</v>
      </c>
    </row>
    <row r="212" s="15" customFormat="1">
      <c r="A212" s="15"/>
      <c r="B212" s="266"/>
      <c r="C212" s="267"/>
      <c r="D212" s="231" t="s">
        <v>228</v>
      </c>
      <c r="E212" s="268" t="s">
        <v>32</v>
      </c>
      <c r="F212" s="269" t="s">
        <v>1946</v>
      </c>
      <c r="G212" s="267"/>
      <c r="H212" s="268" t="s">
        <v>32</v>
      </c>
      <c r="I212" s="270"/>
      <c r="J212" s="267"/>
      <c r="K212" s="267"/>
      <c r="L212" s="271"/>
      <c r="M212" s="272"/>
      <c r="N212" s="273"/>
      <c r="O212" s="273"/>
      <c r="P212" s="273"/>
      <c r="Q212" s="273"/>
      <c r="R212" s="273"/>
      <c r="S212" s="273"/>
      <c r="T212" s="274"/>
      <c r="U212" s="15"/>
      <c r="V212" s="15"/>
      <c r="W212" s="15"/>
      <c r="X212" s="15"/>
      <c r="Y212" s="15"/>
      <c r="Z212" s="15"/>
      <c r="AA212" s="15"/>
      <c r="AB212" s="15"/>
      <c r="AC212" s="15"/>
      <c r="AD212" s="15"/>
      <c r="AE212" s="15"/>
      <c r="AT212" s="275" t="s">
        <v>228</v>
      </c>
      <c r="AU212" s="275" t="s">
        <v>84</v>
      </c>
      <c r="AV212" s="15" t="s">
        <v>84</v>
      </c>
      <c r="AW212" s="15" t="s">
        <v>39</v>
      </c>
      <c r="AX212" s="15" t="s">
        <v>77</v>
      </c>
      <c r="AY212" s="275" t="s">
        <v>219</v>
      </c>
    </row>
    <row r="213" s="15" customFormat="1">
      <c r="A213" s="15"/>
      <c r="B213" s="266"/>
      <c r="C213" s="267"/>
      <c r="D213" s="231" t="s">
        <v>228</v>
      </c>
      <c r="E213" s="268" t="s">
        <v>32</v>
      </c>
      <c r="F213" s="269" t="s">
        <v>1947</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3" customFormat="1">
      <c r="A214" s="13"/>
      <c r="B214" s="229"/>
      <c r="C214" s="230"/>
      <c r="D214" s="231" t="s">
        <v>228</v>
      </c>
      <c r="E214" s="232" t="s">
        <v>1948</v>
      </c>
      <c r="F214" s="233" t="s">
        <v>1949</v>
      </c>
      <c r="G214" s="230"/>
      <c r="H214" s="234">
        <v>2</v>
      </c>
      <c r="I214" s="235"/>
      <c r="J214" s="230"/>
      <c r="K214" s="230"/>
      <c r="L214" s="236"/>
      <c r="M214" s="237"/>
      <c r="N214" s="238"/>
      <c r="O214" s="238"/>
      <c r="P214" s="238"/>
      <c r="Q214" s="238"/>
      <c r="R214" s="238"/>
      <c r="S214" s="238"/>
      <c r="T214" s="239"/>
      <c r="U214" s="13"/>
      <c r="V214" s="13"/>
      <c r="W214" s="13"/>
      <c r="X214" s="13"/>
      <c r="Y214" s="13"/>
      <c r="Z214" s="13"/>
      <c r="AA214" s="13"/>
      <c r="AB214" s="13"/>
      <c r="AC214" s="13"/>
      <c r="AD214" s="13"/>
      <c r="AE214" s="13"/>
      <c r="AT214" s="240" t="s">
        <v>228</v>
      </c>
      <c r="AU214" s="240" t="s">
        <v>84</v>
      </c>
      <c r="AV214" s="13" t="s">
        <v>86</v>
      </c>
      <c r="AW214" s="13" t="s">
        <v>39</v>
      </c>
      <c r="AX214" s="13" t="s">
        <v>84</v>
      </c>
      <c r="AY214" s="240" t="s">
        <v>219</v>
      </c>
    </row>
    <row r="215" s="12" customFormat="1" ht="25.92" customHeight="1">
      <c r="A215" s="12"/>
      <c r="B215" s="200"/>
      <c r="C215" s="201"/>
      <c r="D215" s="202" t="s">
        <v>76</v>
      </c>
      <c r="E215" s="203" t="s">
        <v>246</v>
      </c>
      <c r="F215" s="203" t="s">
        <v>634</v>
      </c>
      <c r="G215" s="201"/>
      <c r="H215" s="201"/>
      <c r="I215" s="204"/>
      <c r="J215" s="205">
        <f>BK215</f>
        <v>0</v>
      </c>
      <c r="K215" s="201"/>
      <c r="L215" s="206"/>
      <c r="M215" s="207"/>
      <c r="N215" s="208"/>
      <c r="O215" s="208"/>
      <c r="P215" s="209">
        <f>SUM(P216:P227)</f>
        <v>0</v>
      </c>
      <c r="Q215" s="208"/>
      <c r="R215" s="209">
        <f>SUM(R216:R227)</f>
        <v>249.46727999999999</v>
      </c>
      <c r="S215" s="208"/>
      <c r="T215" s="210">
        <f>SUM(T216:T227)</f>
        <v>90.400000000000006</v>
      </c>
      <c r="U215" s="12"/>
      <c r="V215" s="12"/>
      <c r="W215" s="12"/>
      <c r="X215" s="12"/>
      <c r="Y215" s="12"/>
      <c r="Z215" s="12"/>
      <c r="AA215" s="12"/>
      <c r="AB215" s="12"/>
      <c r="AC215" s="12"/>
      <c r="AD215" s="12"/>
      <c r="AE215" s="12"/>
      <c r="AR215" s="211" t="s">
        <v>84</v>
      </c>
      <c r="AT215" s="212" t="s">
        <v>76</v>
      </c>
      <c r="AU215" s="212" t="s">
        <v>77</v>
      </c>
      <c r="AY215" s="211" t="s">
        <v>219</v>
      </c>
      <c r="BK215" s="213">
        <f>SUM(BK216:BK227)</f>
        <v>0</v>
      </c>
    </row>
    <row r="216" s="2" customFormat="1" ht="24.15" customHeight="1">
      <c r="A216" s="42"/>
      <c r="B216" s="43"/>
      <c r="C216" s="216" t="s">
        <v>394</v>
      </c>
      <c r="D216" s="216" t="s">
        <v>221</v>
      </c>
      <c r="E216" s="217" t="s">
        <v>1950</v>
      </c>
      <c r="F216" s="218" t="s">
        <v>1951</v>
      </c>
      <c r="G216" s="219" t="s">
        <v>1764</v>
      </c>
      <c r="H216" s="220">
        <v>127.02</v>
      </c>
      <c r="I216" s="221"/>
      <c r="J216" s="222">
        <f>ROUND(I216*H216,2)</f>
        <v>0</v>
      </c>
      <c r="K216" s="218" t="s">
        <v>1129</v>
      </c>
      <c r="L216" s="48"/>
      <c r="M216" s="223" t="s">
        <v>32</v>
      </c>
      <c r="N216" s="224" t="s">
        <v>48</v>
      </c>
      <c r="O216" s="88"/>
      <c r="P216" s="225">
        <f>O216*H216</f>
        <v>0</v>
      </c>
      <c r="Q216" s="225">
        <v>1.964</v>
      </c>
      <c r="R216" s="225">
        <f>Q216*H216</f>
        <v>249.46727999999999</v>
      </c>
      <c r="S216" s="225">
        <v>0</v>
      </c>
      <c r="T216" s="226">
        <f>S216*H216</f>
        <v>0</v>
      </c>
      <c r="U216" s="42"/>
      <c r="V216" s="42"/>
      <c r="W216" s="42"/>
      <c r="X216" s="42"/>
      <c r="Y216" s="42"/>
      <c r="Z216" s="42"/>
      <c r="AA216" s="42"/>
      <c r="AB216" s="42"/>
      <c r="AC216" s="42"/>
      <c r="AD216" s="42"/>
      <c r="AE216" s="42"/>
      <c r="AR216" s="227" t="s">
        <v>226</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226</v>
      </c>
      <c r="BM216" s="227" t="s">
        <v>1952</v>
      </c>
    </row>
    <row r="217" s="2" customFormat="1">
      <c r="A217" s="42"/>
      <c r="B217" s="43"/>
      <c r="C217" s="44"/>
      <c r="D217" s="299" t="s">
        <v>1131</v>
      </c>
      <c r="E217" s="44"/>
      <c r="F217" s="300" t="s">
        <v>1953</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1131</v>
      </c>
      <c r="AU217" s="20" t="s">
        <v>84</v>
      </c>
    </row>
    <row r="218" s="15" customFormat="1">
      <c r="A218" s="15"/>
      <c r="B218" s="266"/>
      <c r="C218" s="267"/>
      <c r="D218" s="231" t="s">
        <v>228</v>
      </c>
      <c r="E218" s="268" t="s">
        <v>32</v>
      </c>
      <c r="F218" s="269" t="s">
        <v>1954</v>
      </c>
      <c r="G218" s="267"/>
      <c r="H218" s="268" t="s">
        <v>32</v>
      </c>
      <c r="I218" s="270"/>
      <c r="J218" s="267"/>
      <c r="K218" s="267"/>
      <c r="L218" s="271"/>
      <c r="M218" s="272"/>
      <c r="N218" s="273"/>
      <c r="O218" s="273"/>
      <c r="P218" s="273"/>
      <c r="Q218" s="273"/>
      <c r="R218" s="273"/>
      <c r="S218" s="273"/>
      <c r="T218" s="274"/>
      <c r="U218" s="15"/>
      <c r="V218" s="15"/>
      <c r="W218" s="15"/>
      <c r="X218" s="15"/>
      <c r="Y218" s="15"/>
      <c r="Z218" s="15"/>
      <c r="AA218" s="15"/>
      <c r="AB218" s="15"/>
      <c r="AC218" s="15"/>
      <c r="AD218" s="15"/>
      <c r="AE218" s="15"/>
      <c r="AT218" s="275" t="s">
        <v>228</v>
      </c>
      <c r="AU218" s="275" t="s">
        <v>84</v>
      </c>
      <c r="AV218" s="15" t="s">
        <v>84</v>
      </c>
      <c r="AW218" s="15" t="s">
        <v>39</v>
      </c>
      <c r="AX218" s="15" t="s">
        <v>77</v>
      </c>
      <c r="AY218" s="275" t="s">
        <v>219</v>
      </c>
    </row>
    <row r="219" s="13" customFormat="1">
      <c r="A219" s="13"/>
      <c r="B219" s="229"/>
      <c r="C219" s="230"/>
      <c r="D219" s="231" t="s">
        <v>228</v>
      </c>
      <c r="E219" s="232" t="s">
        <v>1955</v>
      </c>
      <c r="F219" s="233" t="s">
        <v>1956</v>
      </c>
      <c r="G219" s="230"/>
      <c r="H219" s="234">
        <v>127.02</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84</v>
      </c>
      <c r="AV219" s="13" t="s">
        <v>86</v>
      </c>
      <c r="AW219" s="13" t="s">
        <v>39</v>
      </c>
      <c r="AX219" s="13" t="s">
        <v>84</v>
      </c>
      <c r="AY219" s="240" t="s">
        <v>219</v>
      </c>
    </row>
    <row r="220" s="2" customFormat="1" ht="16.5" customHeight="1">
      <c r="A220" s="42"/>
      <c r="B220" s="43"/>
      <c r="C220" s="216" t="s">
        <v>398</v>
      </c>
      <c r="D220" s="216" t="s">
        <v>221</v>
      </c>
      <c r="E220" s="217" t="s">
        <v>1957</v>
      </c>
      <c r="F220" s="218" t="s">
        <v>1958</v>
      </c>
      <c r="G220" s="219" t="s">
        <v>1764</v>
      </c>
      <c r="H220" s="220">
        <v>50</v>
      </c>
      <c r="I220" s="221"/>
      <c r="J220" s="222">
        <f>ROUND(I220*H220,2)</f>
        <v>0</v>
      </c>
      <c r="K220" s="218" t="s">
        <v>1129</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226</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1959</v>
      </c>
    </row>
    <row r="221" s="2" customFormat="1">
      <c r="A221" s="42"/>
      <c r="B221" s="43"/>
      <c r="C221" s="44"/>
      <c r="D221" s="299" t="s">
        <v>1131</v>
      </c>
      <c r="E221" s="44"/>
      <c r="F221" s="300" t="s">
        <v>1960</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1131</v>
      </c>
      <c r="AU221" s="20" t="s">
        <v>84</v>
      </c>
    </row>
    <row r="222" s="15" customFormat="1">
      <c r="A222" s="15"/>
      <c r="B222" s="266"/>
      <c r="C222" s="267"/>
      <c r="D222" s="231" t="s">
        <v>228</v>
      </c>
      <c r="E222" s="268" t="s">
        <v>32</v>
      </c>
      <c r="F222" s="269" t="s">
        <v>1961</v>
      </c>
      <c r="G222" s="267"/>
      <c r="H222" s="268" t="s">
        <v>32</v>
      </c>
      <c r="I222" s="270"/>
      <c r="J222" s="267"/>
      <c r="K222" s="267"/>
      <c r="L222" s="271"/>
      <c r="M222" s="272"/>
      <c r="N222" s="273"/>
      <c r="O222" s="273"/>
      <c r="P222" s="273"/>
      <c r="Q222" s="273"/>
      <c r="R222" s="273"/>
      <c r="S222" s="273"/>
      <c r="T222" s="274"/>
      <c r="U222" s="15"/>
      <c r="V222" s="15"/>
      <c r="W222" s="15"/>
      <c r="X222" s="15"/>
      <c r="Y222" s="15"/>
      <c r="Z222" s="15"/>
      <c r="AA222" s="15"/>
      <c r="AB222" s="15"/>
      <c r="AC222" s="15"/>
      <c r="AD222" s="15"/>
      <c r="AE222" s="15"/>
      <c r="AT222" s="275" t="s">
        <v>228</v>
      </c>
      <c r="AU222" s="275" t="s">
        <v>84</v>
      </c>
      <c r="AV222" s="15" t="s">
        <v>84</v>
      </c>
      <c r="AW222" s="15" t="s">
        <v>39</v>
      </c>
      <c r="AX222" s="15" t="s">
        <v>77</v>
      </c>
      <c r="AY222" s="275" t="s">
        <v>219</v>
      </c>
    </row>
    <row r="223" s="13" customFormat="1">
      <c r="A223" s="13"/>
      <c r="B223" s="229"/>
      <c r="C223" s="230"/>
      <c r="D223" s="231" t="s">
        <v>228</v>
      </c>
      <c r="E223" s="232" t="s">
        <v>1962</v>
      </c>
      <c r="F223" s="233" t="s">
        <v>1963</v>
      </c>
      <c r="G223" s="230"/>
      <c r="H223" s="234">
        <v>50</v>
      </c>
      <c r="I223" s="235"/>
      <c r="J223" s="230"/>
      <c r="K223" s="230"/>
      <c r="L223" s="236"/>
      <c r="M223" s="237"/>
      <c r="N223" s="238"/>
      <c r="O223" s="238"/>
      <c r="P223" s="238"/>
      <c r="Q223" s="238"/>
      <c r="R223" s="238"/>
      <c r="S223" s="238"/>
      <c r="T223" s="239"/>
      <c r="U223" s="13"/>
      <c r="V223" s="13"/>
      <c r="W223" s="13"/>
      <c r="X223" s="13"/>
      <c r="Y223" s="13"/>
      <c r="Z223" s="13"/>
      <c r="AA223" s="13"/>
      <c r="AB223" s="13"/>
      <c r="AC223" s="13"/>
      <c r="AD223" s="13"/>
      <c r="AE223" s="13"/>
      <c r="AT223" s="240" t="s">
        <v>228</v>
      </c>
      <c r="AU223" s="240" t="s">
        <v>84</v>
      </c>
      <c r="AV223" s="13" t="s">
        <v>86</v>
      </c>
      <c r="AW223" s="13" t="s">
        <v>39</v>
      </c>
      <c r="AX223" s="13" t="s">
        <v>84</v>
      </c>
      <c r="AY223" s="240" t="s">
        <v>219</v>
      </c>
    </row>
    <row r="224" s="2" customFormat="1" ht="24.15" customHeight="1">
      <c r="A224" s="42"/>
      <c r="B224" s="43"/>
      <c r="C224" s="216" t="s">
        <v>402</v>
      </c>
      <c r="D224" s="216" t="s">
        <v>221</v>
      </c>
      <c r="E224" s="217" t="s">
        <v>1964</v>
      </c>
      <c r="F224" s="218" t="s">
        <v>1965</v>
      </c>
      <c r="G224" s="219" t="s">
        <v>1764</v>
      </c>
      <c r="H224" s="220">
        <v>50</v>
      </c>
      <c r="I224" s="221"/>
      <c r="J224" s="222">
        <f>ROUND(I224*H224,2)</f>
        <v>0</v>
      </c>
      <c r="K224" s="218" t="s">
        <v>1129</v>
      </c>
      <c r="L224" s="48"/>
      <c r="M224" s="223" t="s">
        <v>32</v>
      </c>
      <c r="N224" s="224" t="s">
        <v>48</v>
      </c>
      <c r="O224" s="88"/>
      <c r="P224" s="225">
        <f>O224*H224</f>
        <v>0</v>
      </c>
      <c r="Q224" s="225">
        <v>0</v>
      </c>
      <c r="R224" s="225">
        <f>Q224*H224</f>
        <v>0</v>
      </c>
      <c r="S224" s="225">
        <v>1.8080000000000001</v>
      </c>
      <c r="T224" s="226">
        <f>S224*H224</f>
        <v>90.400000000000006</v>
      </c>
      <c r="U224" s="42"/>
      <c r="V224" s="42"/>
      <c r="W224" s="42"/>
      <c r="X224" s="42"/>
      <c r="Y224" s="42"/>
      <c r="Z224" s="42"/>
      <c r="AA224" s="42"/>
      <c r="AB224" s="42"/>
      <c r="AC224" s="42"/>
      <c r="AD224" s="42"/>
      <c r="AE224" s="42"/>
      <c r="AR224" s="227" t="s">
        <v>226</v>
      </c>
      <c r="AT224" s="227" t="s">
        <v>221</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226</v>
      </c>
      <c r="BM224" s="227" t="s">
        <v>1966</v>
      </c>
    </row>
    <row r="225" s="2" customFormat="1">
      <c r="A225" s="42"/>
      <c r="B225" s="43"/>
      <c r="C225" s="44"/>
      <c r="D225" s="299" t="s">
        <v>1131</v>
      </c>
      <c r="E225" s="44"/>
      <c r="F225" s="300" t="s">
        <v>1967</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1131</v>
      </c>
      <c r="AU225" s="20" t="s">
        <v>84</v>
      </c>
    </row>
    <row r="226" s="15" customFormat="1">
      <c r="A226" s="15"/>
      <c r="B226" s="266"/>
      <c r="C226" s="267"/>
      <c r="D226" s="231" t="s">
        <v>228</v>
      </c>
      <c r="E226" s="268" t="s">
        <v>32</v>
      </c>
      <c r="F226" s="269" t="s">
        <v>1968</v>
      </c>
      <c r="G226" s="267"/>
      <c r="H226" s="268" t="s">
        <v>32</v>
      </c>
      <c r="I226" s="270"/>
      <c r="J226" s="267"/>
      <c r="K226" s="267"/>
      <c r="L226" s="271"/>
      <c r="M226" s="272"/>
      <c r="N226" s="273"/>
      <c r="O226" s="273"/>
      <c r="P226" s="273"/>
      <c r="Q226" s="273"/>
      <c r="R226" s="273"/>
      <c r="S226" s="273"/>
      <c r="T226" s="274"/>
      <c r="U226" s="15"/>
      <c r="V226" s="15"/>
      <c r="W226" s="15"/>
      <c r="X226" s="15"/>
      <c r="Y226" s="15"/>
      <c r="Z226" s="15"/>
      <c r="AA226" s="15"/>
      <c r="AB226" s="15"/>
      <c r="AC226" s="15"/>
      <c r="AD226" s="15"/>
      <c r="AE226" s="15"/>
      <c r="AT226" s="275" t="s">
        <v>228</v>
      </c>
      <c r="AU226" s="275" t="s">
        <v>84</v>
      </c>
      <c r="AV226" s="15" t="s">
        <v>84</v>
      </c>
      <c r="AW226" s="15" t="s">
        <v>39</v>
      </c>
      <c r="AX226" s="15" t="s">
        <v>77</v>
      </c>
      <c r="AY226" s="275" t="s">
        <v>219</v>
      </c>
    </row>
    <row r="227" s="13" customFormat="1">
      <c r="A227" s="13"/>
      <c r="B227" s="229"/>
      <c r="C227" s="230"/>
      <c r="D227" s="231" t="s">
        <v>228</v>
      </c>
      <c r="E227" s="232" t="s">
        <v>1969</v>
      </c>
      <c r="F227" s="233" t="s">
        <v>1963</v>
      </c>
      <c r="G227" s="230"/>
      <c r="H227" s="234">
        <v>50</v>
      </c>
      <c r="I227" s="235"/>
      <c r="J227" s="230"/>
      <c r="K227" s="230"/>
      <c r="L227" s="236"/>
      <c r="M227" s="237"/>
      <c r="N227" s="238"/>
      <c r="O227" s="238"/>
      <c r="P227" s="238"/>
      <c r="Q227" s="238"/>
      <c r="R227" s="238"/>
      <c r="S227" s="238"/>
      <c r="T227" s="239"/>
      <c r="U227" s="13"/>
      <c r="V227" s="13"/>
      <c r="W227" s="13"/>
      <c r="X227" s="13"/>
      <c r="Y227" s="13"/>
      <c r="Z227" s="13"/>
      <c r="AA227" s="13"/>
      <c r="AB227" s="13"/>
      <c r="AC227" s="13"/>
      <c r="AD227" s="13"/>
      <c r="AE227" s="13"/>
      <c r="AT227" s="240" t="s">
        <v>228</v>
      </c>
      <c r="AU227" s="240" t="s">
        <v>84</v>
      </c>
      <c r="AV227" s="13" t="s">
        <v>86</v>
      </c>
      <c r="AW227" s="13" t="s">
        <v>39</v>
      </c>
      <c r="AX227" s="13" t="s">
        <v>84</v>
      </c>
      <c r="AY227" s="240" t="s">
        <v>219</v>
      </c>
    </row>
    <row r="228" s="12" customFormat="1" ht="25.92" customHeight="1">
      <c r="A228" s="12"/>
      <c r="B228" s="200"/>
      <c r="C228" s="201"/>
      <c r="D228" s="202" t="s">
        <v>76</v>
      </c>
      <c r="E228" s="203" t="s">
        <v>1970</v>
      </c>
      <c r="F228" s="203" t="s">
        <v>1971</v>
      </c>
      <c r="G228" s="201"/>
      <c r="H228" s="201"/>
      <c r="I228" s="204"/>
      <c r="J228" s="205">
        <f>BK228</f>
        <v>0</v>
      </c>
      <c r="K228" s="201"/>
      <c r="L228" s="206"/>
      <c r="M228" s="207"/>
      <c r="N228" s="208"/>
      <c r="O228" s="208"/>
      <c r="P228" s="209">
        <f>SUM(P229:P264)</f>
        <v>0</v>
      </c>
      <c r="Q228" s="208"/>
      <c r="R228" s="209">
        <f>SUM(R229:R264)</f>
        <v>0.8160523475</v>
      </c>
      <c r="S228" s="208"/>
      <c r="T228" s="210">
        <f>SUM(T229:T264)</f>
        <v>0</v>
      </c>
      <c r="U228" s="12"/>
      <c r="V228" s="12"/>
      <c r="W228" s="12"/>
      <c r="X228" s="12"/>
      <c r="Y228" s="12"/>
      <c r="Z228" s="12"/>
      <c r="AA228" s="12"/>
      <c r="AB228" s="12"/>
      <c r="AC228" s="12"/>
      <c r="AD228" s="12"/>
      <c r="AE228" s="12"/>
      <c r="AR228" s="211" t="s">
        <v>86</v>
      </c>
      <c r="AT228" s="212" t="s">
        <v>76</v>
      </c>
      <c r="AU228" s="212" t="s">
        <v>77</v>
      </c>
      <c r="AY228" s="211" t="s">
        <v>219</v>
      </c>
      <c r="BK228" s="213">
        <f>SUM(BK229:BK264)</f>
        <v>0</v>
      </c>
    </row>
    <row r="229" s="2" customFormat="1" ht="24.15" customHeight="1">
      <c r="A229" s="42"/>
      <c r="B229" s="43"/>
      <c r="C229" s="216" t="s">
        <v>406</v>
      </c>
      <c r="D229" s="216" t="s">
        <v>221</v>
      </c>
      <c r="E229" s="217" t="s">
        <v>1972</v>
      </c>
      <c r="F229" s="218" t="s">
        <v>1973</v>
      </c>
      <c r="G229" s="219" t="s">
        <v>1749</v>
      </c>
      <c r="H229" s="220">
        <v>90.780000000000001</v>
      </c>
      <c r="I229" s="221"/>
      <c r="J229" s="222">
        <f>ROUND(I229*H229,2)</f>
        <v>0</v>
      </c>
      <c r="K229" s="218" t="s">
        <v>1129</v>
      </c>
      <c r="L229" s="48"/>
      <c r="M229" s="223" t="s">
        <v>32</v>
      </c>
      <c r="N229" s="224" t="s">
        <v>48</v>
      </c>
      <c r="O229" s="88"/>
      <c r="P229" s="225">
        <f>O229*H229</f>
        <v>0</v>
      </c>
      <c r="Q229" s="225">
        <v>0</v>
      </c>
      <c r="R229" s="225">
        <f>Q229*H229</f>
        <v>0</v>
      </c>
      <c r="S229" s="225">
        <v>0</v>
      </c>
      <c r="T229" s="226">
        <f>S229*H229</f>
        <v>0</v>
      </c>
      <c r="U229" s="42"/>
      <c r="V229" s="42"/>
      <c r="W229" s="42"/>
      <c r="X229" s="42"/>
      <c r="Y229" s="42"/>
      <c r="Z229" s="42"/>
      <c r="AA229" s="42"/>
      <c r="AB229" s="42"/>
      <c r="AC229" s="42"/>
      <c r="AD229" s="42"/>
      <c r="AE229" s="42"/>
      <c r="AR229" s="227" t="s">
        <v>302</v>
      </c>
      <c r="AT229" s="227" t="s">
        <v>221</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302</v>
      </c>
      <c r="BM229" s="227" t="s">
        <v>1974</v>
      </c>
    </row>
    <row r="230" s="2" customFormat="1">
      <c r="A230" s="42"/>
      <c r="B230" s="43"/>
      <c r="C230" s="44"/>
      <c r="D230" s="299" t="s">
        <v>1131</v>
      </c>
      <c r="E230" s="44"/>
      <c r="F230" s="300" t="s">
        <v>1975</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1131</v>
      </c>
      <c r="AU230" s="20" t="s">
        <v>84</v>
      </c>
    </row>
    <row r="231" s="2" customFormat="1" ht="24.15" customHeight="1">
      <c r="A231" s="42"/>
      <c r="B231" s="43"/>
      <c r="C231" s="216" t="s">
        <v>410</v>
      </c>
      <c r="D231" s="216" t="s">
        <v>221</v>
      </c>
      <c r="E231" s="217" t="s">
        <v>1976</v>
      </c>
      <c r="F231" s="218" t="s">
        <v>1977</v>
      </c>
      <c r="G231" s="219" t="s">
        <v>1749</v>
      </c>
      <c r="H231" s="220">
        <v>43.450000000000003</v>
      </c>
      <c r="I231" s="221"/>
      <c r="J231" s="222">
        <f>ROUND(I231*H231,2)</f>
        <v>0</v>
      </c>
      <c r="K231" s="218" t="s">
        <v>1129</v>
      </c>
      <c r="L231" s="48"/>
      <c r="M231" s="223" t="s">
        <v>32</v>
      </c>
      <c r="N231" s="224" t="s">
        <v>48</v>
      </c>
      <c r="O231" s="88"/>
      <c r="P231" s="225">
        <f>O231*H231</f>
        <v>0</v>
      </c>
      <c r="Q231" s="225">
        <v>0</v>
      </c>
      <c r="R231" s="225">
        <f>Q231*H231</f>
        <v>0</v>
      </c>
      <c r="S231" s="225">
        <v>0</v>
      </c>
      <c r="T231" s="226">
        <f>S231*H231</f>
        <v>0</v>
      </c>
      <c r="U231" s="42"/>
      <c r="V231" s="42"/>
      <c r="W231" s="42"/>
      <c r="X231" s="42"/>
      <c r="Y231" s="42"/>
      <c r="Z231" s="42"/>
      <c r="AA231" s="42"/>
      <c r="AB231" s="42"/>
      <c r="AC231" s="42"/>
      <c r="AD231" s="42"/>
      <c r="AE231" s="42"/>
      <c r="AR231" s="227" t="s">
        <v>302</v>
      </c>
      <c r="AT231" s="227" t="s">
        <v>221</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1978</v>
      </c>
    </row>
    <row r="232" s="2" customFormat="1">
      <c r="A232" s="42"/>
      <c r="B232" s="43"/>
      <c r="C232" s="44"/>
      <c r="D232" s="299" t="s">
        <v>1131</v>
      </c>
      <c r="E232" s="44"/>
      <c r="F232" s="300" t="s">
        <v>1979</v>
      </c>
      <c r="G232" s="44"/>
      <c r="H232" s="44"/>
      <c r="I232" s="277"/>
      <c r="J232" s="44"/>
      <c r="K232" s="44"/>
      <c r="L232" s="48"/>
      <c r="M232" s="278"/>
      <c r="N232" s="279"/>
      <c r="O232" s="88"/>
      <c r="P232" s="88"/>
      <c r="Q232" s="88"/>
      <c r="R232" s="88"/>
      <c r="S232" s="88"/>
      <c r="T232" s="89"/>
      <c r="U232" s="42"/>
      <c r="V232" s="42"/>
      <c r="W232" s="42"/>
      <c r="X232" s="42"/>
      <c r="Y232" s="42"/>
      <c r="Z232" s="42"/>
      <c r="AA232" s="42"/>
      <c r="AB232" s="42"/>
      <c r="AC232" s="42"/>
      <c r="AD232" s="42"/>
      <c r="AE232" s="42"/>
      <c r="AT232" s="20" t="s">
        <v>1131</v>
      </c>
      <c r="AU232" s="20" t="s">
        <v>84</v>
      </c>
    </row>
    <row r="233" s="2" customFormat="1" ht="16.5" customHeight="1">
      <c r="A233" s="42"/>
      <c r="B233" s="43"/>
      <c r="C233" s="252" t="s">
        <v>414</v>
      </c>
      <c r="D233" s="252" t="s">
        <v>280</v>
      </c>
      <c r="E233" s="253" t="s">
        <v>1980</v>
      </c>
      <c r="F233" s="254" t="s">
        <v>1981</v>
      </c>
      <c r="G233" s="255" t="s">
        <v>1839</v>
      </c>
      <c r="H233" s="256">
        <v>0.040000000000000001</v>
      </c>
      <c r="I233" s="257"/>
      <c r="J233" s="258">
        <f>ROUND(I233*H233,2)</f>
        <v>0</v>
      </c>
      <c r="K233" s="254" t="s">
        <v>1129</v>
      </c>
      <c r="L233" s="259"/>
      <c r="M233" s="260" t="s">
        <v>32</v>
      </c>
      <c r="N233" s="261" t="s">
        <v>48</v>
      </c>
      <c r="O233" s="88"/>
      <c r="P233" s="225">
        <f>O233*H233</f>
        <v>0</v>
      </c>
      <c r="Q233" s="225">
        <v>1</v>
      </c>
      <c r="R233" s="225">
        <f>Q233*H233</f>
        <v>0.040000000000000001</v>
      </c>
      <c r="S233" s="225">
        <v>0</v>
      </c>
      <c r="T233" s="226">
        <f>S233*H233</f>
        <v>0</v>
      </c>
      <c r="U233" s="42"/>
      <c r="V233" s="42"/>
      <c r="W233" s="42"/>
      <c r="X233" s="42"/>
      <c r="Y233" s="42"/>
      <c r="Z233" s="42"/>
      <c r="AA233" s="42"/>
      <c r="AB233" s="42"/>
      <c r="AC233" s="42"/>
      <c r="AD233" s="42"/>
      <c r="AE233" s="42"/>
      <c r="AR233" s="227" t="s">
        <v>375</v>
      </c>
      <c r="AT233" s="227" t="s">
        <v>280</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302</v>
      </c>
      <c r="BM233" s="227" t="s">
        <v>1982</v>
      </c>
    </row>
    <row r="234" s="2" customFormat="1">
      <c r="A234" s="42"/>
      <c r="B234" s="43"/>
      <c r="C234" s="44"/>
      <c r="D234" s="231" t="s">
        <v>663</v>
      </c>
      <c r="E234" s="44"/>
      <c r="F234" s="276" t="s">
        <v>1983</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663</v>
      </c>
      <c r="AU234" s="20" t="s">
        <v>84</v>
      </c>
    </row>
    <row r="235" s="2" customFormat="1" ht="24.15" customHeight="1">
      <c r="A235" s="42"/>
      <c r="B235" s="43"/>
      <c r="C235" s="216" t="s">
        <v>419</v>
      </c>
      <c r="D235" s="216" t="s">
        <v>221</v>
      </c>
      <c r="E235" s="217" t="s">
        <v>1984</v>
      </c>
      <c r="F235" s="218" t="s">
        <v>1985</v>
      </c>
      <c r="G235" s="219" t="s">
        <v>1749</v>
      </c>
      <c r="H235" s="220">
        <v>15.800000000000001</v>
      </c>
      <c r="I235" s="221"/>
      <c r="J235" s="222">
        <f>ROUND(I235*H235,2)</f>
        <v>0</v>
      </c>
      <c r="K235" s="218" t="s">
        <v>1129</v>
      </c>
      <c r="L235" s="48"/>
      <c r="M235" s="223" t="s">
        <v>32</v>
      </c>
      <c r="N235" s="224" t="s">
        <v>48</v>
      </c>
      <c r="O235" s="88"/>
      <c r="P235" s="225">
        <f>O235*H235</f>
        <v>0</v>
      </c>
      <c r="Q235" s="225">
        <v>0</v>
      </c>
      <c r="R235" s="225">
        <f>Q235*H235</f>
        <v>0</v>
      </c>
      <c r="S235" s="225">
        <v>0</v>
      </c>
      <c r="T235" s="226">
        <f>S235*H235</f>
        <v>0</v>
      </c>
      <c r="U235" s="42"/>
      <c r="V235" s="42"/>
      <c r="W235" s="42"/>
      <c r="X235" s="42"/>
      <c r="Y235" s="42"/>
      <c r="Z235" s="42"/>
      <c r="AA235" s="42"/>
      <c r="AB235" s="42"/>
      <c r="AC235" s="42"/>
      <c r="AD235" s="42"/>
      <c r="AE235" s="42"/>
      <c r="AR235" s="227" t="s">
        <v>302</v>
      </c>
      <c r="AT235" s="227" t="s">
        <v>221</v>
      </c>
      <c r="AU235" s="227" t="s">
        <v>84</v>
      </c>
      <c r="AY235" s="20" t="s">
        <v>219</v>
      </c>
      <c r="BE235" s="228">
        <f>IF(N235="základní",J235,0)</f>
        <v>0</v>
      </c>
      <c r="BF235" s="228">
        <f>IF(N235="snížená",J235,0)</f>
        <v>0</v>
      </c>
      <c r="BG235" s="228">
        <f>IF(N235="zákl. přenesená",J235,0)</f>
        <v>0</v>
      </c>
      <c r="BH235" s="228">
        <f>IF(N235="sníž. přenesená",J235,0)</f>
        <v>0</v>
      </c>
      <c r="BI235" s="228">
        <f>IF(N235="nulová",J235,0)</f>
        <v>0</v>
      </c>
      <c r="BJ235" s="20" t="s">
        <v>84</v>
      </c>
      <c r="BK235" s="228">
        <f>ROUND(I235*H235,2)</f>
        <v>0</v>
      </c>
      <c r="BL235" s="20" t="s">
        <v>302</v>
      </c>
      <c r="BM235" s="227" t="s">
        <v>1986</v>
      </c>
    </row>
    <row r="236" s="2" customFormat="1">
      <c r="A236" s="42"/>
      <c r="B236" s="43"/>
      <c r="C236" s="44"/>
      <c r="D236" s="299" t="s">
        <v>1131</v>
      </c>
      <c r="E236" s="44"/>
      <c r="F236" s="300" t="s">
        <v>1987</v>
      </c>
      <c r="G236" s="44"/>
      <c r="H236" s="44"/>
      <c r="I236" s="277"/>
      <c r="J236" s="44"/>
      <c r="K236" s="44"/>
      <c r="L236" s="48"/>
      <c r="M236" s="278"/>
      <c r="N236" s="279"/>
      <c r="O236" s="88"/>
      <c r="P236" s="88"/>
      <c r="Q236" s="88"/>
      <c r="R236" s="88"/>
      <c r="S236" s="88"/>
      <c r="T236" s="89"/>
      <c r="U236" s="42"/>
      <c r="V236" s="42"/>
      <c r="W236" s="42"/>
      <c r="X236" s="42"/>
      <c r="Y236" s="42"/>
      <c r="Z236" s="42"/>
      <c r="AA236" s="42"/>
      <c r="AB236" s="42"/>
      <c r="AC236" s="42"/>
      <c r="AD236" s="42"/>
      <c r="AE236" s="42"/>
      <c r="AT236" s="20" t="s">
        <v>1131</v>
      </c>
      <c r="AU236" s="20" t="s">
        <v>84</v>
      </c>
    </row>
    <row r="237" s="2" customFormat="1" ht="16.5" customHeight="1">
      <c r="A237" s="42"/>
      <c r="B237" s="43"/>
      <c r="C237" s="252" t="s">
        <v>423</v>
      </c>
      <c r="D237" s="252" t="s">
        <v>280</v>
      </c>
      <c r="E237" s="253" t="s">
        <v>1988</v>
      </c>
      <c r="F237" s="254" t="s">
        <v>1989</v>
      </c>
      <c r="G237" s="255" t="s">
        <v>1839</v>
      </c>
      <c r="H237" s="256">
        <v>0.010999999999999999</v>
      </c>
      <c r="I237" s="257"/>
      <c r="J237" s="258">
        <f>ROUND(I237*H237,2)</f>
        <v>0</v>
      </c>
      <c r="K237" s="254" t="s">
        <v>1129</v>
      </c>
      <c r="L237" s="259"/>
      <c r="M237" s="260" t="s">
        <v>32</v>
      </c>
      <c r="N237" s="261" t="s">
        <v>48</v>
      </c>
      <c r="O237" s="88"/>
      <c r="P237" s="225">
        <f>O237*H237</f>
        <v>0</v>
      </c>
      <c r="Q237" s="225">
        <v>1</v>
      </c>
      <c r="R237" s="225">
        <f>Q237*H237</f>
        <v>0.010999999999999999</v>
      </c>
      <c r="S237" s="225">
        <v>0</v>
      </c>
      <c r="T237" s="226">
        <f>S237*H237</f>
        <v>0</v>
      </c>
      <c r="U237" s="42"/>
      <c r="V237" s="42"/>
      <c r="W237" s="42"/>
      <c r="X237" s="42"/>
      <c r="Y237" s="42"/>
      <c r="Z237" s="42"/>
      <c r="AA237" s="42"/>
      <c r="AB237" s="42"/>
      <c r="AC237" s="42"/>
      <c r="AD237" s="42"/>
      <c r="AE237" s="42"/>
      <c r="AR237" s="227" t="s">
        <v>375</v>
      </c>
      <c r="AT237" s="227" t="s">
        <v>280</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1990</v>
      </c>
    </row>
    <row r="238" s="2" customFormat="1">
      <c r="A238" s="42"/>
      <c r="B238" s="43"/>
      <c r="C238" s="44"/>
      <c r="D238" s="231" t="s">
        <v>663</v>
      </c>
      <c r="E238" s="44"/>
      <c r="F238" s="276" t="s">
        <v>1991</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663</v>
      </c>
      <c r="AU238" s="20" t="s">
        <v>84</v>
      </c>
    </row>
    <row r="239" s="2" customFormat="1" ht="24.15" customHeight="1">
      <c r="A239" s="42"/>
      <c r="B239" s="43"/>
      <c r="C239" s="216" t="s">
        <v>427</v>
      </c>
      <c r="D239" s="216" t="s">
        <v>221</v>
      </c>
      <c r="E239" s="217" t="s">
        <v>1992</v>
      </c>
      <c r="F239" s="218" t="s">
        <v>1993</v>
      </c>
      <c r="G239" s="219" t="s">
        <v>1749</v>
      </c>
      <c r="H239" s="220">
        <v>90.780000000000001</v>
      </c>
      <c r="I239" s="221"/>
      <c r="J239" s="222">
        <f>ROUND(I239*H239,2)</f>
        <v>0</v>
      </c>
      <c r="K239" s="218" t="s">
        <v>1129</v>
      </c>
      <c r="L239" s="48"/>
      <c r="M239" s="223" t="s">
        <v>32</v>
      </c>
      <c r="N239" s="224" t="s">
        <v>48</v>
      </c>
      <c r="O239" s="88"/>
      <c r="P239" s="225">
        <f>O239*H239</f>
        <v>0</v>
      </c>
      <c r="Q239" s="225">
        <v>0.00039825</v>
      </c>
      <c r="R239" s="225">
        <f>Q239*H239</f>
        <v>0.036153135000000003</v>
      </c>
      <c r="S239" s="225">
        <v>0</v>
      </c>
      <c r="T239" s="226">
        <f>S239*H239</f>
        <v>0</v>
      </c>
      <c r="U239" s="42"/>
      <c r="V239" s="42"/>
      <c r="W239" s="42"/>
      <c r="X239" s="42"/>
      <c r="Y239" s="42"/>
      <c r="Z239" s="42"/>
      <c r="AA239" s="42"/>
      <c r="AB239" s="42"/>
      <c r="AC239" s="42"/>
      <c r="AD239" s="42"/>
      <c r="AE239" s="42"/>
      <c r="AR239" s="227" t="s">
        <v>302</v>
      </c>
      <c r="AT239" s="227" t="s">
        <v>221</v>
      </c>
      <c r="AU239" s="227" t="s">
        <v>84</v>
      </c>
      <c r="AY239" s="20" t="s">
        <v>219</v>
      </c>
      <c r="BE239" s="228">
        <f>IF(N239="základní",J239,0)</f>
        <v>0</v>
      </c>
      <c r="BF239" s="228">
        <f>IF(N239="snížená",J239,0)</f>
        <v>0</v>
      </c>
      <c r="BG239" s="228">
        <f>IF(N239="zákl. přenesená",J239,0)</f>
        <v>0</v>
      </c>
      <c r="BH239" s="228">
        <f>IF(N239="sníž. přenesená",J239,0)</f>
        <v>0</v>
      </c>
      <c r="BI239" s="228">
        <f>IF(N239="nulová",J239,0)</f>
        <v>0</v>
      </c>
      <c r="BJ239" s="20" t="s">
        <v>84</v>
      </c>
      <c r="BK239" s="228">
        <f>ROUND(I239*H239,2)</f>
        <v>0</v>
      </c>
      <c r="BL239" s="20" t="s">
        <v>302</v>
      </c>
      <c r="BM239" s="227" t="s">
        <v>1994</v>
      </c>
    </row>
    <row r="240" s="2" customFormat="1">
      <c r="A240" s="42"/>
      <c r="B240" s="43"/>
      <c r="C240" s="44"/>
      <c r="D240" s="299" t="s">
        <v>1131</v>
      </c>
      <c r="E240" s="44"/>
      <c r="F240" s="300" t="s">
        <v>1995</v>
      </c>
      <c r="G240" s="44"/>
      <c r="H240" s="44"/>
      <c r="I240" s="277"/>
      <c r="J240" s="44"/>
      <c r="K240" s="44"/>
      <c r="L240" s="48"/>
      <c r="M240" s="278"/>
      <c r="N240" s="279"/>
      <c r="O240" s="88"/>
      <c r="P240" s="88"/>
      <c r="Q240" s="88"/>
      <c r="R240" s="88"/>
      <c r="S240" s="88"/>
      <c r="T240" s="89"/>
      <c r="U240" s="42"/>
      <c r="V240" s="42"/>
      <c r="W240" s="42"/>
      <c r="X240" s="42"/>
      <c r="Y240" s="42"/>
      <c r="Z240" s="42"/>
      <c r="AA240" s="42"/>
      <c r="AB240" s="42"/>
      <c r="AC240" s="42"/>
      <c r="AD240" s="42"/>
      <c r="AE240" s="42"/>
      <c r="AT240" s="20" t="s">
        <v>1131</v>
      </c>
      <c r="AU240" s="20" t="s">
        <v>84</v>
      </c>
    </row>
    <row r="241" s="2" customFormat="1" ht="24.15" customHeight="1">
      <c r="A241" s="42"/>
      <c r="B241" s="43"/>
      <c r="C241" s="216" t="s">
        <v>431</v>
      </c>
      <c r="D241" s="216" t="s">
        <v>221</v>
      </c>
      <c r="E241" s="217" t="s">
        <v>1996</v>
      </c>
      <c r="F241" s="218" t="s">
        <v>1997</v>
      </c>
      <c r="G241" s="219" t="s">
        <v>1749</v>
      </c>
      <c r="H241" s="220">
        <v>27.649999999999999</v>
      </c>
      <c r="I241" s="221"/>
      <c r="J241" s="222">
        <f>ROUND(I241*H241,2)</f>
        <v>0</v>
      </c>
      <c r="K241" s="218" t="s">
        <v>1129</v>
      </c>
      <c r="L241" s="48"/>
      <c r="M241" s="223" t="s">
        <v>32</v>
      </c>
      <c r="N241" s="224" t="s">
        <v>48</v>
      </c>
      <c r="O241" s="88"/>
      <c r="P241" s="225">
        <f>O241*H241</f>
        <v>0</v>
      </c>
      <c r="Q241" s="225">
        <v>0.00039825</v>
      </c>
      <c r="R241" s="225">
        <f>Q241*H241</f>
        <v>0.0110116125</v>
      </c>
      <c r="S241" s="225">
        <v>0</v>
      </c>
      <c r="T241" s="226">
        <f>S241*H241</f>
        <v>0</v>
      </c>
      <c r="U241" s="42"/>
      <c r="V241" s="42"/>
      <c r="W241" s="42"/>
      <c r="X241" s="42"/>
      <c r="Y241" s="42"/>
      <c r="Z241" s="42"/>
      <c r="AA241" s="42"/>
      <c r="AB241" s="42"/>
      <c r="AC241" s="42"/>
      <c r="AD241" s="42"/>
      <c r="AE241" s="42"/>
      <c r="AR241" s="227" t="s">
        <v>302</v>
      </c>
      <c r="AT241" s="227" t="s">
        <v>221</v>
      </c>
      <c r="AU241" s="227" t="s">
        <v>84</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302</v>
      </c>
      <c r="BM241" s="227" t="s">
        <v>1998</v>
      </c>
    </row>
    <row r="242" s="2" customFormat="1">
      <c r="A242" s="42"/>
      <c r="B242" s="43"/>
      <c r="C242" s="44"/>
      <c r="D242" s="299" t="s">
        <v>1131</v>
      </c>
      <c r="E242" s="44"/>
      <c r="F242" s="300" t="s">
        <v>1999</v>
      </c>
      <c r="G242" s="44"/>
      <c r="H242" s="44"/>
      <c r="I242" s="277"/>
      <c r="J242" s="44"/>
      <c r="K242" s="44"/>
      <c r="L242" s="48"/>
      <c r="M242" s="278"/>
      <c r="N242" s="279"/>
      <c r="O242" s="88"/>
      <c r="P242" s="88"/>
      <c r="Q242" s="88"/>
      <c r="R242" s="88"/>
      <c r="S242" s="88"/>
      <c r="T242" s="89"/>
      <c r="U242" s="42"/>
      <c r="V242" s="42"/>
      <c r="W242" s="42"/>
      <c r="X242" s="42"/>
      <c r="Y242" s="42"/>
      <c r="Z242" s="42"/>
      <c r="AA242" s="42"/>
      <c r="AB242" s="42"/>
      <c r="AC242" s="42"/>
      <c r="AD242" s="42"/>
      <c r="AE242" s="42"/>
      <c r="AT242" s="20" t="s">
        <v>1131</v>
      </c>
      <c r="AU242" s="20" t="s">
        <v>84</v>
      </c>
    </row>
    <row r="243" s="2" customFormat="1" ht="37.8" customHeight="1">
      <c r="A243" s="42"/>
      <c r="B243" s="43"/>
      <c r="C243" s="252" t="s">
        <v>436</v>
      </c>
      <c r="D243" s="252" t="s">
        <v>280</v>
      </c>
      <c r="E243" s="253" t="s">
        <v>2000</v>
      </c>
      <c r="F243" s="254" t="s">
        <v>2001</v>
      </c>
      <c r="G243" s="255" t="s">
        <v>1749</v>
      </c>
      <c r="H243" s="256">
        <v>124.352</v>
      </c>
      <c r="I243" s="257"/>
      <c r="J243" s="258">
        <f>ROUND(I243*H243,2)</f>
        <v>0</v>
      </c>
      <c r="K243" s="254" t="s">
        <v>1129</v>
      </c>
      <c r="L243" s="259"/>
      <c r="M243" s="260" t="s">
        <v>32</v>
      </c>
      <c r="N243" s="261" t="s">
        <v>48</v>
      </c>
      <c r="O243" s="88"/>
      <c r="P243" s="225">
        <f>O243*H243</f>
        <v>0</v>
      </c>
      <c r="Q243" s="225">
        <v>0.0047999999999999996</v>
      </c>
      <c r="R243" s="225">
        <f>Q243*H243</f>
        <v>0.59688960000000002</v>
      </c>
      <c r="S243" s="225">
        <v>0</v>
      </c>
      <c r="T243" s="226">
        <f>S243*H243</f>
        <v>0</v>
      </c>
      <c r="U243" s="42"/>
      <c r="V243" s="42"/>
      <c r="W243" s="42"/>
      <c r="X243" s="42"/>
      <c r="Y243" s="42"/>
      <c r="Z243" s="42"/>
      <c r="AA243" s="42"/>
      <c r="AB243" s="42"/>
      <c r="AC243" s="42"/>
      <c r="AD243" s="42"/>
      <c r="AE243" s="42"/>
      <c r="AR243" s="227" t="s">
        <v>375</v>
      </c>
      <c r="AT243" s="227" t="s">
        <v>280</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2002</v>
      </c>
    </row>
    <row r="244" s="2" customFormat="1" ht="33" customHeight="1">
      <c r="A244" s="42"/>
      <c r="B244" s="43"/>
      <c r="C244" s="216" t="s">
        <v>440</v>
      </c>
      <c r="D244" s="216" t="s">
        <v>221</v>
      </c>
      <c r="E244" s="217" t="s">
        <v>2003</v>
      </c>
      <c r="F244" s="218" t="s">
        <v>2004</v>
      </c>
      <c r="G244" s="219" t="s">
        <v>1749</v>
      </c>
      <c r="H244" s="220">
        <v>48.280000000000001</v>
      </c>
      <c r="I244" s="221"/>
      <c r="J244" s="222">
        <f>ROUND(I244*H244,2)</f>
        <v>0</v>
      </c>
      <c r="K244" s="218" t="s">
        <v>1129</v>
      </c>
      <c r="L244" s="48"/>
      <c r="M244" s="223" t="s">
        <v>32</v>
      </c>
      <c r="N244" s="224" t="s">
        <v>48</v>
      </c>
      <c r="O244" s="88"/>
      <c r="P244" s="225">
        <f>O244*H244</f>
        <v>0</v>
      </c>
      <c r="Q244" s="225">
        <v>0</v>
      </c>
      <c r="R244" s="225">
        <f>Q244*H244</f>
        <v>0</v>
      </c>
      <c r="S244" s="225">
        <v>0</v>
      </c>
      <c r="T244" s="226">
        <f>S244*H244</f>
        <v>0</v>
      </c>
      <c r="U244" s="42"/>
      <c r="V244" s="42"/>
      <c r="W244" s="42"/>
      <c r="X244" s="42"/>
      <c r="Y244" s="42"/>
      <c r="Z244" s="42"/>
      <c r="AA244" s="42"/>
      <c r="AB244" s="42"/>
      <c r="AC244" s="42"/>
      <c r="AD244" s="42"/>
      <c r="AE244" s="42"/>
      <c r="AR244" s="227" t="s">
        <v>302</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302</v>
      </c>
      <c r="BM244" s="227" t="s">
        <v>2005</v>
      </c>
    </row>
    <row r="245" s="2" customFormat="1">
      <c r="A245" s="42"/>
      <c r="B245" s="43"/>
      <c r="C245" s="44"/>
      <c r="D245" s="299" t="s">
        <v>1131</v>
      </c>
      <c r="E245" s="44"/>
      <c r="F245" s="300" t="s">
        <v>2006</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1131</v>
      </c>
      <c r="AU245" s="20" t="s">
        <v>84</v>
      </c>
    </row>
    <row r="246" s="15" customFormat="1">
      <c r="A246" s="15"/>
      <c r="B246" s="266"/>
      <c r="C246" s="267"/>
      <c r="D246" s="231" t="s">
        <v>228</v>
      </c>
      <c r="E246" s="268" t="s">
        <v>32</v>
      </c>
      <c r="F246" s="269" t="s">
        <v>2007</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2008</v>
      </c>
      <c r="F247" s="233" t="s">
        <v>2009</v>
      </c>
      <c r="G247" s="230"/>
      <c r="H247" s="234">
        <v>48.280000000000001</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84</v>
      </c>
      <c r="AY247" s="240" t="s">
        <v>219</v>
      </c>
    </row>
    <row r="248" s="2" customFormat="1" ht="24.15" customHeight="1">
      <c r="A248" s="42"/>
      <c r="B248" s="43"/>
      <c r="C248" s="252" t="s">
        <v>444</v>
      </c>
      <c r="D248" s="252" t="s">
        <v>280</v>
      </c>
      <c r="E248" s="253" t="s">
        <v>2010</v>
      </c>
      <c r="F248" s="254" t="s">
        <v>2011</v>
      </c>
      <c r="G248" s="255" t="s">
        <v>1749</v>
      </c>
      <c r="H248" s="256">
        <v>50.694000000000003</v>
      </c>
      <c r="I248" s="257"/>
      <c r="J248" s="258">
        <f>ROUND(I248*H248,2)</f>
        <v>0</v>
      </c>
      <c r="K248" s="254" t="s">
        <v>1129</v>
      </c>
      <c r="L248" s="259"/>
      <c r="M248" s="260" t="s">
        <v>32</v>
      </c>
      <c r="N248" s="261" t="s">
        <v>48</v>
      </c>
      <c r="O248" s="88"/>
      <c r="P248" s="225">
        <f>O248*H248</f>
        <v>0</v>
      </c>
      <c r="Q248" s="225">
        <v>0.00044999999999999999</v>
      </c>
      <c r="R248" s="225">
        <f>Q248*H248</f>
        <v>0.022812300000000001</v>
      </c>
      <c r="S248" s="225">
        <v>0</v>
      </c>
      <c r="T248" s="226">
        <f>S248*H248</f>
        <v>0</v>
      </c>
      <c r="U248" s="42"/>
      <c r="V248" s="42"/>
      <c r="W248" s="42"/>
      <c r="X248" s="42"/>
      <c r="Y248" s="42"/>
      <c r="Z248" s="42"/>
      <c r="AA248" s="42"/>
      <c r="AB248" s="42"/>
      <c r="AC248" s="42"/>
      <c r="AD248" s="42"/>
      <c r="AE248" s="42"/>
      <c r="AR248" s="227" t="s">
        <v>375</v>
      </c>
      <c r="AT248" s="227" t="s">
        <v>280</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302</v>
      </c>
      <c r="BM248" s="227" t="s">
        <v>2012</v>
      </c>
    </row>
    <row r="249" s="2" customFormat="1" ht="24.15" customHeight="1">
      <c r="A249" s="42"/>
      <c r="B249" s="43"/>
      <c r="C249" s="216" t="s">
        <v>448</v>
      </c>
      <c r="D249" s="216" t="s">
        <v>221</v>
      </c>
      <c r="E249" s="217" t="s">
        <v>2013</v>
      </c>
      <c r="F249" s="218" t="s">
        <v>2014</v>
      </c>
      <c r="G249" s="219" t="s">
        <v>1749</v>
      </c>
      <c r="H249" s="220">
        <v>81.280000000000001</v>
      </c>
      <c r="I249" s="221"/>
      <c r="J249" s="222">
        <f>ROUND(I249*H249,2)</f>
        <v>0</v>
      </c>
      <c r="K249" s="218" t="s">
        <v>1129</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302</v>
      </c>
      <c r="AT249" s="227" t="s">
        <v>221</v>
      </c>
      <c r="AU249" s="227" t="s">
        <v>84</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302</v>
      </c>
      <c r="BM249" s="227" t="s">
        <v>2015</v>
      </c>
    </row>
    <row r="250" s="2" customFormat="1">
      <c r="A250" s="42"/>
      <c r="B250" s="43"/>
      <c r="C250" s="44"/>
      <c r="D250" s="299" t="s">
        <v>1131</v>
      </c>
      <c r="E250" s="44"/>
      <c r="F250" s="300" t="s">
        <v>2016</v>
      </c>
      <c r="G250" s="44"/>
      <c r="H250" s="44"/>
      <c r="I250" s="277"/>
      <c r="J250" s="44"/>
      <c r="K250" s="44"/>
      <c r="L250" s="48"/>
      <c r="M250" s="278"/>
      <c r="N250" s="279"/>
      <c r="O250" s="88"/>
      <c r="P250" s="88"/>
      <c r="Q250" s="88"/>
      <c r="R250" s="88"/>
      <c r="S250" s="88"/>
      <c r="T250" s="89"/>
      <c r="U250" s="42"/>
      <c r="V250" s="42"/>
      <c r="W250" s="42"/>
      <c r="X250" s="42"/>
      <c r="Y250" s="42"/>
      <c r="Z250" s="42"/>
      <c r="AA250" s="42"/>
      <c r="AB250" s="42"/>
      <c r="AC250" s="42"/>
      <c r="AD250" s="42"/>
      <c r="AE250" s="42"/>
      <c r="AT250" s="20" t="s">
        <v>1131</v>
      </c>
      <c r="AU250" s="20" t="s">
        <v>84</v>
      </c>
    </row>
    <row r="251" s="2" customFormat="1" ht="24.15" customHeight="1">
      <c r="A251" s="42"/>
      <c r="B251" s="43"/>
      <c r="C251" s="252" t="s">
        <v>452</v>
      </c>
      <c r="D251" s="252" t="s">
        <v>280</v>
      </c>
      <c r="E251" s="253" t="s">
        <v>2017</v>
      </c>
      <c r="F251" s="254" t="s">
        <v>2018</v>
      </c>
      <c r="G251" s="255" t="s">
        <v>1749</v>
      </c>
      <c r="H251" s="256">
        <v>50.694000000000003</v>
      </c>
      <c r="I251" s="257"/>
      <c r="J251" s="258">
        <f>ROUND(I251*H251,2)</f>
        <v>0</v>
      </c>
      <c r="K251" s="254" t="s">
        <v>1129</v>
      </c>
      <c r="L251" s="259"/>
      <c r="M251" s="260" t="s">
        <v>32</v>
      </c>
      <c r="N251" s="261" t="s">
        <v>48</v>
      </c>
      <c r="O251" s="88"/>
      <c r="P251" s="225">
        <f>O251*H251</f>
        <v>0</v>
      </c>
      <c r="Q251" s="225">
        <v>0.00029999999999999997</v>
      </c>
      <c r="R251" s="225">
        <f>Q251*H251</f>
        <v>0.0152082</v>
      </c>
      <c r="S251" s="225">
        <v>0</v>
      </c>
      <c r="T251" s="226">
        <f>S251*H251</f>
        <v>0</v>
      </c>
      <c r="U251" s="42"/>
      <c r="V251" s="42"/>
      <c r="W251" s="42"/>
      <c r="X251" s="42"/>
      <c r="Y251" s="42"/>
      <c r="Z251" s="42"/>
      <c r="AA251" s="42"/>
      <c r="AB251" s="42"/>
      <c r="AC251" s="42"/>
      <c r="AD251" s="42"/>
      <c r="AE251" s="42"/>
      <c r="AR251" s="227" t="s">
        <v>375</v>
      </c>
      <c r="AT251" s="227" t="s">
        <v>280</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302</v>
      </c>
      <c r="BM251" s="227" t="s">
        <v>2019</v>
      </c>
    </row>
    <row r="252" s="15" customFormat="1">
      <c r="A252" s="15"/>
      <c r="B252" s="266"/>
      <c r="C252" s="267"/>
      <c r="D252" s="231" t="s">
        <v>228</v>
      </c>
      <c r="E252" s="268" t="s">
        <v>32</v>
      </c>
      <c r="F252" s="269" t="s">
        <v>2007</v>
      </c>
      <c r="G252" s="267"/>
      <c r="H252" s="268" t="s">
        <v>32</v>
      </c>
      <c r="I252" s="270"/>
      <c r="J252" s="267"/>
      <c r="K252" s="267"/>
      <c r="L252" s="271"/>
      <c r="M252" s="272"/>
      <c r="N252" s="273"/>
      <c r="O252" s="273"/>
      <c r="P252" s="273"/>
      <c r="Q252" s="273"/>
      <c r="R252" s="273"/>
      <c r="S252" s="273"/>
      <c r="T252" s="274"/>
      <c r="U252" s="15"/>
      <c r="V252" s="15"/>
      <c r="W252" s="15"/>
      <c r="X252" s="15"/>
      <c r="Y252" s="15"/>
      <c r="Z252" s="15"/>
      <c r="AA252" s="15"/>
      <c r="AB252" s="15"/>
      <c r="AC252" s="15"/>
      <c r="AD252" s="15"/>
      <c r="AE252" s="15"/>
      <c r="AT252" s="275" t="s">
        <v>228</v>
      </c>
      <c r="AU252" s="275" t="s">
        <v>84</v>
      </c>
      <c r="AV252" s="15" t="s">
        <v>84</v>
      </c>
      <c r="AW252" s="15" t="s">
        <v>39</v>
      </c>
      <c r="AX252" s="15" t="s">
        <v>77</v>
      </c>
      <c r="AY252" s="275" t="s">
        <v>219</v>
      </c>
    </row>
    <row r="253" s="13" customFormat="1">
      <c r="A253" s="13"/>
      <c r="B253" s="229"/>
      <c r="C253" s="230"/>
      <c r="D253" s="231" t="s">
        <v>228</v>
      </c>
      <c r="E253" s="232" t="s">
        <v>1731</v>
      </c>
      <c r="F253" s="233" t="s">
        <v>2020</v>
      </c>
      <c r="G253" s="230"/>
      <c r="H253" s="234">
        <v>48.280000000000001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77</v>
      </c>
      <c r="AY253" s="240" t="s">
        <v>219</v>
      </c>
    </row>
    <row r="254" s="13" customFormat="1">
      <c r="A254" s="13"/>
      <c r="B254" s="229"/>
      <c r="C254" s="230"/>
      <c r="D254" s="231" t="s">
        <v>228</v>
      </c>
      <c r="E254" s="232" t="s">
        <v>2021</v>
      </c>
      <c r="F254" s="233" t="s">
        <v>2022</v>
      </c>
      <c r="G254" s="230"/>
      <c r="H254" s="234">
        <v>50.694000000000003</v>
      </c>
      <c r="I254" s="235"/>
      <c r="J254" s="230"/>
      <c r="K254" s="230"/>
      <c r="L254" s="236"/>
      <c r="M254" s="237"/>
      <c r="N254" s="238"/>
      <c r="O254" s="238"/>
      <c r="P254" s="238"/>
      <c r="Q254" s="238"/>
      <c r="R254" s="238"/>
      <c r="S254" s="238"/>
      <c r="T254" s="239"/>
      <c r="U254" s="13"/>
      <c r="V254" s="13"/>
      <c r="W254" s="13"/>
      <c r="X254" s="13"/>
      <c r="Y254" s="13"/>
      <c r="Z254" s="13"/>
      <c r="AA254" s="13"/>
      <c r="AB254" s="13"/>
      <c r="AC254" s="13"/>
      <c r="AD254" s="13"/>
      <c r="AE254" s="13"/>
      <c r="AT254" s="240" t="s">
        <v>228</v>
      </c>
      <c r="AU254" s="240" t="s">
        <v>84</v>
      </c>
      <c r="AV254" s="13" t="s">
        <v>86</v>
      </c>
      <c r="AW254" s="13" t="s">
        <v>39</v>
      </c>
      <c r="AX254" s="13" t="s">
        <v>84</v>
      </c>
      <c r="AY254" s="240" t="s">
        <v>219</v>
      </c>
    </row>
    <row r="255" s="2" customFormat="1" ht="24.15" customHeight="1">
      <c r="A255" s="42"/>
      <c r="B255" s="43"/>
      <c r="C255" s="252" t="s">
        <v>458</v>
      </c>
      <c r="D255" s="252" t="s">
        <v>280</v>
      </c>
      <c r="E255" s="253" t="s">
        <v>2023</v>
      </c>
      <c r="F255" s="254" t="s">
        <v>2024</v>
      </c>
      <c r="G255" s="255" t="s">
        <v>1749</v>
      </c>
      <c r="H255" s="256">
        <v>34.649999999999999</v>
      </c>
      <c r="I255" s="257"/>
      <c r="J255" s="258">
        <f>ROUND(I255*H255,2)</f>
        <v>0</v>
      </c>
      <c r="K255" s="254" t="s">
        <v>1129</v>
      </c>
      <c r="L255" s="259"/>
      <c r="M255" s="260" t="s">
        <v>32</v>
      </c>
      <c r="N255" s="261" t="s">
        <v>48</v>
      </c>
      <c r="O255" s="88"/>
      <c r="P255" s="225">
        <f>O255*H255</f>
        <v>0</v>
      </c>
      <c r="Q255" s="225">
        <v>0.00080000000000000004</v>
      </c>
      <c r="R255" s="225">
        <f>Q255*H255</f>
        <v>0.027720000000000002</v>
      </c>
      <c r="S255" s="225">
        <v>0</v>
      </c>
      <c r="T255" s="226">
        <f>S255*H255</f>
        <v>0</v>
      </c>
      <c r="U255" s="42"/>
      <c r="V255" s="42"/>
      <c r="W255" s="42"/>
      <c r="X255" s="42"/>
      <c r="Y255" s="42"/>
      <c r="Z255" s="42"/>
      <c r="AA255" s="42"/>
      <c r="AB255" s="42"/>
      <c r="AC255" s="42"/>
      <c r="AD255" s="42"/>
      <c r="AE255" s="42"/>
      <c r="AR255" s="227" t="s">
        <v>375</v>
      </c>
      <c r="AT255" s="227" t="s">
        <v>280</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302</v>
      </c>
      <c r="BM255" s="227" t="s">
        <v>2025</v>
      </c>
    </row>
    <row r="256" s="15" customFormat="1">
      <c r="A256" s="15"/>
      <c r="B256" s="266"/>
      <c r="C256" s="267"/>
      <c r="D256" s="231" t="s">
        <v>228</v>
      </c>
      <c r="E256" s="268" t="s">
        <v>32</v>
      </c>
      <c r="F256" s="269" t="s">
        <v>2026</v>
      </c>
      <c r="G256" s="267"/>
      <c r="H256" s="268" t="s">
        <v>32</v>
      </c>
      <c r="I256" s="270"/>
      <c r="J256" s="267"/>
      <c r="K256" s="267"/>
      <c r="L256" s="271"/>
      <c r="M256" s="272"/>
      <c r="N256" s="273"/>
      <c r="O256" s="273"/>
      <c r="P256" s="273"/>
      <c r="Q256" s="273"/>
      <c r="R256" s="273"/>
      <c r="S256" s="273"/>
      <c r="T256" s="274"/>
      <c r="U256" s="15"/>
      <c r="V256" s="15"/>
      <c r="W256" s="15"/>
      <c r="X256" s="15"/>
      <c r="Y256" s="15"/>
      <c r="Z256" s="15"/>
      <c r="AA256" s="15"/>
      <c r="AB256" s="15"/>
      <c r="AC256" s="15"/>
      <c r="AD256" s="15"/>
      <c r="AE256" s="15"/>
      <c r="AT256" s="275" t="s">
        <v>228</v>
      </c>
      <c r="AU256" s="275" t="s">
        <v>84</v>
      </c>
      <c r="AV256" s="15" t="s">
        <v>84</v>
      </c>
      <c r="AW256" s="15" t="s">
        <v>39</v>
      </c>
      <c r="AX256" s="15" t="s">
        <v>77</v>
      </c>
      <c r="AY256" s="275" t="s">
        <v>219</v>
      </c>
    </row>
    <row r="257" s="15" customFormat="1">
      <c r="A257" s="15"/>
      <c r="B257" s="266"/>
      <c r="C257" s="267"/>
      <c r="D257" s="231" t="s">
        <v>228</v>
      </c>
      <c r="E257" s="268" t="s">
        <v>32</v>
      </c>
      <c r="F257" s="269" t="s">
        <v>2027</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1733</v>
      </c>
      <c r="F258" s="233" t="s">
        <v>2028</v>
      </c>
      <c r="G258" s="230"/>
      <c r="H258" s="234">
        <v>33</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77</v>
      </c>
      <c r="AY258" s="240" t="s">
        <v>219</v>
      </c>
    </row>
    <row r="259" s="13" customFormat="1">
      <c r="A259" s="13"/>
      <c r="B259" s="229"/>
      <c r="C259" s="230"/>
      <c r="D259" s="231" t="s">
        <v>228</v>
      </c>
      <c r="E259" s="232" t="s">
        <v>2029</v>
      </c>
      <c r="F259" s="233" t="s">
        <v>2030</v>
      </c>
      <c r="G259" s="230"/>
      <c r="H259" s="234">
        <v>34.649999999999999</v>
      </c>
      <c r="I259" s="235"/>
      <c r="J259" s="230"/>
      <c r="K259" s="230"/>
      <c r="L259" s="236"/>
      <c r="M259" s="237"/>
      <c r="N259" s="238"/>
      <c r="O259" s="238"/>
      <c r="P259" s="238"/>
      <c r="Q259" s="238"/>
      <c r="R259" s="238"/>
      <c r="S259" s="238"/>
      <c r="T259" s="239"/>
      <c r="U259" s="13"/>
      <c r="V259" s="13"/>
      <c r="W259" s="13"/>
      <c r="X259" s="13"/>
      <c r="Y259" s="13"/>
      <c r="Z259" s="13"/>
      <c r="AA259" s="13"/>
      <c r="AB259" s="13"/>
      <c r="AC259" s="13"/>
      <c r="AD259" s="13"/>
      <c r="AE259" s="13"/>
      <c r="AT259" s="240" t="s">
        <v>228</v>
      </c>
      <c r="AU259" s="240" t="s">
        <v>84</v>
      </c>
      <c r="AV259" s="13" t="s">
        <v>86</v>
      </c>
      <c r="AW259" s="13" t="s">
        <v>39</v>
      </c>
      <c r="AX259" s="13" t="s">
        <v>84</v>
      </c>
      <c r="AY259" s="240" t="s">
        <v>219</v>
      </c>
    </row>
    <row r="260" s="2" customFormat="1" ht="21.75" customHeight="1">
      <c r="A260" s="42"/>
      <c r="B260" s="43"/>
      <c r="C260" s="216" t="s">
        <v>465</v>
      </c>
      <c r="D260" s="216" t="s">
        <v>221</v>
      </c>
      <c r="E260" s="217" t="s">
        <v>2031</v>
      </c>
      <c r="F260" s="218" t="s">
        <v>2032</v>
      </c>
      <c r="G260" s="219" t="s">
        <v>280</v>
      </c>
      <c r="H260" s="220">
        <v>35.649999999999999</v>
      </c>
      <c r="I260" s="221"/>
      <c r="J260" s="222">
        <f>ROUND(I260*H260,2)</f>
        <v>0</v>
      </c>
      <c r="K260" s="218" t="s">
        <v>1903</v>
      </c>
      <c r="L260" s="48"/>
      <c r="M260" s="223" t="s">
        <v>32</v>
      </c>
      <c r="N260" s="224" t="s">
        <v>48</v>
      </c>
      <c r="O260" s="88"/>
      <c r="P260" s="225">
        <f>O260*H260</f>
        <v>0</v>
      </c>
      <c r="Q260" s="225">
        <v>0.00155</v>
      </c>
      <c r="R260" s="225">
        <f>Q260*H260</f>
        <v>0.055257499999999994</v>
      </c>
      <c r="S260" s="225">
        <v>0</v>
      </c>
      <c r="T260" s="226">
        <f>S260*H260</f>
        <v>0</v>
      </c>
      <c r="U260" s="42"/>
      <c r="V260" s="42"/>
      <c r="W260" s="42"/>
      <c r="X260" s="42"/>
      <c r="Y260" s="42"/>
      <c r="Z260" s="42"/>
      <c r="AA260" s="42"/>
      <c r="AB260" s="42"/>
      <c r="AC260" s="42"/>
      <c r="AD260" s="42"/>
      <c r="AE260" s="42"/>
      <c r="AR260" s="227" t="s">
        <v>302</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302</v>
      </c>
      <c r="BM260" s="227" t="s">
        <v>2033</v>
      </c>
    </row>
    <row r="261" s="15" customFormat="1">
      <c r="A261" s="15"/>
      <c r="B261" s="266"/>
      <c r="C261" s="267"/>
      <c r="D261" s="231" t="s">
        <v>228</v>
      </c>
      <c r="E261" s="268" t="s">
        <v>32</v>
      </c>
      <c r="F261" s="269" t="s">
        <v>2034</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2035</v>
      </c>
      <c r="F262" s="233" t="s">
        <v>2036</v>
      </c>
      <c r="G262" s="230"/>
      <c r="H262" s="234">
        <v>35.649999999999999</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24.15" customHeight="1">
      <c r="A263" s="42"/>
      <c r="B263" s="43"/>
      <c r="C263" s="216" t="s">
        <v>469</v>
      </c>
      <c r="D263" s="216" t="s">
        <v>221</v>
      </c>
      <c r="E263" s="217" t="s">
        <v>2037</v>
      </c>
      <c r="F263" s="218" t="s">
        <v>2038</v>
      </c>
      <c r="G263" s="219" t="s">
        <v>1839</v>
      </c>
      <c r="H263" s="220">
        <v>0.81599999999999995</v>
      </c>
      <c r="I263" s="221"/>
      <c r="J263" s="222">
        <f>ROUND(I263*H263,2)</f>
        <v>0</v>
      </c>
      <c r="K263" s="218" t="s">
        <v>1129</v>
      </c>
      <c r="L263" s="48"/>
      <c r="M263" s="223" t="s">
        <v>32</v>
      </c>
      <c r="N263" s="224" t="s">
        <v>48</v>
      </c>
      <c r="O263" s="88"/>
      <c r="P263" s="225">
        <f>O263*H263</f>
        <v>0</v>
      </c>
      <c r="Q263" s="225">
        <v>0</v>
      </c>
      <c r="R263" s="225">
        <f>Q263*H263</f>
        <v>0</v>
      </c>
      <c r="S263" s="225">
        <v>0</v>
      </c>
      <c r="T263" s="226">
        <f>S263*H263</f>
        <v>0</v>
      </c>
      <c r="U263" s="42"/>
      <c r="V263" s="42"/>
      <c r="W263" s="42"/>
      <c r="X263" s="42"/>
      <c r="Y263" s="42"/>
      <c r="Z263" s="42"/>
      <c r="AA263" s="42"/>
      <c r="AB263" s="42"/>
      <c r="AC263" s="42"/>
      <c r="AD263" s="42"/>
      <c r="AE263" s="42"/>
      <c r="AR263" s="227" t="s">
        <v>302</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302</v>
      </c>
      <c r="BM263" s="227" t="s">
        <v>2039</v>
      </c>
    </row>
    <row r="264" s="2" customFormat="1">
      <c r="A264" s="42"/>
      <c r="B264" s="43"/>
      <c r="C264" s="44"/>
      <c r="D264" s="299" t="s">
        <v>1131</v>
      </c>
      <c r="E264" s="44"/>
      <c r="F264" s="300" t="s">
        <v>2040</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1131</v>
      </c>
      <c r="AU264" s="20" t="s">
        <v>84</v>
      </c>
    </row>
    <row r="265" s="12" customFormat="1" ht="25.92" customHeight="1">
      <c r="A265" s="12"/>
      <c r="B265" s="200"/>
      <c r="C265" s="201"/>
      <c r="D265" s="202" t="s">
        <v>76</v>
      </c>
      <c r="E265" s="203" t="s">
        <v>267</v>
      </c>
      <c r="F265" s="203" t="s">
        <v>2041</v>
      </c>
      <c r="G265" s="201"/>
      <c r="H265" s="201"/>
      <c r="I265" s="204"/>
      <c r="J265" s="205">
        <f>BK265</f>
        <v>0</v>
      </c>
      <c r="K265" s="201"/>
      <c r="L265" s="206"/>
      <c r="M265" s="207"/>
      <c r="N265" s="208"/>
      <c r="O265" s="208"/>
      <c r="P265" s="209">
        <f>SUM(P266:P335)</f>
        <v>0</v>
      </c>
      <c r="Q265" s="208"/>
      <c r="R265" s="209">
        <f>SUM(R266:R335)</f>
        <v>14.206202171999999</v>
      </c>
      <c r="S265" s="208"/>
      <c r="T265" s="210">
        <f>SUM(T266:T335)</f>
        <v>38.26773</v>
      </c>
      <c r="U265" s="12"/>
      <c r="V265" s="12"/>
      <c r="W265" s="12"/>
      <c r="X265" s="12"/>
      <c r="Y265" s="12"/>
      <c r="Z265" s="12"/>
      <c r="AA265" s="12"/>
      <c r="AB265" s="12"/>
      <c r="AC265" s="12"/>
      <c r="AD265" s="12"/>
      <c r="AE265" s="12"/>
      <c r="AR265" s="211" t="s">
        <v>84</v>
      </c>
      <c r="AT265" s="212" t="s">
        <v>76</v>
      </c>
      <c r="AU265" s="212" t="s">
        <v>77</v>
      </c>
      <c r="AY265" s="211" t="s">
        <v>219</v>
      </c>
      <c r="BK265" s="213">
        <f>SUM(BK266:BK335)</f>
        <v>0</v>
      </c>
    </row>
    <row r="266" s="2" customFormat="1" ht="24.15" customHeight="1">
      <c r="A266" s="42"/>
      <c r="B266" s="43"/>
      <c r="C266" s="216" t="s">
        <v>473</v>
      </c>
      <c r="D266" s="216" t="s">
        <v>221</v>
      </c>
      <c r="E266" s="217" t="s">
        <v>2042</v>
      </c>
      <c r="F266" s="218" t="s">
        <v>2043</v>
      </c>
      <c r="G266" s="219" t="s">
        <v>280</v>
      </c>
      <c r="H266" s="220">
        <v>8</v>
      </c>
      <c r="I266" s="221"/>
      <c r="J266" s="222">
        <f>ROUND(I266*H266,2)</f>
        <v>0</v>
      </c>
      <c r="K266" s="218" t="s">
        <v>1129</v>
      </c>
      <c r="L266" s="48"/>
      <c r="M266" s="223" t="s">
        <v>32</v>
      </c>
      <c r="N266" s="224" t="s">
        <v>48</v>
      </c>
      <c r="O266" s="88"/>
      <c r="P266" s="225">
        <f>O266*H266</f>
        <v>0</v>
      </c>
      <c r="Q266" s="225">
        <v>0.15537912000000001</v>
      </c>
      <c r="R266" s="225">
        <f>Q266*H266</f>
        <v>1.2430329600000001</v>
      </c>
      <c r="S266" s="225">
        <v>0</v>
      </c>
      <c r="T266" s="226">
        <f>S266*H266</f>
        <v>0</v>
      </c>
      <c r="U266" s="42"/>
      <c r="V266" s="42"/>
      <c r="W266" s="42"/>
      <c r="X266" s="42"/>
      <c r="Y266" s="42"/>
      <c r="Z266" s="42"/>
      <c r="AA266" s="42"/>
      <c r="AB266" s="42"/>
      <c r="AC266" s="42"/>
      <c r="AD266" s="42"/>
      <c r="AE266" s="42"/>
      <c r="AR266" s="227" t="s">
        <v>226</v>
      </c>
      <c r="AT266" s="227" t="s">
        <v>221</v>
      </c>
      <c r="AU266" s="227" t="s">
        <v>84</v>
      </c>
      <c r="AY266" s="20" t="s">
        <v>219</v>
      </c>
      <c r="BE266" s="228">
        <f>IF(N266="základní",J266,0)</f>
        <v>0</v>
      </c>
      <c r="BF266" s="228">
        <f>IF(N266="snížená",J266,0)</f>
        <v>0</v>
      </c>
      <c r="BG266" s="228">
        <f>IF(N266="zákl. přenesená",J266,0)</f>
        <v>0</v>
      </c>
      <c r="BH266" s="228">
        <f>IF(N266="sníž. přenesená",J266,0)</f>
        <v>0</v>
      </c>
      <c r="BI266" s="228">
        <f>IF(N266="nulová",J266,0)</f>
        <v>0</v>
      </c>
      <c r="BJ266" s="20" t="s">
        <v>84</v>
      </c>
      <c r="BK266" s="228">
        <f>ROUND(I266*H266,2)</f>
        <v>0</v>
      </c>
      <c r="BL266" s="20" t="s">
        <v>226</v>
      </c>
      <c r="BM266" s="227" t="s">
        <v>2044</v>
      </c>
    </row>
    <row r="267" s="2" customFormat="1">
      <c r="A267" s="42"/>
      <c r="B267" s="43"/>
      <c r="C267" s="44"/>
      <c r="D267" s="299" t="s">
        <v>1131</v>
      </c>
      <c r="E267" s="44"/>
      <c r="F267" s="300" t="s">
        <v>2045</v>
      </c>
      <c r="G267" s="44"/>
      <c r="H267" s="44"/>
      <c r="I267" s="277"/>
      <c r="J267" s="44"/>
      <c r="K267" s="44"/>
      <c r="L267" s="48"/>
      <c r="M267" s="278"/>
      <c r="N267" s="279"/>
      <c r="O267" s="88"/>
      <c r="P267" s="88"/>
      <c r="Q267" s="88"/>
      <c r="R267" s="88"/>
      <c r="S267" s="88"/>
      <c r="T267" s="89"/>
      <c r="U267" s="42"/>
      <c r="V267" s="42"/>
      <c r="W267" s="42"/>
      <c r="X267" s="42"/>
      <c r="Y267" s="42"/>
      <c r="Z267" s="42"/>
      <c r="AA267" s="42"/>
      <c r="AB267" s="42"/>
      <c r="AC267" s="42"/>
      <c r="AD267" s="42"/>
      <c r="AE267" s="42"/>
      <c r="AT267" s="20" t="s">
        <v>1131</v>
      </c>
      <c r="AU267" s="20" t="s">
        <v>84</v>
      </c>
    </row>
    <row r="268" s="15" customFormat="1">
      <c r="A268" s="15"/>
      <c r="B268" s="266"/>
      <c r="C268" s="267"/>
      <c r="D268" s="231" t="s">
        <v>228</v>
      </c>
      <c r="E268" s="268" t="s">
        <v>32</v>
      </c>
      <c r="F268" s="269" t="s">
        <v>2046</v>
      </c>
      <c r="G268" s="267"/>
      <c r="H268" s="268" t="s">
        <v>32</v>
      </c>
      <c r="I268" s="270"/>
      <c r="J268" s="267"/>
      <c r="K268" s="267"/>
      <c r="L268" s="271"/>
      <c r="M268" s="272"/>
      <c r="N268" s="273"/>
      <c r="O268" s="273"/>
      <c r="P268" s="273"/>
      <c r="Q268" s="273"/>
      <c r="R268" s="273"/>
      <c r="S268" s="273"/>
      <c r="T268" s="274"/>
      <c r="U268" s="15"/>
      <c r="V268" s="15"/>
      <c r="W268" s="15"/>
      <c r="X268" s="15"/>
      <c r="Y268" s="15"/>
      <c r="Z268" s="15"/>
      <c r="AA268" s="15"/>
      <c r="AB268" s="15"/>
      <c r="AC268" s="15"/>
      <c r="AD268" s="15"/>
      <c r="AE268" s="15"/>
      <c r="AT268" s="275" t="s">
        <v>228</v>
      </c>
      <c r="AU268" s="275" t="s">
        <v>84</v>
      </c>
      <c r="AV268" s="15" t="s">
        <v>84</v>
      </c>
      <c r="AW268" s="15" t="s">
        <v>39</v>
      </c>
      <c r="AX268" s="15" t="s">
        <v>77</v>
      </c>
      <c r="AY268" s="275" t="s">
        <v>219</v>
      </c>
    </row>
    <row r="269" s="13" customFormat="1">
      <c r="A269" s="13"/>
      <c r="B269" s="229"/>
      <c r="C269" s="230"/>
      <c r="D269" s="231" t="s">
        <v>228</v>
      </c>
      <c r="E269" s="232" t="s">
        <v>2047</v>
      </c>
      <c r="F269" s="233" t="s">
        <v>2048</v>
      </c>
      <c r="G269" s="230"/>
      <c r="H269" s="234">
        <v>8</v>
      </c>
      <c r="I269" s="235"/>
      <c r="J269" s="230"/>
      <c r="K269" s="230"/>
      <c r="L269" s="236"/>
      <c r="M269" s="237"/>
      <c r="N269" s="238"/>
      <c r="O269" s="238"/>
      <c r="P269" s="238"/>
      <c r="Q269" s="238"/>
      <c r="R269" s="238"/>
      <c r="S269" s="238"/>
      <c r="T269" s="239"/>
      <c r="U269" s="13"/>
      <c r="V269" s="13"/>
      <c r="W269" s="13"/>
      <c r="X269" s="13"/>
      <c r="Y269" s="13"/>
      <c r="Z269" s="13"/>
      <c r="AA269" s="13"/>
      <c r="AB269" s="13"/>
      <c r="AC269" s="13"/>
      <c r="AD269" s="13"/>
      <c r="AE269" s="13"/>
      <c r="AT269" s="240" t="s">
        <v>228</v>
      </c>
      <c r="AU269" s="240" t="s">
        <v>84</v>
      </c>
      <c r="AV269" s="13" t="s">
        <v>86</v>
      </c>
      <c r="AW269" s="13" t="s">
        <v>39</v>
      </c>
      <c r="AX269" s="13" t="s">
        <v>84</v>
      </c>
      <c r="AY269" s="240" t="s">
        <v>219</v>
      </c>
    </row>
    <row r="270" s="2" customFormat="1" ht="16.5" customHeight="1">
      <c r="A270" s="42"/>
      <c r="B270" s="43"/>
      <c r="C270" s="252" t="s">
        <v>477</v>
      </c>
      <c r="D270" s="252" t="s">
        <v>280</v>
      </c>
      <c r="E270" s="253" t="s">
        <v>2049</v>
      </c>
      <c r="F270" s="254" t="s">
        <v>2050</v>
      </c>
      <c r="G270" s="255" t="s">
        <v>280</v>
      </c>
      <c r="H270" s="256">
        <v>8</v>
      </c>
      <c r="I270" s="257"/>
      <c r="J270" s="258">
        <f>ROUND(I270*H270,2)</f>
        <v>0</v>
      </c>
      <c r="K270" s="254" t="s">
        <v>1129</v>
      </c>
      <c r="L270" s="259"/>
      <c r="M270" s="260" t="s">
        <v>32</v>
      </c>
      <c r="N270" s="261" t="s">
        <v>48</v>
      </c>
      <c r="O270" s="88"/>
      <c r="P270" s="225">
        <f>O270*H270</f>
        <v>0</v>
      </c>
      <c r="Q270" s="225">
        <v>0.045999999999999999</v>
      </c>
      <c r="R270" s="225">
        <f>Q270*H270</f>
        <v>0.36799999999999999</v>
      </c>
      <c r="S270" s="225">
        <v>0</v>
      </c>
      <c r="T270" s="226">
        <f>S270*H270</f>
        <v>0</v>
      </c>
      <c r="U270" s="42"/>
      <c r="V270" s="42"/>
      <c r="W270" s="42"/>
      <c r="X270" s="42"/>
      <c r="Y270" s="42"/>
      <c r="Z270" s="42"/>
      <c r="AA270" s="42"/>
      <c r="AB270" s="42"/>
      <c r="AC270" s="42"/>
      <c r="AD270" s="42"/>
      <c r="AE270" s="42"/>
      <c r="AR270" s="227" t="s">
        <v>262</v>
      </c>
      <c r="AT270" s="227" t="s">
        <v>280</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2051</v>
      </c>
    </row>
    <row r="271" s="2" customFormat="1" ht="21.75" customHeight="1">
      <c r="A271" s="42"/>
      <c r="B271" s="43"/>
      <c r="C271" s="216" t="s">
        <v>481</v>
      </c>
      <c r="D271" s="216" t="s">
        <v>221</v>
      </c>
      <c r="E271" s="217" t="s">
        <v>2052</v>
      </c>
      <c r="F271" s="218" t="s">
        <v>2053</v>
      </c>
      <c r="G271" s="219" t="s">
        <v>1749</v>
      </c>
      <c r="H271" s="220">
        <v>7.4880000000000004</v>
      </c>
      <c r="I271" s="221"/>
      <c r="J271" s="222">
        <f>ROUND(I271*H271,2)</f>
        <v>0</v>
      </c>
      <c r="K271" s="218" t="s">
        <v>1129</v>
      </c>
      <c r="L271" s="48"/>
      <c r="M271" s="223" t="s">
        <v>32</v>
      </c>
      <c r="N271" s="224" t="s">
        <v>48</v>
      </c>
      <c r="O271" s="88"/>
      <c r="P271" s="225">
        <f>O271*H271</f>
        <v>0</v>
      </c>
      <c r="Q271" s="225">
        <v>0.00094499999999999998</v>
      </c>
      <c r="R271" s="225">
        <f>Q271*H271</f>
        <v>0.0070761600000000006</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2054</v>
      </c>
    </row>
    <row r="272" s="2" customFormat="1">
      <c r="A272" s="42"/>
      <c r="B272" s="43"/>
      <c r="C272" s="44"/>
      <c r="D272" s="299" t="s">
        <v>1131</v>
      </c>
      <c r="E272" s="44"/>
      <c r="F272" s="300" t="s">
        <v>2055</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1131</v>
      </c>
      <c r="AU272" s="20" t="s">
        <v>84</v>
      </c>
    </row>
    <row r="273" s="2" customFormat="1" ht="24.15" customHeight="1">
      <c r="A273" s="42"/>
      <c r="B273" s="43"/>
      <c r="C273" s="216" t="s">
        <v>485</v>
      </c>
      <c r="D273" s="216" t="s">
        <v>221</v>
      </c>
      <c r="E273" s="217" t="s">
        <v>2056</v>
      </c>
      <c r="F273" s="218" t="s">
        <v>2057</v>
      </c>
      <c r="G273" s="219" t="s">
        <v>1756</v>
      </c>
      <c r="H273" s="220">
        <v>1</v>
      </c>
      <c r="I273" s="221"/>
      <c r="J273" s="222">
        <f>ROUND(I273*H273,2)</f>
        <v>0</v>
      </c>
      <c r="K273" s="218" t="s">
        <v>1129</v>
      </c>
      <c r="L273" s="48"/>
      <c r="M273" s="223" t="s">
        <v>32</v>
      </c>
      <c r="N273" s="224" t="s">
        <v>48</v>
      </c>
      <c r="O273" s="88"/>
      <c r="P273" s="225">
        <f>O273*H273</f>
        <v>0</v>
      </c>
      <c r="Q273" s="225">
        <v>0.0064850000000000003</v>
      </c>
      <c r="R273" s="225">
        <f>Q273*H273</f>
        <v>0.0064850000000000003</v>
      </c>
      <c r="S273" s="225">
        <v>0</v>
      </c>
      <c r="T273" s="226">
        <f>S273*H273</f>
        <v>0</v>
      </c>
      <c r="U273" s="42"/>
      <c r="V273" s="42"/>
      <c r="W273" s="42"/>
      <c r="X273" s="42"/>
      <c r="Y273" s="42"/>
      <c r="Z273" s="42"/>
      <c r="AA273" s="42"/>
      <c r="AB273" s="42"/>
      <c r="AC273" s="42"/>
      <c r="AD273" s="42"/>
      <c r="AE273" s="42"/>
      <c r="AR273" s="227" t="s">
        <v>226</v>
      </c>
      <c r="AT273" s="227" t="s">
        <v>221</v>
      </c>
      <c r="AU273" s="227" t="s">
        <v>84</v>
      </c>
      <c r="AY273" s="20" t="s">
        <v>219</v>
      </c>
      <c r="BE273" s="228">
        <f>IF(N273="základní",J273,0)</f>
        <v>0</v>
      </c>
      <c r="BF273" s="228">
        <f>IF(N273="snížená",J273,0)</f>
        <v>0</v>
      </c>
      <c r="BG273" s="228">
        <f>IF(N273="zákl. přenesená",J273,0)</f>
        <v>0</v>
      </c>
      <c r="BH273" s="228">
        <f>IF(N273="sníž. přenesená",J273,0)</f>
        <v>0</v>
      </c>
      <c r="BI273" s="228">
        <f>IF(N273="nulová",J273,0)</f>
        <v>0</v>
      </c>
      <c r="BJ273" s="20" t="s">
        <v>84</v>
      </c>
      <c r="BK273" s="228">
        <f>ROUND(I273*H273,2)</f>
        <v>0</v>
      </c>
      <c r="BL273" s="20" t="s">
        <v>226</v>
      </c>
      <c r="BM273" s="227" t="s">
        <v>2058</v>
      </c>
    </row>
    <row r="274" s="2" customFormat="1">
      <c r="A274" s="42"/>
      <c r="B274" s="43"/>
      <c r="C274" s="44"/>
      <c r="D274" s="299" t="s">
        <v>1131</v>
      </c>
      <c r="E274" s="44"/>
      <c r="F274" s="300" t="s">
        <v>2059</v>
      </c>
      <c r="G274" s="44"/>
      <c r="H274" s="44"/>
      <c r="I274" s="277"/>
      <c r="J274" s="44"/>
      <c r="K274" s="44"/>
      <c r="L274" s="48"/>
      <c r="M274" s="278"/>
      <c r="N274" s="279"/>
      <c r="O274" s="88"/>
      <c r="P274" s="88"/>
      <c r="Q274" s="88"/>
      <c r="R274" s="88"/>
      <c r="S274" s="88"/>
      <c r="T274" s="89"/>
      <c r="U274" s="42"/>
      <c r="V274" s="42"/>
      <c r="W274" s="42"/>
      <c r="X274" s="42"/>
      <c r="Y274" s="42"/>
      <c r="Z274" s="42"/>
      <c r="AA274" s="42"/>
      <c r="AB274" s="42"/>
      <c r="AC274" s="42"/>
      <c r="AD274" s="42"/>
      <c r="AE274" s="42"/>
      <c r="AT274" s="20" t="s">
        <v>1131</v>
      </c>
      <c r="AU274" s="20" t="s">
        <v>84</v>
      </c>
    </row>
    <row r="275" s="13" customFormat="1">
      <c r="A275" s="13"/>
      <c r="B275" s="229"/>
      <c r="C275" s="230"/>
      <c r="D275" s="231" t="s">
        <v>228</v>
      </c>
      <c r="E275" s="232" t="s">
        <v>2060</v>
      </c>
      <c r="F275" s="233" t="s">
        <v>2061</v>
      </c>
      <c r="G275" s="230"/>
      <c r="H275" s="234">
        <v>1</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24.15" customHeight="1">
      <c r="A276" s="42"/>
      <c r="B276" s="43"/>
      <c r="C276" s="216" t="s">
        <v>491</v>
      </c>
      <c r="D276" s="216" t="s">
        <v>221</v>
      </c>
      <c r="E276" s="217" t="s">
        <v>2062</v>
      </c>
      <c r="F276" s="218" t="s">
        <v>2063</v>
      </c>
      <c r="G276" s="219" t="s">
        <v>224</v>
      </c>
      <c r="H276" s="220">
        <v>6</v>
      </c>
      <c r="I276" s="221"/>
      <c r="J276" s="222">
        <f>ROUND(I276*H276,2)</f>
        <v>0</v>
      </c>
      <c r="K276" s="218" t="s">
        <v>1129</v>
      </c>
      <c r="L276" s="48"/>
      <c r="M276" s="223" t="s">
        <v>32</v>
      </c>
      <c r="N276" s="224" t="s">
        <v>48</v>
      </c>
      <c r="O276" s="88"/>
      <c r="P276" s="225">
        <f>O276*H276</f>
        <v>0</v>
      </c>
      <c r="Q276" s="225">
        <v>0.12</v>
      </c>
      <c r="R276" s="225">
        <f>Q276*H276</f>
        <v>0.71999999999999997</v>
      </c>
      <c r="S276" s="225">
        <v>2.4900000000000002</v>
      </c>
      <c r="T276" s="226">
        <f>S276*H276</f>
        <v>14.940000000000001</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2064</v>
      </c>
    </row>
    <row r="277" s="2" customFormat="1">
      <c r="A277" s="42"/>
      <c r="B277" s="43"/>
      <c r="C277" s="44"/>
      <c r="D277" s="299" t="s">
        <v>1131</v>
      </c>
      <c r="E277" s="44"/>
      <c r="F277" s="300" t="s">
        <v>2065</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1131</v>
      </c>
      <c r="AU277" s="20" t="s">
        <v>84</v>
      </c>
    </row>
    <row r="278" s="15" customFormat="1">
      <c r="A278" s="15"/>
      <c r="B278" s="266"/>
      <c r="C278" s="267"/>
      <c r="D278" s="231" t="s">
        <v>228</v>
      </c>
      <c r="E278" s="268" t="s">
        <v>32</v>
      </c>
      <c r="F278" s="269" t="s">
        <v>1759</v>
      </c>
      <c r="G278" s="267"/>
      <c r="H278" s="268" t="s">
        <v>32</v>
      </c>
      <c r="I278" s="270"/>
      <c r="J278" s="267"/>
      <c r="K278" s="267"/>
      <c r="L278" s="271"/>
      <c r="M278" s="272"/>
      <c r="N278" s="273"/>
      <c r="O278" s="273"/>
      <c r="P278" s="273"/>
      <c r="Q278" s="273"/>
      <c r="R278" s="273"/>
      <c r="S278" s="273"/>
      <c r="T278" s="274"/>
      <c r="U278" s="15"/>
      <c r="V278" s="15"/>
      <c r="W278" s="15"/>
      <c r="X278" s="15"/>
      <c r="Y278" s="15"/>
      <c r="Z278" s="15"/>
      <c r="AA278" s="15"/>
      <c r="AB278" s="15"/>
      <c r="AC278" s="15"/>
      <c r="AD278" s="15"/>
      <c r="AE278" s="15"/>
      <c r="AT278" s="275" t="s">
        <v>228</v>
      </c>
      <c r="AU278" s="275" t="s">
        <v>84</v>
      </c>
      <c r="AV278" s="15" t="s">
        <v>84</v>
      </c>
      <c r="AW278" s="15" t="s">
        <v>39</v>
      </c>
      <c r="AX278" s="15" t="s">
        <v>77</v>
      </c>
      <c r="AY278" s="275" t="s">
        <v>219</v>
      </c>
    </row>
    <row r="279" s="13" customFormat="1">
      <c r="A279" s="13"/>
      <c r="B279" s="229"/>
      <c r="C279" s="230"/>
      <c r="D279" s="231" t="s">
        <v>228</v>
      </c>
      <c r="E279" s="232" t="s">
        <v>2066</v>
      </c>
      <c r="F279" s="233" t="s">
        <v>2067</v>
      </c>
      <c r="G279" s="230"/>
      <c r="H279" s="234">
        <v>6</v>
      </c>
      <c r="I279" s="235"/>
      <c r="J279" s="230"/>
      <c r="K279" s="230"/>
      <c r="L279" s="236"/>
      <c r="M279" s="237"/>
      <c r="N279" s="238"/>
      <c r="O279" s="238"/>
      <c r="P279" s="238"/>
      <c r="Q279" s="238"/>
      <c r="R279" s="238"/>
      <c r="S279" s="238"/>
      <c r="T279" s="239"/>
      <c r="U279" s="13"/>
      <c r="V279" s="13"/>
      <c r="W279" s="13"/>
      <c r="X279" s="13"/>
      <c r="Y279" s="13"/>
      <c r="Z279" s="13"/>
      <c r="AA279" s="13"/>
      <c r="AB279" s="13"/>
      <c r="AC279" s="13"/>
      <c r="AD279" s="13"/>
      <c r="AE279" s="13"/>
      <c r="AT279" s="240" t="s">
        <v>228</v>
      </c>
      <c r="AU279" s="240" t="s">
        <v>84</v>
      </c>
      <c r="AV279" s="13" t="s">
        <v>86</v>
      </c>
      <c r="AW279" s="13" t="s">
        <v>39</v>
      </c>
      <c r="AX279" s="13" t="s">
        <v>84</v>
      </c>
      <c r="AY279" s="240" t="s">
        <v>219</v>
      </c>
    </row>
    <row r="280" s="2" customFormat="1" ht="16.5" customHeight="1">
      <c r="A280" s="42"/>
      <c r="B280" s="43"/>
      <c r="C280" s="216" t="s">
        <v>496</v>
      </c>
      <c r="D280" s="216" t="s">
        <v>221</v>
      </c>
      <c r="E280" s="217" t="s">
        <v>2068</v>
      </c>
      <c r="F280" s="218" t="s">
        <v>2069</v>
      </c>
      <c r="G280" s="219" t="s">
        <v>280</v>
      </c>
      <c r="H280" s="220">
        <v>28.710000000000001</v>
      </c>
      <c r="I280" s="221"/>
      <c r="J280" s="222">
        <f>ROUND(I280*H280,2)</f>
        <v>0</v>
      </c>
      <c r="K280" s="218" t="s">
        <v>1129</v>
      </c>
      <c r="L280" s="48"/>
      <c r="M280" s="223" t="s">
        <v>32</v>
      </c>
      <c r="N280" s="224" t="s">
        <v>48</v>
      </c>
      <c r="O280" s="88"/>
      <c r="P280" s="225">
        <f>O280*H280</f>
        <v>0</v>
      </c>
      <c r="Q280" s="225">
        <v>8.3599999999999999E-05</v>
      </c>
      <c r="R280" s="225">
        <f>Q280*H280</f>
        <v>0.0024001560000000001</v>
      </c>
      <c r="S280" s="225">
        <v>0.017999999999999999</v>
      </c>
      <c r="T280" s="226">
        <f>S280*H280</f>
        <v>0.51678000000000002</v>
      </c>
      <c r="U280" s="42"/>
      <c r="V280" s="42"/>
      <c r="W280" s="42"/>
      <c r="X280" s="42"/>
      <c r="Y280" s="42"/>
      <c r="Z280" s="42"/>
      <c r="AA280" s="42"/>
      <c r="AB280" s="42"/>
      <c r="AC280" s="42"/>
      <c r="AD280" s="42"/>
      <c r="AE280" s="42"/>
      <c r="AR280" s="227" t="s">
        <v>226</v>
      </c>
      <c r="AT280" s="227" t="s">
        <v>221</v>
      </c>
      <c r="AU280" s="227" t="s">
        <v>84</v>
      </c>
      <c r="AY280" s="20" t="s">
        <v>219</v>
      </c>
      <c r="BE280" s="228">
        <f>IF(N280="základní",J280,0)</f>
        <v>0</v>
      </c>
      <c r="BF280" s="228">
        <f>IF(N280="snížená",J280,0)</f>
        <v>0</v>
      </c>
      <c r="BG280" s="228">
        <f>IF(N280="zákl. přenesená",J280,0)</f>
        <v>0</v>
      </c>
      <c r="BH280" s="228">
        <f>IF(N280="sníž. přenesená",J280,0)</f>
        <v>0</v>
      </c>
      <c r="BI280" s="228">
        <f>IF(N280="nulová",J280,0)</f>
        <v>0</v>
      </c>
      <c r="BJ280" s="20" t="s">
        <v>84</v>
      </c>
      <c r="BK280" s="228">
        <f>ROUND(I280*H280,2)</f>
        <v>0</v>
      </c>
      <c r="BL280" s="20" t="s">
        <v>226</v>
      </c>
      <c r="BM280" s="227" t="s">
        <v>2070</v>
      </c>
    </row>
    <row r="281" s="2" customFormat="1">
      <c r="A281" s="42"/>
      <c r="B281" s="43"/>
      <c r="C281" s="44"/>
      <c r="D281" s="299" t="s">
        <v>1131</v>
      </c>
      <c r="E281" s="44"/>
      <c r="F281" s="300" t="s">
        <v>2071</v>
      </c>
      <c r="G281" s="44"/>
      <c r="H281" s="44"/>
      <c r="I281" s="277"/>
      <c r="J281" s="44"/>
      <c r="K281" s="44"/>
      <c r="L281" s="48"/>
      <c r="M281" s="278"/>
      <c r="N281" s="279"/>
      <c r="O281" s="88"/>
      <c r="P281" s="88"/>
      <c r="Q281" s="88"/>
      <c r="R281" s="88"/>
      <c r="S281" s="88"/>
      <c r="T281" s="89"/>
      <c r="U281" s="42"/>
      <c r="V281" s="42"/>
      <c r="W281" s="42"/>
      <c r="X281" s="42"/>
      <c r="Y281" s="42"/>
      <c r="Z281" s="42"/>
      <c r="AA281" s="42"/>
      <c r="AB281" s="42"/>
      <c r="AC281" s="42"/>
      <c r="AD281" s="42"/>
      <c r="AE281" s="42"/>
      <c r="AT281" s="20" t="s">
        <v>1131</v>
      </c>
      <c r="AU281" s="20" t="s">
        <v>84</v>
      </c>
    </row>
    <row r="282" s="15" customFormat="1">
      <c r="A282" s="15"/>
      <c r="B282" s="266"/>
      <c r="C282" s="267"/>
      <c r="D282" s="231" t="s">
        <v>228</v>
      </c>
      <c r="E282" s="268" t="s">
        <v>32</v>
      </c>
      <c r="F282" s="269" t="s">
        <v>2072</v>
      </c>
      <c r="G282" s="267"/>
      <c r="H282" s="268" t="s">
        <v>32</v>
      </c>
      <c r="I282" s="270"/>
      <c r="J282" s="267"/>
      <c r="K282" s="267"/>
      <c r="L282" s="271"/>
      <c r="M282" s="272"/>
      <c r="N282" s="273"/>
      <c r="O282" s="273"/>
      <c r="P282" s="273"/>
      <c r="Q282" s="273"/>
      <c r="R282" s="273"/>
      <c r="S282" s="273"/>
      <c r="T282" s="274"/>
      <c r="U282" s="15"/>
      <c r="V282" s="15"/>
      <c r="W282" s="15"/>
      <c r="X282" s="15"/>
      <c r="Y282" s="15"/>
      <c r="Z282" s="15"/>
      <c r="AA282" s="15"/>
      <c r="AB282" s="15"/>
      <c r="AC282" s="15"/>
      <c r="AD282" s="15"/>
      <c r="AE282" s="15"/>
      <c r="AT282" s="275" t="s">
        <v>228</v>
      </c>
      <c r="AU282" s="275" t="s">
        <v>84</v>
      </c>
      <c r="AV282" s="15" t="s">
        <v>84</v>
      </c>
      <c r="AW282" s="15" t="s">
        <v>39</v>
      </c>
      <c r="AX282" s="15" t="s">
        <v>77</v>
      </c>
      <c r="AY282" s="275" t="s">
        <v>219</v>
      </c>
    </row>
    <row r="283" s="13" customFormat="1">
      <c r="A283" s="13"/>
      <c r="B283" s="229"/>
      <c r="C283" s="230"/>
      <c r="D283" s="231" t="s">
        <v>228</v>
      </c>
      <c r="E283" s="232" t="s">
        <v>2073</v>
      </c>
      <c r="F283" s="233" t="s">
        <v>2074</v>
      </c>
      <c r="G283" s="230"/>
      <c r="H283" s="234">
        <v>28.710000000000001</v>
      </c>
      <c r="I283" s="235"/>
      <c r="J283" s="230"/>
      <c r="K283" s="230"/>
      <c r="L283" s="236"/>
      <c r="M283" s="237"/>
      <c r="N283" s="238"/>
      <c r="O283" s="238"/>
      <c r="P283" s="238"/>
      <c r="Q283" s="238"/>
      <c r="R283" s="238"/>
      <c r="S283" s="238"/>
      <c r="T283" s="239"/>
      <c r="U283" s="13"/>
      <c r="V283" s="13"/>
      <c r="W283" s="13"/>
      <c r="X283" s="13"/>
      <c r="Y283" s="13"/>
      <c r="Z283" s="13"/>
      <c r="AA283" s="13"/>
      <c r="AB283" s="13"/>
      <c r="AC283" s="13"/>
      <c r="AD283" s="13"/>
      <c r="AE283" s="13"/>
      <c r="AT283" s="240" t="s">
        <v>228</v>
      </c>
      <c r="AU283" s="240" t="s">
        <v>84</v>
      </c>
      <c r="AV283" s="13" t="s">
        <v>86</v>
      </c>
      <c r="AW283" s="13" t="s">
        <v>39</v>
      </c>
      <c r="AX283" s="13" t="s">
        <v>84</v>
      </c>
      <c r="AY283" s="240" t="s">
        <v>219</v>
      </c>
    </row>
    <row r="284" s="2" customFormat="1" ht="33" customHeight="1">
      <c r="A284" s="42"/>
      <c r="B284" s="43"/>
      <c r="C284" s="216" t="s">
        <v>501</v>
      </c>
      <c r="D284" s="216" t="s">
        <v>221</v>
      </c>
      <c r="E284" s="217" t="s">
        <v>2075</v>
      </c>
      <c r="F284" s="218" t="s">
        <v>2076</v>
      </c>
      <c r="G284" s="219" t="s">
        <v>1749</v>
      </c>
      <c r="H284" s="220">
        <v>178</v>
      </c>
      <c r="I284" s="221"/>
      <c r="J284" s="222">
        <f>ROUND(I284*H284,2)</f>
        <v>0</v>
      </c>
      <c r="K284" s="218" t="s">
        <v>1129</v>
      </c>
      <c r="L284" s="48"/>
      <c r="M284" s="223" t="s">
        <v>32</v>
      </c>
      <c r="N284" s="224" t="s">
        <v>48</v>
      </c>
      <c r="O284" s="88"/>
      <c r="P284" s="225">
        <f>O284*H284</f>
        <v>0</v>
      </c>
      <c r="Q284" s="225">
        <v>0</v>
      </c>
      <c r="R284" s="225">
        <f>Q284*H284</f>
        <v>0</v>
      </c>
      <c r="S284" s="225">
        <v>0.070000000000000007</v>
      </c>
      <c r="T284" s="226">
        <f>S284*H284</f>
        <v>12.460000000000001</v>
      </c>
      <c r="U284" s="42"/>
      <c r="V284" s="42"/>
      <c r="W284" s="42"/>
      <c r="X284" s="42"/>
      <c r="Y284" s="42"/>
      <c r="Z284" s="42"/>
      <c r="AA284" s="42"/>
      <c r="AB284" s="42"/>
      <c r="AC284" s="42"/>
      <c r="AD284" s="42"/>
      <c r="AE284" s="42"/>
      <c r="AR284" s="227" t="s">
        <v>226</v>
      </c>
      <c r="AT284" s="227" t="s">
        <v>221</v>
      </c>
      <c r="AU284" s="227" t="s">
        <v>84</v>
      </c>
      <c r="AY284" s="20" t="s">
        <v>219</v>
      </c>
      <c r="BE284" s="228">
        <f>IF(N284="základní",J284,0)</f>
        <v>0</v>
      </c>
      <c r="BF284" s="228">
        <f>IF(N284="snížená",J284,0)</f>
        <v>0</v>
      </c>
      <c r="BG284" s="228">
        <f>IF(N284="zákl. přenesená",J284,0)</f>
        <v>0</v>
      </c>
      <c r="BH284" s="228">
        <f>IF(N284="sníž. přenesená",J284,0)</f>
        <v>0</v>
      </c>
      <c r="BI284" s="228">
        <f>IF(N284="nulová",J284,0)</f>
        <v>0</v>
      </c>
      <c r="BJ284" s="20" t="s">
        <v>84</v>
      </c>
      <c r="BK284" s="228">
        <f>ROUND(I284*H284,2)</f>
        <v>0</v>
      </c>
      <c r="BL284" s="20" t="s">
        <v>226</v>
      </c>
      <c r="BM284" s="227" t="s">
        <v>2077</v>
      </c>
    </row>
    <row r="285" s="2" customFormat="1">
      <c r="A285" s="42"/>
      <c r="B285" s="43"/>
      <c r="C285" s="44"/>
      <c r="D285" s="299" t="s">
        <v>1131</v>
      </c>
      <c r="E285" s="44"/>
      <c r="F285" s="300" t="s">
        <v>2078</v>
      </c>
      <c r="G285" s="44"/>
      <c r="H285" s="44"/>
      <c r="I285" s="277"/>
      <c r="J285" s="44"/>
      <c r="K285" s="44"/>
      <c r="L285" s="48"/>
      <c r="M285" s="278"/>
      <c r="N285" s="279"/>
      <c r="O285" s="88"/>
      <c r="P285" s="88"/>
      <c r="Q285" s="88"/>
      <c r="R285" s="88"/>
      <c r="S285" s="88"/>
      <c r="T285" s="89"/>
      <c r="U285" s="42"/>
      <c r="V285" s="42"/>
      <c r="W285" s="42"/>
      <c r="X285" s="42"/>
      <c r="Y285" s="42"/>
      <c r="Z285" s="42"/>
      <c r="AA285" s="42"/>
      <c r="AB285" s="42"/>
      <c r="AC285" s="42"/>
      <c r="AD285" s="42"/>
      <c r="AE285" s="42"/>
      <c r="AT285" s="20" t="s">
        <v>1131</v>
      </c>
      <c r="AU285" s="20" t="s">
        <v>84</v>
      </c>
    </row>
    <row r="286" s="15" customFormat="1">
      <c r="A286" s="15"/>
      <c r="B286" s="266"/>
      <c r="C286" s="267"/>
      <c r="D286" s="231" t="s">
        <v>228</v>
      </c>
      <c r="E286" s="268" t="s">
        <v>32</v>
      </c>
      <c r="F286" s="269" t="s">
        <v>2079</v>
      </c>
      <c r="G286" s="267"/>
      <c r="H286" s="268" t="s">
        <v>32</v>
      </c>
      <c r="I286" s="270"/>
      <c r="J286" s="267"/>
      <c r="K286" s="267"/>
      <c r="L286" s="271"/>
      <c r="M286" s="272"/>
      <c r="N286" s="273"/>
      <c r="O286" s="273"/>
      <c r="P286" s="273"/>
      <c r="Q286" s="273"/>
      <c r="R286" s="273"/>
      <c r="S286" s="273"/>
      <c r="T286" s="274"/>
      <c r="U286" s="15"/>
      <c r="V286" s="15"/>
      <c r="W286" s="15"/>
      <c r="X286" s="15"/>
      <c r="Y286" s="15"/>
      <c r="Z286" s="15"/>
      <c r="AA286" s="15"/>
      <c r="AB286" s="15"/>
      <c r="AC286" s="15"/>
      <c r="AD286" s="15"/>
      <c r="AE286" s="15"/>
      <c r="AT286" s="275" t="s">
        <v>228</v>
      </c>
      <c r="AU286" s="275" t="s">
        <v>84</v>
      </c>
      <c r="AV286" s="15" t="s">
        <v>84</v>
      </c>
      <c r="AW286" s="15" t="s">
        <v>39</v>
      </c>
      <c r="AX286" s="15" t="s">
        <v>77</v>
      </c>
      <c r="AY286" s="275" t="s">
        <v>219</v>
      </c>
    </row>
    <row r="287" s="13" customFormat="1">
      <c r="A287" s="13"/>
      <c r="B287" s="229"/>
      <c r="C287" s="230"/>
      <c r="D287" s="231" t="s">
        <v>228</v>
      </c>
      <c r="E287" s="232" t="s">
        <v>1730</v>
      </c>
      <c r="F287" s="233" t="s">
        <v>2080</v>
      </c>
      <c r="G287" s="230"/>
      <c r="H287" s="234">
        <v>45</v>
      </c>
      <c r="I287" s="235"/>
      <c r="J287" s="230"/>
      <c r="K287" s="230"/>
      <c r="L287" s="236"/>
      <c r="M287" s="237"/>
      <c r="N287" s="238"/>
      <c r="O287" s="238"/>
      <c r="P287" s="238"/>
      <c r="Q287" s="238"/>
      <c r="R287" s="238"/>
      <c r="S287" s="238"/>
      <c r="T287" s="239"/>
      <c r="U287" s="13"/>
      <c r="V287" s="13"/>
      <c r="W287" s="13"/>
      <c r="X287" s="13"/>
      <c r="Y287" s="13"/>
      <c r="Z287" s="13"/>
      <c r="AA287" s="13"/>
      <c r="AB287" s="13"/>
      <c r="AC287" s="13"/>
      <c r="AD287" s="13"/>
      <c r="AE287" s="13"/>
      <c r="AT287" s="240" t="s">
        <v>228</v>
      </c>
      <c r="AU287" s="240" t="s">
        <v>84</v>
      </c>
      <c r="AV287" s="13" t="s">
        <v>86</v>
      </c>
      <c r="AW287" s="13" t="s">
        <v>39</v>
      </c>
      <c r="AX287" s="13" t="s">
        <v>77</v>
      </c>
      <c r="AY287" s="240" t="s">
        <v>219</v>
      </c>
    </row>
    <row r="288" s="13" customFormat="1">
      <c r="A288" s="13"/>
      <c r="B288" s="229"/>
      <c r="C288" s="230"/>
      <c r="D288" s="231" t="s">
        <v>228</v>
      </c>
      <c r="E288" s="232" t="s">
        <v>1734</v>
      </c>
      <c r="F288" s="233" t="s">
        <v>2081</v>
      </c>
      <c r="G288" s="230"/>
      <c r="H288" s="234">
        <v>74</v>
      </c>
      <c r="I288" s="235"/>
      <c r="J288" s="230"/>
      <c r="K288" s="230"/>
      <c r="L288" s="236"/>
      <c r="M288" s="237"/>
      <c r="N288" s="238"/>
      <c r="O288" s="238"/>
      <c r="P288" s="238"/>
      <c r="Q288" s="238"/>
      <c r="R288" s="238"/>
      <c r="S288" s="238"/>
      <c r="T288" s="239"/>
      <c r="U288" s="13"/>
      <c r="V288" s="13"/>
      <c r="W288" s="13"/>
      <c r="X288" s="13"/>
      <c r="Y288" s="13"/>
      <c r="Z288" s="13"/>
      <c r="AA288" s="13"/>
      <c r="AB288" s="13"/>
      <c r="AC288" s="13"/>
      <c r="AD288" s="13"/>
      <c r="AE288" s="13"/>
      <c r="AT288" s="240" t="s">
        <v>228</v>
      </c>
      <c r="AU288" s="240" t="s">
        <v>84</v>
      </c>
      <c r="AV288" s="13" t="s">
        <v>86</v>
      </c>
      <c r="AW288" s="13" t="s">
        <v>39</v>
      </c>
      <c r="AX288" s="13" t="s">
        <v>77</v>
      </c>
      <c r="AY288" s="240" t="s">
        <v>219</v>
      </c>
    </row>
    <row r="289" s="13" customFormat="1">
      <c r="A289" s="13"/>
      <c r="B289" s="229"/>
      <c r="C289" s="230"/>
      <c r="D289" s="231" t="s">
        <v>228</v>
      </c>
      <c r="E289" s="232" t="s">
        <v>1735</v>
      </c>
      <c r="F289" s="233" t="s">
        <v>2082</v>
      </c>
      <c r="G289" s="230"/>
      <c r="H289" s="234">
        <v>26</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77</v>
      </c>
      <c r="AY289" s="240" t="s">
        <v>219</v>
      </c>
    </row>
    <row r="290" s="13" customFormat="1">
      <c r="A290" s="13"/>
      <c r="B290" s="229"/>
      <c r="C290" s="230"/>
      <c r="D290" s="231" t="s">
        <v>228</v>
      </c>
      <c r="E290" s="232" t="s">
        <v>1736</v>
      </c>
      <c r="F290" s="233" t="s">
        <v>2083</v>
      </c>
      <c r="G290" s="230"/>
      <c r="H290" s="234">
        <v>33</v>
      </c>
      <c r="I290" s="235"/>
      <c r="J290" s="230"/>
      <c r="K290" s="230"/>
      <c r="L290" s="236"/>
      <c r="M290" s="237"/>
      <c r="N290" s="238"/>
      <c r="O290" s="238"/>
      <c r="P290" s="238"/>
      <c r="Q290" s="238"/>
      <c r="R290" s="238"/>
      <c r="S290" s="238"/>
      <c r="T290" s="239"/>
      <c r="U290" s="13"/>
      <c r="V290" s="13"/>
      <c r="W290" s="13"/>
      <c r="X290" s="13"/>
      <c r="Y290" s="13"/>
      <c r="Z290" s="13"/>
      <c r="AA290" s="13"/>
      <c r="AB290" s="13"/>
      <c r="AC290" s="13"/>
      <c r="AD290" s="13"/>
      <c r="AE290" s="13"/>
      <c r="AT290" s="240" t="s">
        <v>228</v>
      </c>
      <c r="AU290" s="240" t="s">
        <v>84</v>
      </c>
      <c r="AV290" s="13" t="s">
        <v>86</v>
      </c>
      <c r="AW290" s="13" t="s">
        <v>39</v>
      </c>
      <c r="AX290" s="13" t="s">
        <v>77</v>
      </c>
      <c r="AY290" s="240" t="s">
        <v>219</v>
      </c>
    </row>
    <row r="291" s="13" customFormat="1">
      <c r="A291" s="13"/>
      <c r="B291" s="229"/>
      <c r="C291" s="230"/>
      <c r="D291" s="231" t="s">
        <v>228</v>
      </c>
      <c r="E291" s="232" t="s">
        <v>2084</v>
      </c>
      <c r="F291" s="233" t="s">
        <v>2085</v>
      </c>
      <c r="G291" s="230"/>
      <c r="H291" s="234">
        <v>178</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24.15" customHeight="1">
      <c r="A292" s="42"/>
      <c r="B292" s="43"/>
      <c r="C292" s="216" t="s">
        <v>507</v>
      </c>
      <c r="D292" s="216" t="s">
        <v>221</v>
      </c>
      <c r="E292" s="217" t="s">
        <v>2086</v>
      </c>
      <c r="F292" s="218" t="s">
        <v>2087</v>
      </c>
      <c r="G292" s="219" t="s">
        <v>1749</v>
      </c>
      <c r="H292" s="220">
        <v>42.5</v>
      </c>
      <c r="I292" s="221"/>
      <c r="J292" s="222">
        <f>ROUND(I292*H292,2)</f>
        <v>0</v>
      </c>
      <c r="K292" s="218" t="s">
        <v>1129</v>
      </c>
      <c r="L292" s="48"/>
      <c r="M292" s="223" t="s">
        <v>32</v>
      </c>
      <c r="N292" s="224" t="s">
        <v>48</v>
      </c>
      <c r="O292" s="88"/>
      <c r="P292" s="225">
        <f>O292*H292</f>
        <v>0</v>
      </c>
      <c r="Q292" s="225">
        <v>0</v>
      </c>
      <c r="R292" s="225">
        <f>Q292*H292</f>
        <v>0</v>
      </c>
      <c r="S292" s="225">
        <v>0.070000000000000007</v>
      </c>
      <c r="T292" s="226">
        <f>S292*H292</f>
        <v>2.9750000000000001</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2088</v>
      </c>
    </row>
    <row r="293" s="2" customFormat="1">
      <c r="A293" s="42"/>
      <c r="B293" s="43"/>
      <c r="C293" s="44"/>
      <c r="D293" s="299" t="s">
        <v>1131</v>
      </c>
      <c r="E293" s="44"/>
      <c r="F293" s="300" t="s">
        <v>2089</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1131</v>
      </c>
      <c r="AU293" s="20" t="s">
        <v>84</v>
      </c>
    </row>
    <row r="294" s="15" customFormat="1">
      <c r="A294" s="15"/>
      <c r="B294" s="266"/>
      <c r="C294" s="267"/>
      <c r="D294" s="231" t="s">
        <v>228</v>
      </c>
      <c r="E294" s="268" t="s">
        <v>32</v>
      </c>
      <c r="F294" s="269" t="s">
        <v>2090</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2091</v>
      </c>
      <c r="F295" s="233" t="s">
        <v>2092</v>
      </c>
      <c r="G295" s="230"/>
      <c r="H295" s="234">
        <v>42.5</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24.15" customHeight="1">
      <c r="A296" s="42"/>
      <c r="B296" s="43"/>
      <c r="C296" s="216" t="s">
        <v>513</v>
      </c>
      <c r="D296" s="216" t="s">
        <v>221</v>
      </c>
      <c r="E296" s="217" t="s">
        <v>2093</v>
      </c>
      <c r="F296" s="218" t="s">
        <v>2094</v>
      </c>
      <c r="G296" s="219" t="s">
        <v>1749</v>
      </c>
      <c r="H296" s="220">
        <v>30.5</v>
      </c>
      <c r="I296" s="221"/>
      <c r="J296" s="222">
        <f>ROUND(I296*H296,2)</f>
        <v>0</v>
      </c>
      <c r="K296" s="218" t="s">
        <v>1129</v>
      </c>
      <c r="L296" s="48"/>
      <c r="M296" s="223" t="s">
        <v>32</v>
      </c>
      <c r="N296" s="224" t="s">
        <v>48</v>
      </c>
      <c r="O296" s="88"/>
      <c r="P296" s="225">
        <f>O296*H296</f>
        <v>0</v>
      </c>
      <c r="Q296" s="225">
        <v>0</v>
      </c>
      <c r="R296" s="225">
        <f>Q296*H296</f>
        <v>0</v>
      </c>
      <c r="S296" s="225">
        <v>0.077899999999999997</v>
      </c>
      <c r="T296" s="226">
        <f>S296*H296</f>
        <v>2.37595</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2095</v>
      </c>
    </row>
    <row r="297" s="2" customFormat="1">
      <c r="A297" s="42"/>
      <c r="B297" s="43"/>
      <c r="C297" s="44"/>
      <c r="D297" s="299" t="s">
        <v>1131</v>
      </c>
      <c r="E297" s="44"/>
      <c r="F297" s="300" t="s">
        <v>2096</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1131</v>
      </c>
      <c r="AU297" s="20" t="s">
        <v>84</v>
      </c>
    </row>
    <row r="298" s="15" customFormat="1">
      <c r="A298" s="15"/>
      <c r="B298" s="266"/>
      <c r="C298" s="267"/>
      <c r="D298" s="231" t="s">
        <v>228</v>
      </c>
      <c r="E298" s="268" t="s">
        <v>32</v>
      </c>
      <c r="F298" s="269" t="s">
        <v>2097</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2098</v>
      </c>
      <c r="F299" s="233" t="s">
        <v>2099</v>
      </c>
      <c r="G299" s="230"/>
      <c r="H299" s="234">
        <v>30.5</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24.15" customHeight="1">
      <c r="A300" s="42"/>
      <c r="B300" s="43"/>
      <c r="C300" s="216" t="s">
        <v>517</v>
      </c>
      <c r="D300" s="216" t="s">
        <v>221</v>
      </c>
      <c r="E300" s="217" t="s">
        <v>2100</v>
      </c>
      <c r="F300" s="218" t="s">
        <v>2101</v>
      </c>
      <c r="G300" s="219" t="s">
        <v>1764</v>
      </c>
      <c r="H300" s="220">
        <v>2</v>
      </c>
      <c r="I300" s="221"/>
      <c r="J300" s="222">
        <f>ROUND(I300*H300,2)</f>
        <v>0</v>
      </c>
      <c r="K300" s="218" t="s">
        <v>1903</v>
      </c>
      <c r="L300" s="48"/>
      <c r="M300" s="223" t="s">
        <v>32</v>
      </c>
      <c r="N300" s="224" t="s">
        <v>48</v>
      </c>
      <c r="O300" s="88"/>
      <c r="P300" s="225">
        <f>O300*H300</f>
        <v>0</v>
      </c>
      <c r="Q300" s="225">
        <v>0.50375000000000003</v>
      </c>
      <c r="R300" s="225">
        <f>Q300*H300</f>
        <v>1.0075000000000001</v>
      </c>
      <c r="S300" s="225">
        <v>2.5</v>
      </c>
      <c r="T300" s="226">
        <f>S300*H300</f>
        <v>5</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2102</v>
      </c>
    </row>
    <row r="301" s="15" customFormat="1">
      <c r="A301" s="15"/>
      <c r="B301" s="266"/>
      <c r="C301" s="267"/>
      <c r="D301" s="231" t="s">
        <v>228</v>
      </c>
      <c r="E301" s="268" t="s">
        <v>32</v>
      </c>
      <c r="F301" s="269" t="s">
        <v>1759</v>
      </c>
      <c r="G301" s="267"/>
      <c r="H301" s="268" t="s">
        <v>32</v>
      </c>
      <c r="I301" s="270"/>
      <c r="J301" s="267"/>
      <c r="K301" s="267"/>
      <c r="L301" s="271"/>
      <c r="M301" s="272"/>
      <c r="N301" s="273"/>
      <c r="O301" s="273"/>
      <c r="P301" s="273"/>
      <c r="Q301" s="273"/>
      <c r="R301" s="273"/>
      <c r="S301" s="273"/>
      <c r="T301" s="274"/>
      <c r="U301" s="15"/>
      <c r="V301" s="15"/>
      <c r="W301" s="15"/>
      <c r="X301" s="15"/>
      <c r="Y301" s="15"/>
      <c r="Z301" s="15"/>
      <c r="AA301" s="15"/>
      <c r="AB301" s="15"/>
      <c r="AC301" s="15"/>
      <c r="AD301" s="15"/>
      <c r="AE301" s="15"/>
      <c r="AT301" s="275" t="s">
        <v>228</v>
      </c>
      <c r="AU301" s="275" t="s">
        <v>84</v>
      </c>
      <c r="AV301" s="15" t="s">
        <v>84</v>
      </c>
      <c r="AW301" s="15" t="s">
        <v>39</v>
      </c>
      <c r="AX301" s="15" t="s">
        <v>77</v>
      </c>
      <c r="AY301" s="275" t="s">
        <v>219</v>
      </c>
    </row>
    <row r="302" s="13" customFormat="1">
      <c r="A302" s="13"/>
      <c r="B302" s="229"/>
      <c r="C302" s="230"/>
      <c r="D302" s="231" t="s">
        <v>228</v>
      </c>
      <c r="E302" s="232" t="s">
        <v>2103</v>
      </c>
      <c r="F302" s="233" t="s">
        <v>2104</v>
      </c>
      <c r="G302" s="230"/>
      <c r="H302" s="234">
        <v>2</v>
      </c>
      <c r="I302" s="235"/>
      <c r="J302" s="230"/>
      <c r="K302" s="230"/>
      <c r="L302" s="236"/>
      <c r="M302" s="237"/>
      <c r="N302" s="238"/>
      <c r="O302" s="238"/>
      <c r="P302" s="238"/>
      <c r="Q302" s="238"/>
      <c r="R302" s="238"/>
      <c r="S302" s="238"/>
      <c r="T302" s="239"/>
      <c r="U302" s="13"/>
      <c r="V302" s="13"/>
      <c r="W302" s="13"/>
      <c r="X302" s="13"/>
      <c r="Y302" s="13"/>
      <c r="Z302" s="13"/>
      <c r="AA302" s="13"/>
      <c r="AB302" s="13"/>
      <c r="AC302" s="13"/>
      <c r="AD302" s="13"/>
      <c r="AE302" s="13"/>
      <c r="AT302" s="240" t="s">
        <v>228</v>
      </c>
      <c r="AU302" s="240" t="s">
        <v>84</v>
      </c>
      <c r="AV302" s="13" t="s">
        <v>86</v>
      </c>
      <c r="AW302" s="13" t="s">
        <v>39</v>
      </c>
      <c r="AX302" s="13" t="s">
        <v>84</v>
      </c>
      <c r="AY302" s="240" t="s">
        <v>219</v>
      </c>
    </row>
    <row r="303" s="2" customFormat="1" ht="24.15" customHeight="1">
      <c r="A303" s="42"/>
      <c r="B303" s="43"/>
      <c r="C303" s="216" t="s">
        <v>521</v>
      </c>
      <c r="D303" s="216" t="s">
        <v>221</v>
      </c>
      <c r="E303" s="217" t="s">
        <v>2105</v>
      </c>
      <c r="F303" s="218" t="s">
        <v>2106</v>
      </c>
      <c r="G303" s="219" t="s">
        <v>1749</v>
      </c>
      <c r="H303" s="220">
        <v>122</v>
      </c>
      <c r="I303" s="221"/>
      <c r="J303" s="222">
        <f>ROUND(I303*H303,2)</f>
        <v>0</v>
      </c>
      <c r="K303" s="218" t="s">
        <v>1129</v>
      </c>
      <c r="L303" s="48"/>
      <c r="M303" s="223" t="s">
        <v>32</v>
      </c>
      <c r="N303" s="224" t="s">
        <v>48</v>
      </c>
      <c r="O303" s="88"/>
      <c r="P303" s="225">
        <f>O303*H303</f>
        <v>0</v>
      </c>
      <c r="Q303" s="225">
        <v>0.023244399999999998</v>
      </c>
      <c r="R303" s="225">
        <f>Q303*H303</f>
        <v>2.8358167999999999</v>
      </c>
      <c r="S303" s="225">
        <v>0</v>
      </c>
      <c r="T303" s="226">
        <f>S303*H303</f>
        <v>0</v>
      </c>
      <c r="U303" s="42"/>
      <c r="V303" s="42"/>
      <c r="W303" s="42"/>
      <c r="X303" s="42"/>
      <c r="Y303" s="42"/>
      <c r="Z303" s="42"/>
      <c r="AA303" s="42"/>
      <c r="AB303" s="42"/>
      <c r="AC303" s="42"/>
      <c r="AD303" s="42"/>
      <c r="AE303" s="42"/>
      <c r="AR303" s="227" t="s">
        <v>226</v>
      </c>
      <c r="AT303" s="227" t="s">
        <v>221</v>
      </c>
      <c r="AU303" s="227" t="s">
        <v>84</v>
      </c>
      <c r="AY303" s="20" t="s">
        <v>219</v>
      </c>
      <c r="BE303" s="228">
        <f>IF(N303="základní",J303,0)</f>
        <v>0</v>
      </c>
      <c r="BF303" s="228">
        <f>IF(N303="snížená",J303,0)</f>
        <v>0</v>
      </c>
      <c r="BG303" s="228">
        <f>IF(N303="zákl. přenesená",J303,0)</f>
        <v>0</v>
      </c>
      <c r="BH303" s="228">
        <f>IF(N303="sníž. přenesená",J303,0)</f>
        <v>0</v>
      </c>
      <c r="BI303" s="228">
        <f>IF(N303="nulová",J303,0)</f>
        <v>0</v>
      </c>
      <c r="BJ303" s="20" t="s">
        <v>84</v>
      </c>
      <c r="BK303" s="228">
        <f>ROUND(I303*H303,2)</f>
        <v>0</v>
      </c>
      <c r="BL303" s="20" t="s">
        <v>226</v>
      </c>
      <c r="BM303" s="227" t="s">
        <v>2107</v>
      </c>
    </row>
    <row r="304" s="2" customFormat="1">
      <c r="A304" s="42"/>
      <c r="B304" s="43"/>
      <c r="C304" s="44"/>
      <c r="D304" s="299" t="s">
        <v>1131</v>
      </c>
      <c r="E304" s="44"/>
      <c r="F304" s="300" t="s">
        <v>2108</v>
      </c>
      <c r="G304" s="44"/>
      <c r="H304" s="44"/>
      <c r="I304" s="277"/>
      <c r="J304" s="44"/>
      <c r="K304" s="44"/>
      <c r="L304" s="48"/>
      <c r="M304" s="278"/>
      <c r="N304" s="279"/>
      <c r="O304" s="88"/>
      <c r="P304" s="88"/>
      <c r="Q304" s="88"/>
      <c r="R304" s="88"/>
      <c r="S304" s="88"/>
      <c r="T304" s="89"/>
      <c r="U304" s="42"/>
      <c r="V304" s="42"/>
      <c r="W304" s="42"/>
      <c r="X304" s="42"/>
      <c r="Y304" s="42"/>
      <c r="Z304" s="42"/>
      <c r="AA304" s="42"/>
      <c r="AB304" s="42"/>
      <c r="AC304" s="42"/>
      <c r="AD304" s="42"/>
      <c r="AE304" s="42"/>
      <c r="AT304" s="20" t="s">
        <v>1131</v>
      </c>
      <c r="AU304" s="20" t="s">
        <v>84</v>
      </c>
    </row>
    <row r="305" s="15" customFormat="1">
      <c r="A305" s="15"/>
      <c r="B305" s="266"/>
      <c r="C305" s="267"/>
      <c r="D305" s="231" t="s">
        <v>228</v>
      </c>
      <c r="E305" s="268" t="s">
        <v>32</v>
      </c>
      <c r="F305" s="269" t="s">
        <v>2109</v>
      </c>
      <c r="G305" s="267"/>
      <c r="H305" s="268" t="s">
        <v>32</v>
      </c>
      <c r="I305" s="270"/>
      <c r="J305" s="267"/>
      <c r="K305" s="267"/>
      <c r="L305" s="271"/>
      <c r="M305" s="272"/>
      <c r="N305" s="273"/>
      <c r="O305" s="273"/>
      <c r="P305" s="273"/>
      <c r="Q305" s="273"/>
      <c r="R305" s="273"/>
      <c r="S305" s="273"/>
      <c r="T305" s="274"/>
      <c r="U305" s="15"/>
      <c r="V305" s="15"/>
      <c r="W305" s="15"/>
      <c r="X305" s="15"/>
      <c r="Y305" s="15"/>
      <c r="Z305" s="15"/>
      <c r="AA305" s="15"/>
      <c r="AB305" s="15"/>
      <c r="AC305" s="15"/>
      <c r="AD305" s="15"/>
      <c r="AE305" s="15"/>
      <c r="AT305" s="275" t="s">
        <v>228</v>
      </c>
      <c r="AU305" s="275" t="s">
        <v>84</v>
      </c>
      <c r="AV305" s="15" t="s">
        <v>84</v>
      </c>
      <c r="AW305" s="15" t="s">
        <v>39</v>
      </c>
      <c r="AX305" s="15" t="s">
        <v>77</v>
      </c>
      <c r="AY305" s="275" t="s">
        <v>219</v>
      </c>
    </row>
    <row r="306" s="13" customFormat="1">
      <c r="A306" s="13"/>
      <c r="B306" s="229"/>
      <c r="C306" s="230"/>
      <c r="D306" s="231" t="s">
        <v>228</v>
      </c>
      <c r="E306" s="232" t="s">
        <v>2110</v>
      </c>
      <c r="F306" s="233" t="s">
        <v>2111</v>
      </c>
      <c r="G306" s="230"/>
      <c r="H306" s="234">
        <v>122</v>
      </c>
      <c r="I306" s="235"/>
      <c r="J306" s="230"/>
      <c r="K306" s="230"/>
      <c r="L306" s="236"/>
      <c r="M306" s="237"/>
      <c r="N306" s="238"/>
      <c r="O306" s="238"/>
      <c r="P306" s="238"/>
      <c r="Q306" s="238"/>
      <c r="R306" s="238"/>
      <c r="S306" s="238"/>
      <c r="T306" s="239"/>
      <c r="U306" s="13"/>
      <c r="V306" s="13"/>
      <c r="W306" s="13"/>
      <c r="X306" s="13"/>
      <c r="Y306" s="13"/>
      <c r="Z306" s="13"/>
      <c r="AA306" s="13"/>
      <c r="AB306" s="13"/>
      <c r="AC306" s="13"/>
      <c r="AD306" s="13"/>
      <c r="AE306" s="13"/>
      <c r="AT306" s="240" t="s">
        <v>228</v>
      </c>
      <c r="AU306" s="240" t="s">
        <v>84</v>
      </c>
      <c r="AV306" s="13" t="s">
        <v>86</v>
      </c>
      <c r="AW306" s="13" t="s">
        <v>39</v>
      </c>
      <c r="AX306" s="13" t="s">
        <v>84</v>
      </c>
      <c r="AY306" s="240" t="s">
        <v>219</v>
      </c>
    </row>
    <row r="307" s="2" customFormat="1" ht="24.15" customHeight="1">
      <c r="A307" s="42"/>
      <c r="B307" s="43"/>
      <c r="C307" s="216" t="s">
        <v>525</v>
      </c>
      <c r="D307" s="216" t="s">
        <v>221</v>
      </c>
      <c r="E307" s="217" t="s">
        <v>2112</v>
      </c>
      <c r="F307" s="218" t="s">
        <v>2113</v>
      </c>
      <c r="G307" s="219" t="s">
        <v>1749</v>
      </c>
      <c r="H307" s="220">
        <v>30.5</v>
      </c>
      <c r="I307" s="221"/>
      <c r="J307" s="222">
        <f>ROUND(I307*H307,2)</f>
        <v>0</v>
      </c>
      <c r="K307" s="218" t="s">
        <v>1129</v>
      </c>
      <c r="L307" s="48"/>
      <c r="M307" s="223" t="s">
        <v>32</v>
      </c>
      <c r="N307" s="224" t="s">
        <v>48</v>
      </c>
      <c r="O307" s="88"/>
      <c r="P307" s="225">
        <f>O307*H307</f>
        <v>0</v>
      </c>
      <c r="Q307" s="225">
        <v>0.078163999999999997</v>
      </c>
      <c r="R307" s="225">
        <f>Q307*H307</f>
        <v>2.3840019999999997</v>
      </c>
      <c r="S307" s="225">
        <v>0</v>
      </c>
      <c r="T307" s="226">
        <f>S307*H307</f>
        <v>0</v>
      </c>
      <c r="U307" s="42"/>
      <c r="V307" s="42"/>
      <c r="W307" s="42"/>
      <c r="X307" s="42"/>
      <c r="Y307" s="42"/>
      <c r="Z307" s="42"/>
      <c r="AA307" s="42"/>
      <c r="AB307" s="42"/>
      <c r="AC307" s="42"/>
      <c r="AD307" s="42"/>
      <c r="AE307" s="42"/>
      <c r="AR307" s="227" t="s">
        <v>226</v>
      </c>
      <c r="AT307" s="227" t="s">
        <v>221</v>
      </c>
      <c r="AU307" s="227" t="s">
        <v>84</v>
      </c>
      <c r="AY307" s="20" t="s">
        <v>219</v>
      </c>
      <c r="BE307" s="228">
        <f>IF(N307="základní",J307,0)</f>
        <v>0</v>
      </c>
      <c r="BF307" s="228">
        <f>IF(N307="snížená",J307,0)</f>
        <v>0</v>
      </c>
      <c r="BG307" s="228">
        <f>IF(N307="zákl. přenesená",J307,0)</f>
        <v>0</v>
      </c>
      <c r="BH307" s="228">
        <f>IF(N307="sníž. přenesená",J307,0)</f>
        <v>0</v>
      </c>
      <c r="BI307" s="228">
        <f>IF(N307="nulová",J307,0)</f>
        <v>0</v>
      </c>
      <c r="BJ307" s="20" t="s">
        <v>84</v>
      </c>
      <c r="BK307" s="228">
        <f>ROUND(I307*H307,2)</f>
        <v>0</v>
      </c>
      <c r="BL307" s="20" t="s">
        <v>226</v>
      </c>
      <c r="BM307" s="227" t="s">
        <v>2114</v>
      </c>
    </row>
    <row r="308" s="2" customFormat="1">
      <c r="A308" s="42"/>
      <c r="B308" s="43"/>
      <c r="C308" s="44"/>
      <c r="D308" s="299" t="s">
        <v>1131</v>
      </c>
      <c r="E308" s="44"/>
      <c r="F308" s="300" t="s">
        <v>2115</v>
      </c>
      <c r="G308" s="44"/>
      <c r="H308" s="44"/>
      <c r="I308" s="277"/>
      <c r="J308" s="44"/>
      <c r="K308" s="44"/>
      <c r="L308" s="48"/>
      <c r="M308" s="278"/>
      <c r="N308" s="279"/>
      <c r="O308" s="88"/>
      <c r="P308" s="88"/>
      <c r="Q308" s="88"/>
      <c r="R308" s="88"/>
      <c r="S308" s="88"/>
      <c r="T308" s="89"/>
      <c r="U308" s="42"/>
      <c r="V308" s="42"/>
      <c r="W308" s="42"/>
      <c r="X308" s="42"/>
      <c r="Y308" s="42"/>
      <c r="Z308" s="42"/>
      <c r="AA308" s="42"/>
      <c r="AB308" s="42"/>
      <c r="AC308" s="42"/>
      <c r="AD308" s="42"/>
      <c r="AE308" s="42"/>
      <c r="AT308" s="20" t="s">
        <v>1131</v>
      </c>
      <c r="AU308" s="20" t="s">
        <v>84</v>
      </c>
    </row>
    <row r="309" s="15" customFormat="1">
      <c r="A309" s="15"/>
      <c r="B309" s="266"/>
      <c r="C309" s="267"/>
      <c r="D309" s="231" t="s">
        <v>228</v>
      </c>
      <c r="E309" s="268" t="s">
        <v>32</v>
      </c>
      <c r="F309" s="269" t="s">
        <v>2097</v>
      </c>
      <c r="G309" s="267"/>
      <c r="H309" s="268" t="s">
        <v>32</v>
      </c>
      <c r="I309" s="270"/>
      <c r="J309" s="267"/>
      <c r="K309" s="267"/>
      <c r="L309" s="271"/>
      <c r="M309" s="272"/>
      <c r="N309" s="273"/>
      <c r="O309" s="273"/>
      <c r="P309" s="273"/>
      <c r="Q309" s="273"/>
      <c r="R309" s="273"/>
      <c r="S309" s="273"/>
      <c r="T309" s="274"/>
      <c r="U309" s="15"/>
      <c r="V309" s="15"/>
      <c r="W309" s="15"/>
      <c r="X309" s="15"/>
      <c r="Y309" s="15"/>
      <c r="Z309" s="15"/>
      <c r="AA309" s="15"/>
      <c r="AB309" s="15"/>
      <c r="AC309" s="15"/>
      <c r="AD309" s="15"/>
      <c r="AE309" s="15"/>
      <c r="AT309" s="275" t="s">
        <v>228</v>
      </c>
      <c r="AU309" s="275" t="s">
        <v>84</v>
      </c>
      <c r="AV309" s="15" t="s">
        <v>84</v>
      </c>
      <c r="AW309" s="15" t="s">
        <v>39</v>
      </c>
      <c r="AX309" s="15" t="s">
        <v>77</v>
      </c>
      <c r="AY309" s="275" t="s">
        <v>219</v>
      </c>
    </row>
    <row r="310" s="13" customFormat="1">
      <c r="A310" s="13"/>
      <c r="B310" s="229"/>
      <c r="C310" s="230"/>
      <c r="D310" s="231" t="s">
        <v>228</v>
      </c>
      <c r="E310" s="232" t="s">
        <v>2116</v>
      </c>
      <c r="F310" s="233" t="s">
        <v>2099</v>
      </c>
      <c r="G310" s="230"/>
      <c r="H310" s="234">
        <v>30.5</v>
      </c>
      <c r="I310" s="235"/>
      <c r="J310" s="230"/>
      <c r="K310" s="230"/>
      <c r="L310" s="236"/>
      <c r="M310" s="237"/>
      <c r="N310" s="238"/>
      <c r="O310" s="238"/>
      <c r="P310" s="238"/>
      <c r="Q310" s="238"/>
      <c r="R310" s="238"/>
      <c r="S310" s="238"/>
      <c r="T310" s="239"/>
      <c r="U310" s="13"/>
      <c r="V310" s="13"/>
      <c r="W310" s="13"/>
      <c r="X310" s="13"/>
      <c r="Y310" s="13"/>
      <c r="Z310" s="13"/>
      <c r="AA310" s="13"/>
      <c r="AB310" s="13"/>
      <c r="AC310" s="13"/>
      <c r="AD310" s="13"/>
      <c r="AE310" s="13"/>
      <c r="AT310" s="240" t="s">
        <v>228</v>
      </c>
      <c r="AU310" s="240" t="s">
        <v>84</v>
      </c>
      <c r="AV310" s="13" t="s">
        <v>86</v>
      </c>
      <c r="AW310" s="13" t="s">
        <v>39</v>
      </c>
      <c r="AX310" s="13" t="s">
        <v>84</v>
      </c>
      <c r="AY310" s="240" t="s">
        <v>219</v>
      </c>
    </row>
    <row r="311" s="2" customFormat="1" ht="24.15" customHeight="1">
      <c r="A311" s="42"/>
      <c r="B311" s="43"/>
      <c r="C311" s="216" t="s">
        <v>529</v>
      </c>
      <c r="D311" s="216" t="s">
        <v>221</v>
      </c>
      <c r="E311" s="217" t="s">
        <v>2117</v>
      </c>
      <c r="F311" s="218" t="s">
        <v>2118</v>
      </c>
      <c r="G311" s="219" t="s">
        <v>1749</v>
      </c>
      <c r="H311" s="220">
        <v>45.100000000000001</v>
      </c>
      <c r="I311" s="221"/>
      <c r="J311" s="222">
        <f>ROUND(I311*H311,2)</f>
        <v>0</v>
      </c>
      <c r="K311" s="218" t="s">
        <v>1129</v>
      </c>
      <c r="L311" s="48"/>
      <c r="M311" s="223" t="s">
        <v>32</v>
      </c>
      <c r="N311" s="224" t="s">
        <v>48</v>
      </c>
      <c r="O311" s="88"/>
      <c r="P311" s="225">
        <f>O311*H311</f>
        <v>0</v>
      </c>
      <c r="Q311" s="225">
        <v>0.038850000000000003</v>
      </c>
      <c r="R311" s="225">
        <f>Q311*H311</f>
        <v>1.7521350000000002</v>
      </c>
      <c r="S311" s="225">
        <v>0</v>
      </c>
      <c r="T311" s="226">
        <f>S311*H311</f>
        <v>0</v>
      </c>
      <c r="U311" s="42"/>
      <c r="V311" s="42"/>
      <c r="W311" s="42"/>
      <c r="X311" s="42"/>
      <c r="Y311" s="42"/>
      <c r="Z311" s="42"/>
      <c r="AA311" s="42"/>
      <c r="AB311" s="42"/>
      <c r="AC311" s="42"/>
      <c r="AD311" s="42"/>
      <c r="AE311" s="42"/>
      <c r="AR311" s="227" t="s">
        <v>226</v>
      </c>
      <c r="AT311" s="227" t="s">
        <v>221</v>
      </c>
      <c r="AU311" s="227" t="s">
        <v>84</v>
      </c>
      <c r="AY311" s="20" t="s">
        <v>219</v>
      </c>
      <c r="BE311" s="228">
        <f>IF(N311="základní",J311,0)</f>
        <v>0</v>
      </c>
      <c r="BF311" s="228">
        <f>IF(N311="snížená",J311,0)</f>
        <v>0</v>
      </c>
      <c r="BG311" s="228">
        <f>IF(N311="zákl. přenesená",J311,0)</f>
        <v>0</v>
      </c>
      <c r="BH311" s="228">
        <f>IF(N311="sníž. přenesená",J311,0)</f>
        <v>0</v>
      </c>
      <c r="BI311" s="228">
        <f>IF(N311="nulová",J311,0)</f>
        <v>0</v>
      </c>
      <c r="BJ311" s="20" t="s">
        <v>84</v>
      </c>
      <c r="BK311" s="228">
        <f>ROUND(I311*H311,2)</f>
        <v>0</v>
      </c>
      <c r="BL311" s="20" t="s">
        <v>226</v>
      </c>
      <c r="BM311" s="227" t="s">
        <v>2119</v>
      </c>
    </row>
    <row r="312" s="2" customFormat="1">
      <c r="A312" s="42"/>
      <c r="B312" s="43"/>
      <c r="C312" s="44"/>
      <c r="D312" s="299" t="s">
        <v>1131</v>
      </c>
      <c r="E312" s="44"/>
      <c r="F312" s="300" t="s">
        <v>2120</v>
      </c>
      <c r="G312" s="44"/>
      <c r="H312" s="44"/>
      <c r="I312" s="277"/>
      <c r="J312" s="44"/>
      <c r="K312" s="44"/>
      <c r="L312" s="48"/>
      <c r="M312" s="278"/>
      <c r="N312" s="279"/>
      <c r="O312" s="88"/>
      <c r="P312" s="88"/>
      <c r="Q312" s="88"/>
      <c r="R312" s="88"/>
      <c r="S312" s="88"/>
      <c r="T312" s="89"/>
      <c r="U312" s="42"/>
      <c r="V312" s="42"/>
      <c r="W312" s="42"/>
      <c r="X312" s="42"/>
      <c r="Y312" s="42"/>
      <c r="Z312" s="42"/>
      <c r="AA312" s="42"/>
      <c r="AB312" s="42"/>
      <c r="AC312" s="42"/>
      <c r="AD312" s="42"/>
      <c r="AE312" s="42"/>
      <c r="AT312" s="20" t="s">
        <v>1131</v>
      </c>
      <c r="AU312" s="20" t="s">
        <v>84</v>
      </c>
    </row>
    <row r="313" s="15" customFormat="1">
      <c r="A313" s="15"/>
      <c r="B313" s="266"/>
      <c r="C313" s="267"/>
      <c r="D313" s="231" t="s">
        <v>228</v>
      </c>
      <c r="E313" s="268" t="s">
        <v>32</v>
      </c>
      <c r="F313" s="269" t="s">
        <v>2121</v>
      </c>
      <c r="G313" s="267"/>
      <c r="H313" s="268" t="s">
        <v>32</v>
      </c>
      <c r="I313" s="270"/>
      <c r="J313" s="267"/>
      <c r="K313" s="267"/>
      <c r="L313" s="271"/>
      <c r="M313" s="272"/>
      <c r="N313" s="273"/>
      <c r="O313" s="273"/>
      <c r="P313" s="273"/>
      <c r="Q313" s="273"/>
      <c r="R313" s="273"/>
      <c r="S313" s="273"/>
      <c r="T313" s="274"/>
      <c r="U313" s="15"/>
      <c r="V313" s="15"/>
      <c r="W313" s="15"/>
      <c r="X313" s="15"/>
      <c r="Y313" s="15"/>
      <c r="Z313" s="15"/>
      <c r="AA313" s="15"/>
      <c r="AB313" s="15"/>
      <c r="AC313" s="15"/>
      <c r="AD313" s="15"/>
      <c r="AE313" s="15"/>
      <c r="AT313" s="275" t="s">
        <v>228</v>
      </c>
      <c r="AU313" s="275" t="s">
        <v>84</v>
      </c>
      <c r="AV313" s="15" t="s">
        <v>84</v>
      </c>
      <c r="AW313" s="15" t="s">
        <v>39</v>
      </c>
      <c r="AX313" s="15" t="s">
        <v>77</v>
      </c>
      <c r="AY313" s="275" t="s">
        <v>219</v>
      </c>
    </row>
    <row r="314" s="13" customFormat="1">
      <c r="A314" s="13"/>
      <c r="B314" s="229"/>
      <c r="C314" s="230"/>
      <c r="D314" s="231" t="s">
        <v>228</v>
      </c>
      <c r="E314" s="232" t="s">
        <v>2122</v>
      </c>
      <c r="F314" s="233" t="s">
        <v>2123</v>
      </c>
      <c r="G314" s="230"/>
      <c r="H314" s="234">
        <v>45.100000000000001</v>
      </c>
      <c r="I314" s="235"/>
      <c r="J314" s="230"/>
      <c r="K314" s="230"/>
      <c r="L314" s="236"/>
      <c r="M314" s="237"/>
      <c r="N314" s="238"/>
      <c r="O314" s="238"/>
      <c r="P314" s="238"/>
      <c r="Q314" s="238"/>
      <c r="R314" s="238"/>
      <c r="S314" s="238"/>
      <c r="T314" s="239"/>
      <c r="U314" s="13"/>
      <c r="V314" s="13"/>
      <c r="W314" s="13"/>
      <c r="X314" s="13"/>
      <c r="Y314" s="13"/>
      <c r="Z314" s="13"/>
      <c r="AA314" s="13"/>
      <c r="AB314" s="13"/>
      <c r="AC314" s="13"/>
      <c r="AD314" s="13"/>
      <c r="AE314" s="13"/>
      <c r="AT314" s="240" t="s">
        <v>228</v>
      </c>
      <c r="AU314" s="240" t="s">
        <v>84</v>
      </c>
      <c r="AV314" s="13" t="s">
        <v>86</v>
      </c>
      <c r="AW314" s="13" t="s">
        <v>39</v>
      </c>
      <c r="AX314" s="13" t="s">
        <v>84</v>
      </c>
      <c r="AY314" s="240" t="s">
        <v>219</v>
      </c>
    </row>
    <row r="315" s="2" customFormat="1" ht="24.15" customHeight="1">
      <c r="A315" s="42"/>
      <c r="B315" s="43"/>
      <c r="C315" s="216" t="s">
        <v>535</v>
      </c>
      <c r="D315" s="216" t="s">
        <v>221</v>
      </c>
      <c r="E315" s="217" t="s">
        <v>2124</v>
      </c>
      <c r="F315" s="218" t="s">
        <v>2125</v>
      </c>
      <c r="G315" s="219" t="s">
        <v>1749</v>
      </c>
      <c r="H315" s="220">
        <v>49</v>
      </c>
      <c r="I315" s="221"/>
      <c r="J315" s="222">
        <f>ROUND(I315*H315,2)</f>
        <v>0</v>
      </c>
      <c r="K315" s="218" t="s">
        <v>1129</v>
      </c>
      <c r="L315" s="48"/>
      <c r="M315" s="223" t="s">
        <v>32</v>
      </c>
      <c r="N315" s="224" t="s">
        <v>48</v>
      </c>
      <c r="O315" s="88"/>
      <c r="P315" s="225">
        <f>O315*H315</f>
        <v>0</v>
      </c>
      <c r="Q315" s="225">
        <v>0.040289999999999999</v>
      </c>
      <c r="R315" s="225">
        <f>Q315*H315</f>
        <v>1.97421</v>
      </c>
      <c r="S315" s="225">
        <v>0</v>
      </c>
      <c r="T315" s="226">
        <f>S315*H315</f>
        <v>0</v>
      </c>
      <c r="U315" s="42"/>
      <c r="V315" s="42"/>
      <c r="W315" s="42"/>
      <c r="X315" s="42"/>
      <c r="Y315" s="42"/>
      <c r="Z315" s="42"/>
      <c r="AA315" s="42"/>
      <c r="AB315" s="42"/>
      <c r="AC315" s="42"/>
      <c r="AD315" s="42"/>
      <c r="AE315" s="42"/>
      <c r="AR315" s="227" t="s">
        <v>226</v>
      </c>
      <c r="AT315" s="227" t="s">
        <v>221</v>
      </c>
      <c r="AU315" s="227" t="s">
        <v>84</v>
      </c>
      <c r="AY315" s="20" t="s">
        <v>219</v>
      </c>
      <c r="BE315" s="228">
        <f>IF(N315="základní",J315,0)</f>
        <v>0</v>
      </c>
      <c r="BF315" s="228">
        <f>IF(N315="snížená",J315,0)</f>
        <v>0</v>
      </c>
      <c r="BG315" s="228">
        <f>IF(N315="zákl. přenesená",J315,0)</f>
        <v>0</v>
      </c>
      <c r="BH315" s="228">
        <f>IF(N315="sníž. přenesená",J315,0)</f>
        <v>0</v>
      </c>
      <c r="BI315" s="228">
        <f>IF(N315="nulová",J315,0)</f>
        <v>0</v>
      </c>
      <c r="BJ315" s="20" t="s">
        <v>84</v>
      </c>
      <c r="BK315" s="228">
        <f>ROUND(I315*H315,2)</f>
        <v>0</v>
      </c>
      <c r="BL315" s="20" t="s">
        <v>226</v>
      </c>
      <c r="BM315" s="227" t="s">
        <v>2126</v>
      </c>
    </row>
    <row r="316" s="2" customFormat="1">
      <c r="A316" s="42"/>
      <c r="B316" s="43"/>
      <c r="C316" s="44"/>
      <c r="D316" s="299" t="s">
        <v>1131</v>
      </c>
      <c r="E316" s="44"/>
      <c r="F316" s="300" t="s">
        <v>2127</v>
      </c>
      <c r="G316" s="44"/>
      <c r="H316" s="44"/>
      <c r="I316" s="277"/>
      <c r="J316" s="44"/>
      <c r="K316" s="44"/>
      <c r="L316" s="48"/>
      <c r="M316" s="278"/>
      <c r="N316" s="279"/>
      <c r="O316" s="88"/>
      <c r="P316" s="88"/>
      <c r="Q316" s="88"/>
      <c r="R316" s="88"/>
      <c r="S316" s="88"/>
      <c r="T316" s="89"/>
      <c r="U316" s="42"/>
      <c r="V316" s="42"/>
      <c r="W316" s="42"/>
      <c r="X316" s="42"/>
      <c r="Y316" s="42"/>
      <c r="Z316" s="42"/>
      <c r="AA316" s="42"/>
      <c r="AB316" s="42"/>
      <c r="AC316" s="42"/>
      <c r="AD316" s="42"/>
      <c r="AE316" s="42"/>
      <c r="AT316" s="20" t="s">
        <v>1131</v>
      </c>
      <c r="AU316" s="20" t="s">
        <v>84</v>
      </c>
    </row>
    <row r="317" s="15" customFormat="1">
      <c r="A317" s="15"/>
      <c r="B317" s="266"/>
      <c r="C317" s="267"/>
      <c r="D317" s="231" t="s">
        <v>228</v>
      </c>
      <c r="E317" s="268" t="s">
        <v>32</v>
      </c>
      <c r="F317" s="269" t="s">
        <v>2128</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2129</v>
      </c>
      <c r="F318" s="233" t="s">
        <v>2130</v>
      </c>
      <c r="G318" s="230"/>
      <c r="H318" s="234">
        <v>49</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24.15" customHeight="1">
      <c r="A319" s="42"/>
      <c r="B319" s="43"/>
      <c r="C319" s="216" t="s">
        <v>541</v>
      </c>
      <c r="D319" s="216" t="s">
        <v>221</v>
      </c>
      <c r="E319" s="217" t="s">
        <v>2131</v>
      </c>
      <c r="F319" s="218" t="s">
        <v>2132</v>
      </c>
      <c r="G319" s="219" t="s">
        <v>280</v>
      </c>
      <c r="H319" s="220">
        <v>12.6</v>
      </c>
      <c r="I319" s="221"/>
      <c r="J319" s="222">
        <f>ROUND(I319*H319,2)</f>
        <v>0</v>
      </c>
      <c r="K319" s="218" t="s">
        <v>1129</v>
      </c>
      <c r="L319" s="48"/>
      <c r="M319" s="223" t="s">
        <v>32</v>
      </c>
      <c r="N319" s="224" t="s">
        <v>48</v>
      </c>
      <c r="O319" s="88"/>
      <c r="P319" s="225">
        <f>O319*H319</f>
        <v>0</v>
      </c>
      <c r="Q319" s="225">
        <v>0.00024096</v>
      </c>
      <c r="R319" s="225">
        <f>Q319*H319</f>
        <v>0.0030360959999999998</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2133</v>
      </c>
    </row>
    <row r="320" s="2" customFormat="1">
      <c r="A320" s="42"/>
      <c r="B320" s="43"/>
      <c r="C320" s="44"/>
      <c r="D320" s="299" t="s">
        <v>1131</v>
      </c>
      <c r="E320" s="44"/>
      <c r="F320" s="300" t="s">
        <v>2134</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1131</v>
      </c>
      <c r="AU320" s="20" t="s">
        <v>84</v>
      </c>
    </row>
    <row r="321" s="2" customFormat="1" ht="16.5" customHeight="1">
      <c r="A321" s="42"/>
      <c r="B321" s="43"/>
      <c r="C321" s="252" t="s">
        <v>546</v>
      </c>
      <c r="D321" s="252" t="s">
        <v>280</v>
      </c>
      <c r="E321" s="253" t="s">
        <v>2135</v>
      </c>
      <c r="F321" s="254" t="s">
        <v>2136</v>
      </c>
      <c r="G321" s="255" t="s">
        <v>280</v>
      </c>
      <c r="H321" s="256">
        <v>12.6</v>
      </c>
      <c r="I321" s="257"/>
      <c r="J321" s="258">
        <f>ROUND(I321*H321,2)</f>
        <v>0</v>
      </c>
      <c r="K321" s="254" t="s">
        <v>1903</v>
      </c>
      <c r="L321" s="259"/>
      <c r="M321" s="260" t="s">
        <v>32</v>
      </c>
      <c r="N321" s="261" t="s">
        <v>48</v>
      </c>
      <c r="O321" s="88"/>
      <c r="P321" s="225">
        <f>O321*H321</f>
        <v>0</v>
      </c>
      <c r="Q321" s="225">
        <v>8.0000000000000007E-05</v>
      </c>
      <c r="R321" s="225">
        <f>Q321*H321</f>
        <v>0.001008</v>
      </c>
      <c r="S321" s="225">
        <v>0</v>
      </c>
      <c r="T321" s="226">
        <f>S321*H321</f>
        <v>0</v>
      </c>
      <c r="U321" s="42"/>
      <c r="V321" s="42"/>
      <c r="W321" s="42"/>
      <c r="X321" s="42"/>
      <c r="Y321" s="42"/>
      <c r="Z321" s="42"/>
      <c r="AA321" s="42"/>
      <c r="AB321" s="42"/>
      <c r="AC321" s="42"/>
      <c r="AD321" s="42"/>
      <c r="AE321" s="42"/>
      <c r="AR321" s="227" t="s">
        <v>262</v>
      </c>
      <c r="AT321" s="227" t="s">
        <v>280</v>
      </c>
      <c r="AU321" s="227" t="s">
        <v>84</v>
      </c>
      <c r="AY321" s="20" t="s">
        <v>219</v>
      </c>
      <c r="BE321" s="228">
        <f>IF(N321="základní",J321,0)</f>
        <v>0</v>
      </c>
      <c r="BF321" s="228">
        <f>IF(N321="snížená",J321,0)</f>
        <v>0</v>
      </c>
      <c r="BG321" s="228">
        <f>IF(N321="zákl. přenesená",J321,0)</f>
        <v>0</v>
      </c>
      <c r="BH321" s="228">
        <f>IF(N321="sníž. přenesená",J321,0)</f>
        <v>0</v>
      </c>
      <c r="BI321" s="228">
        <f>IF(N321="nulová",J321,0)</f>
        <v>0</v>
      </c>
      <c r="BJ321" s="20" t="s">
        <v>84</v>
      </c>
      <c r="BK321" s="228">
        <f>ROUND(I321*H321,2)</f>
        <v>0</v>
      </c>
      <c r="BL321" s="20" t="s">
        <v>226</v>
      </c>
      <c r="BM321" s="227" t="s">
        <v>2137</v>
      </c>
    </row>
    <row r="322" s="15" customFormat="1">
      <c r="A322" s="15"/>
      <c r="B322" s="266"/>
      <c r="C322" s="267"/>
      <c r="D322" s="231" t="s">
        <v>228</v>
      </c>
      <c r="E322" s="268" t="s">
        <v>32</v>
      </c>
      <c r="F322" s="269" t="s">
        <v>2138</v>
      </c>
      <c r="G322" s="267"/>
      <c r="H322" s="268" t="s">
        <v>32</v>
      </c>
      <c r="I322" s="270"/>
      <c r="J322" s="267"/>
      <c r="K322" s="267"/>
      <c r="L322" s="271"/>
      <c r="M322" s="272"/>
      <c r="N322" s="273"/>
      <c r="O322" s="273"/>
      <c r="P322" s="273"/>
      <c r="Q322" s="273"/>
      <c r="R322" s="273"/>
      <c r="S322" s="273"/>
      <c r="T322" s="274"/>
      <c r="U322" s="15"/>
      <c r="V322" s="15"/>
      <c r="W322" s="15"/>
      <c r="X322" s="15"/>
      <c r="Y322" s="15"/>
      <c r="Z322" s="15"/>
      <c r="AA322" s="15"/>
      <c r="AB322" s="15"/>
      <c r="AC322" s="15"/>
      <c r="AD322" s="15"/>
      <c r="AE322" s="15"/>
      <c r="AT322" s="275" t="s">
        <v>228</v>
      </c>
      <c r="AU322" s="275" t="s">
        <v>84</v>
      </c>
      <c r="AV322" s="15" t="s">
        <v>84</v>
      </c>
      <c r="AW322" s="15" t="s">
        <v>39</v>
      </c>
      <c r="AX322" s="15" t="s">
        <v>77</v>
      </c>
      <c r="AY322" s="275" t="s">
        <v>219</v>
      </c>
    </row>
    <row r="323" s="15" customFormat="1">
      <c r="A323" s="15"/>
      <c r="B323" s="266"/>
      <c r="C323" s="267"/>
      <c r="D323" s="231" t="s">
        <v>228</v>
      </c>
      <c r="E323" s="268" t="s">
        <v>32</v>
      </c>
      <c r="F323" s="269" t="s">
        <v>2139</v>
      </c>
      <c r="G323" s="267"/>
      <c r="H323" s="268" t="s">
        <v>32</v>
      </c>
      <c r="I323" s="270"/>
      <c r="J323" s="267"/>
      <c r="K323" s="267"/>
      <c r="L323" s="271"/>
      <c r="M323" s="272"/>
      <c r="N323" s="273"/>
      <c r="O323" s="273"/>
      <c r="P323" s="273"/>
      <c r="Q323" s="273"/>
      <c r="R323" s="273"/>
      <c r="S323" s="273"/>
      <c r="T323" s="274"/>
      <c r="U323" s="15"/>
      <c r="V323" s="15"/>
      <c r="W323" s="15"/>
      <c r="X323" s="15"/>
      <c r="Y323" s="15"/>
      <c r="Z323" s="15"/>
      <c r="AA323" s="15"/>
      <c r="AB323" s="15"/>
      <c r="AC323" s="15"/>
      <c r="AD323" s="15"/>
      <c r="AE323" s="15"/>
      <c r="AT323" s="275" t="s">
        <v>228</v>
      </c>
      <c r="AU323" s="275" t="s">
        <v>84</v>
      </c>
      <c r="AV323" s="15" t="s">
        <v>84</v>
      </c>
      <c r="AW323" s="15" t="s">
        <v>39</v>
      </c>
      <c r="AX323" s="15" t="s">
        <v>77</v>
      </c>
      <c r="AY323" s="275" t="s">
        <v>219</v>
      </c>
    </row>
    <row r="324" s="13" customFormat="1">
      <c r="A324" s="13"/>
      <c r="B324" s="229"/>
      <c r="C324" s="230"/>
      <c r="D324" s="231" t="s">
        <v>228</v>
      </c>
      <c r="E324" s="232" t="s">
        <v>2140</v>
      </c>
      <c r="F324" s="233" t="s">
        <v>2141</v>
      </c>
      <c r="G324" s="230"/>
      <c r="H324" s="234">
        <v>12.6</v>
      </c>
      <c r="I324" s="235"/>
      <c r="J324" s="230"/>
      <c r="K324" s="230"/>
      <c r="L324" s="236"/>
      <c r="M324" s="237"/>
      <c r="N324" s="238"/>
      <c r="O324" s="238"/>
      <c r="P324" s="238"/>
      <c r="Q324" s="238"/>
      <c r="R324" s="238"/>
      <c r="S324" s="238"/>
      <c r="T324" s="239"/>
      <c r="U324" s="13"/>
      <c r="V324" s="13"/>
      <c r="W324" s="13"/>
      <c r="X324" s="13"/>
      <c r="Y324" s="13"/>
      <c r="Z324" s="13"/>
      <c r="AA324" s="13"/>
      <c r="AB324" s="13"/>
      <c r="AC324" s="13"/>
      <c r="AD324" s="13"/>
      <c r="AE324" s="13"/>
      <c r="AT324" s="240" t="s">
        <v>228</v>
      </c>
      <c r="AU324" s="240" t="s">
        <v>84</v>
      </c>
      <c r="AV324" s="13" t="s">
        <v>86</v>
      </c>
      <c r="AW324" s="13" t="s">
        <v>39</v>
      </c>
      <c r="AX324" s="13" t="s">
        <v>84</v>
      </c>
      <c r="AY324" s="240" t="s">
        <v>219</v>
      </c>
    </row>
    <row r="325" s="2" customFormat="1" ht="24.15" customHeight="1">
      <c r="A325" s="42"/>
      <c r="B325" s="43"/>
      <c r="C325" s="216" t="s">
        <v>836</v>
      </c>
      <c r="D325" s="216" t="s">
        <v>221</v>
      </c>
      <c r="E325" s="217" t="s">
        <v>2142</v>
      </c>
      <c r="F325" s="218" t="s">
        <v>2143</v>
      </c>
      <c r="G325" s="219" t="s">
        <v>1868</v>
      </c>
      <c r="H325" s="220">
        <v>698.79999999999995</v>
      </c>
      <c r="I325" s="221"/>
      <c r="J325" s="222">
        <f>ROUND(I325*H325,2)</f>
        <v>0</v>
      </c>
      <c r="K325" s="218" t="s">
        <v>1903</v>
      </c>
      <c r="L325" s="48"/>
      <c r="M325" s="223" t="s">
        <v>32</v>
      </c>
      <c r="N325" s="224" t="s">
        <v>48</v>
      </c>
      <c r="O325" s="88"/>
      <c r="P325" s="225">
        <f>O325*H325</f>
        <v>0</v>
      </c>
      <c r="Q325" s="225">
        <v>0.001</v>
      </c>
      <c r="R325" s="225">
        <f>Q325*H325</f>
        <v>0.69879999999999998</v>
      </c>
      <c r="S325" s="225">
        <v>0</v>
      </c>
      <c r="T325" s="226">
        <f>S325*H325</f>
        <v>0</v>
      </c>
      <c r="U325" s="42"/>
      <c r="V325" s="42"/>
      <c r="W325" s="42"/>
      <c r="X325" s="42"/>
      <c r="Y325" s="42"/>
      <c r="Z325" s="42"/>
      <c r="AA325" s="42"/>
      <c r="AB325" s="42"/>
      <c r="AC325" s="42"/>
      <c r="AD325" s="42"/>
      <c r="AE325" s="42"/>
      <c r="AR325" s="227" t="s">
        <v>226</v>
      </c>
      <c r="AT325" s="227" t="s">
        <v>221</v>
      </c>
      <c r="AU325" s="227" t="s">
        <v>84</v>
      </c>
      <c r="AY325" s="20" t="s">
        <v>219</v>
      </c>
      <c r="BE325" s="228">
        <f>IF(N325="základní",J325,0)</f>
        <v>0</v>
      </c>
      <c r="BF325" s="228">
        <f>IF(N325="snížená",J325,0)</f>
        <v>0</v>
      </c>
      <c r="BG325" s="228">
        <f>IF(N325="zákl. přenesená",J325,0)</f>
        <v>0</v>
      </c>
      <c r="BH325" s="228">
        <f>IF(N325="sníž. přenesená",J325,0)</f>
        <v>0</v>
      </c>
      <c r="BI325" s="228">
        <f>IF(N325="nulová",J325,0)</f>
        <v>0</v>
      </c>
      <c r="BJ325" s="20" t="s">
        <v>84</v>
      </c>
      <c r="BK325" s="228">
        <f>ROUND(I325*H325,2)</f>
        <v>0</v>
      </c>
      <c r="BL325" s="20" t="s">
        <v>226</v>
      </c>
      <c r="BM325" s="227" t="s">
        <v>2144</v>
      </c>
    </row>
    <row r="326" s="2" customFormat="1">
      <c r="A326" s="42"/>
      <c r="B326" s="43"/>
      <c r="C326" s="44"/>
      <c r="D326" s="231" t="s">
        <v>663</v>
      </c>
      <c r="E326" s="44"/>
      <c r="F326" s="276" t="s">
        <v>2145</v>
      </c>
      <c r="G326" s="44"/>
      <c r="H326" s="44"/>
      <c r="I326" s="277"/>
      <c r="J326" s="44"/>
      <c r="K326" s="44"/>
      <c r="L326" s="48"/>
      <c r="M326" s="278"/>
      <c r="N326" s="279"/>
      <c r="O326" s="88"/>
      <c r="P326" s="88"/>
      <c r="Q326" s="88"/>
      <c r="R326" s="88"/>
      <c r="S326" s="88"/>
      <c r="T326" s="89"/>
      <c r="U326" s="42"/>
      <c r="V326" s="42"/>
      <c r="W326" s="42"/>
      <c r="X326" s="42"/>
      <c r="Y326" s="42"/>
      <c r="Z326" s="42"/>
      <c r="AA326" s="42"/>
      <c r="AB326" s="42"/>
      <c r="AC326" s="42"/>
      <c r="AD326" s="42"/>
      <c r="AE326" s="42"/>
      <c r="AT326" s="20" t="s">
        <v>663</v>
      </c>
      <c r="AU326" s="20" t="s">
        <v>84</v>
      </c>
    </row>
    <row r="327" s="2" customFormat="1" ht="24.15" customHeight="1">
      <c r="A327" s="42"/>
      <c r="B327" s="43"/>
      <c r="C327" s="216" t="s">
        <v>841</v>
      </c>
      <c r="D327" s="216" t="s">
        <v>221</v>
      </c>
      <c r="E327" s="217" t="s">
        <v>2146</v>
      </c>
      <c r="F327" s="218" t="s">
        <v>2147</v>
      </c>
      <c r="G327" s="219" t="s">
        <v>1868</v>
      </c>
      <c r="H327" s="220">
        <v>1202.7000000000001</v>
      </c>
      <c r="I327" s="221"/>
      <c r="J327" s="222">
        <f>ROUND(I327*H327,2)</f>
        <v>0</v>
      </c>
      <c r="K327" s="218" t="s">
        <v>1903</v>
      </c>
      <c r="L327" s="48"/>
      <c r="M327" s="223" t="s">
        <v>32</v>
      </c>
      <c r="N327" s="224" t="s">
        <v>48</v>
      </c>
      <c r="O327" s="88"/>
      <c r="P327" s="225">
        <f>O327*H327</f>
        <v>0</v>
      </c>
      <c r="Q327" s="225">
        <v>0.001</v>
      </c>
      <c r="R327" s="225">
        <f>Q327*H327</f>
        <v>1.2027000000000001</v>
      </c>
      <c r="S327" s="225">
        <v>0</v>
      </c>
      <c r="T327" s="226">
        <f>S327*H327</f>
        <v>0</v>
      </c>
      <c r="U327" s="42"/>
      <c r="V327" s="42"/>
      <c r="W327" s="42"/>
      <c r="X327" s="42"/>
      <c r="Y327" s="42"/>
      <c r="Z327" s="42"/>
      <c r="AA327" s="42"/>
      <c r="AB327" s="42"/>
      <c r="AC327" s="42"/>
      <c r="AD327" s="42"/>
      <c r="AE327" s="42"/>
      <c r="AR327" s="227" t="s">
        <v>226</v>
      </c>
      <c r="AT327" s="227" t="s">
        <v>221</v>
      </c>
      <c r="AU327" s="227" t="s">
        <v>84</v>
      </c>
      <c r="AY327" s="20" t="s">
        <v>219</v>
      </c>
      <c r="BE327" s="228">
        <f>IF(N327="základní",J327,0)</f>
        <v>0</v>
      </c>
      <c r="BF327" s="228">
        <f>IF(N327="snížená",J327,0)</f>
        <v>0</v>
      </c>
      <c r="BG327" s="228">
        <f>IF(N327="zákl. přenesená",J327,0)</f>
        <v>0</v>
      </c>
      <c r="BH327" s="228">
        <f>IF(N327="sníž. přenesená",J327,0)</f>
        <v>0</v>
      </c>
      <c r="BI327" s="228">
        <f>IF(N327="nulová",J327,0)</f>
        <v>0</v>
      </c>
      <c r="BJ327" s="20" t="s">
        <v>84</v>
      </c>
      <c r="BK327" s="228">
        <f>ROUND(I327*H327,2)</f>
        <v>0</v>
      </c>
      <c r="BL327" s="20" t="s">
        <v>226</v>
      </c>
      <c r="BM327" s="227" t="s">
        <v>2148</v>
      </c>
    </row>
    <row r="328" s="2" customFormat="1">
      <c r="A328" s="42"/>
      <c r="B328" s="43"/>
      <c r="C328" s="44"/>
      <c r="D328" s="231" t="s">
        <v>663</v>
      </c>
      <c r="E328" s="44"/>
      <c r="F328" s="276" t="s">
        <v>2149</v>
      </c>
      <c r="G328" s="44"/>
      <c r="H328" s="44"/>
      <c r="I328" s="277"/>
      <c r="J328" s="44"/>
      <c r="K328" s="44"/>
      <c r="L328" s="48"/>
      <c r="M328" s="278"/>
      <c r="N328" s="279"/>
      <c r="O328" s="88"/>
      <c r="P328" s="88"/>
      <c r="Q328" s="88"/>
      <c r="R328" s="88"/>
      <c r="S328" s="88"/>
      <c r="T328" s="89"/>
      <c r="U328" s="42"/>
      <c r="V328" s="42"/>
      <c r="W328" s="42"/>
      <c r="X328" s="42"/>
      <c r="Y328" s="42"/>
      <c r="Z328" s="42"/>
      <c r="AA328" s="42"/>
      <c r="AB328" s="42"/>
      <c r="AC328" s="42"/>
      <c r="AD328" s="42"/>
      <c r="AE328" s="42"/>
      <c r="AT328" s="20" t="s">
        <v>663</v>
      </c>
      <c r="AU328" s="20" t="s">
        <v>84</v>
      </c>
    </row>
    <row r="329" s="15" customFormat="1">
      <c r="A329" s="15"/>
      <c r="B329" s="266"/>
      <c r="C329" s="267"/>
      <c r="D329" s="231" t="s">
        <v>228</v>
      </c>
      <c r="E329" s="268" t="s">
        <v>32</v>
      </c>
      <c r="F329" s="269" t="s">
        <v>2150</v>
      </c>
      <c r="G329" s="267"/>
      <c r="H329" s="268" t="s">
        <v>32</v>
      </c>
      <c r="I329" s="270"/>
      <c r="J329" s="267"/>
      <c r="K329" s="267"/>
      <c r="L329" s="271"/>
      <c r="M329" s="272"/>
      <c r="N329" s="273"/>
      <c r="O329" s="273"/>
      <c r="P329" s="273"/>
      <c r="Q329" s="273"/>
      <c r="R329" s="273"/>
      <c r="S329" s="273"/>
      <c r="T329" s="274"/>
      <c r="U329" s="15"/>
      <c r="V329" s="15"/>
      <c r="W329" s="15"/>
      <c r="X329" s="15"/>
      <c r="Y329" s="15"/>
      <c r="Z329" s="15"/>
      <c r="AA329" s="15"/>
      <c r="AB329" s="15"/>
      <c r="AC329" s="15"/>
      <c r="AD329" s="15"/>
      <c r="AE329" s="15"/>
      <c r="AT329" s="275" t="s">
        <v>228</v>
      </c>
      <c r="AU329" s="275" t="s">
        <v>84</v>
      </c>
      <c r="AV329" s="15" t="s">
        <v>84</v>
      </c>
      <c r="AW329" s="15" t="s">
        <v>39</v>
      </c>
      <c r="AX329" s="15" t="s">
        <v>77</v>
      </c>
      <c r="AY329" s="275" t="s">
        <v>219</v>
      </c>
    </row>
    <row r="330" s="15" customFormat="1">
      <c r="A330" s="15"/>
      <c r="B330" s="266"/>
      <c r="C330" s="267"/>
      <c r="D330" s="231" t="s">
        <v>228</v>
      </c>
      <c r="E330" s="268" t="s">
        <v>32</v>
      </c>
      <c r="F330" s="269" t="s">
        <v>2151</v>
      </c>
      <c r="G330" s="267"/>
      <c r="H330" s="268" t="s">
        <v>32</v>
      </c>
      <c r="I330" s="270"/>
      <c r="J330" s="267"/>
      <c r="K330" s="267"/>
      <c r="L330" s="271"/>
      <c r="M330" s="272"/>
      <c r="N330" s="273"/>
      <c r="O330" s="273"/>
      <c r="P330" s="273"/>
      <c r="Q330" s="273"/>
      <c r="R330" s="273"/>
      <c r="S330" s="273"/>
      <c r="T330" s="274"/>
      <c r="U330" s="15"/>
      <c r="V330" s="15"/>
      <c r="W330" s="15"/>
      <c r="X330" s="15"/>
      <c r="Y330" s="15"/>
      <c r="Z330" s="15"/>
      <c r="AA330" s="15"/>
      <c r="AB330" s="15"/>
      <c r="AC330" s="15"/>
      <c r="AD330" s="15"/>
      <c r="AE330" s="15"/>
      <c r="AT330" s="275" t="s">
        <v>228</v>
      </c>
      <c r="AU330" s="275" t="s">
        <v>84</v>
      </c>
      <c r="AV330" s="15" t="s">
        <v>84</v>
      </c>
      <c r="AW330" s="15" t="s">
        <v>39</v>
      </c>
      <c r="AX330" s="15" t="s">
        <v>77</v>
      </c>
      <c r="AY330" s="275" t="s">
        <v>219</v>
      </c>
    </row>
    <row r="331" s="13" customFormat="1">
      <c r="A331" s="13"/>
      <c r="B331" s="229"/>
      <c r="C331" s="230"/>
      <c r="D331" s="231" t="s">
        <v>228</v>
      </c>
      <c r="E331" s="232" t="s">
        <v>2152</v>
      </c>
      <c r="F331" s="233" t="s">
        <v>2153</v>
      </c>
      <c r="G331" s="230"/>
      <c r="H331" s="234">
        <v>1202.7000000000001</v>
      </c>
      <c r="I331" s="235"/>
      <c r="J331" s="230"/>
      <c r="K331" s="230"/>
      <c r="L331" s="236"/>
      <c r="M331" s="237"/>
      <c r="N331" s="238"/>
      <c r="O331" s="238"/>
      <c r="P331" s="238"/>
      <c r="Q331" s="238"/>
      <c r="R331" s="238"/>
      <c r="S331" s="238"/>
      <c r="T331" s="239"/>
      <c r="U331" s="13"/>
      <c r="V331" s="13"/>
      <c r="W331" s="13"/>
      <c r="X331" s="13"/>
      <c r="Y331" s="13"/>
      <c r="Z331" s="13"/>
      <c r="AA331" s="13"/>
      <c r="AB331" s="13"/>
      <c r="AC331" s="13"/>
      <c r="AD331" s="13"/>
      <c r="AE331" s="13"/>
      <c r="AT331" s="240" t="s">
        <v>228</v>
      </c>
      <c r="AU331" s="240" t="s">
        <v>84</v>
      </c>
      <c r="AV331" s="13" t="s">
        <v>86</v>
      </c>
      <c r="AW331" s="13" t="s">
        <v>39</v>
      </c>
      <c r="AX331" s="13" t="s">
        <v>84</v>
      </c>
      <c r="AY331" s="240" t="s">
        <v>219</v>
      </c>
    </row>
    <row r="332" s="2" customFormat="1" ht="16.5" customHeight="1">
      <c r="A332" s="42"/>
      <c r="B332" s="43"/>
      <c r="C332" s="216" t="s">
        <v>844</v>
      </c>
      <c r="D332" s="216" t="s">
        <v>221</v>
      </c>
      <c r="E332" s="217" t="s">
        <v>2154</v>
      </c>
      <c r="F332" s="218" t="s">
        <v>2155</v>
      </c>
      <c r="G332" s="219" t="s">
        <v>1868</v>
      </c>
      <c r="H332" s="220">
        <v>59.700000000000003</v>
      </c>
      <c r="I332" s="221"/>
      <c r="J332" s="222">
        <f>ROUND(I332*H332,2)</f>
        <v>0</v>
      </c>
      <c r="K332" s="218" t="s">
        <v>1903</v>
      </c>
      <c r="L332" s="48"/>
      <c r="M332" s="223" t="s">
        <v>32</v>
      </c>
      <c r="N332" s="224" t="s">
        <v>48</v>
      </c>
      <c r="O332" s="88"/>
      <c r="P332" s="225">
        <f>O332*H332</f>
        <v>0</v>
      </c>
      <c r="Q332" s="225">
        <v>0</v>
      </c>
      <c r="R332" s="225">
        <f>Q332*H332</f>
        <v>0</v>
      </c>
      <c r="S332" s="225">
        <v>0</v>
      </c>
      <c r="T332" s="226">
        <f>S332*H332</f>
        <v>0</v>
      </c>
      <c r="U332" s="42"/>
      <c r="V332" s="42"/>
      <c r="W332" s="42"/>
      <c r="X332" s="42"/>
      <c r="Y332" s="42"/>
      <c r="Z332" s="42"/>
      <c r="AA332" s="42"/>
      <c r="AB332" s="42"/>
      <c r="AC332" s="42"/>
      <c r="AD332" s="42"/>
      <c r="AE332" s="42"/>
      <c r="AR332" s="227" t="s">
        <v>226</v>
      </c>
      <c r="AT332" s="227" t="s">
        <v>221</v>
      </c>
      <c r="AU332" s="227" t="s">
        <v>84</v>
      </c>
      <c r="AY332" s="20" t="s">
        <v>219</v>
      </c>
      <c r="BE332" s="228">
        <f>IF(N332="základní",J332,0)</f>
        <v>0</v>
      </c>
      <c r="BF332" s="228">
        <f>IF(N332="snížená",J332,0)</f>
        <v>0</v>
      </c>
      <c r="BG332" s="228">
        <f>IF(N332="zákl. přenesená",J332,0)</f>
        <v>0</v>
      </c>
      <c r="BH332" s="228">
        <f>IF(N332="sníž. přenesená",J332,0)</f>
        <v>0</v>
      </c>
      <c r="BI332" s="228">
        <f>IF(N332="nulová",J332,0)</f>
        <v>0</v>
      </c>
      <c r="BJ332" s="20" t="s">
        <v>84</v>
      </c>
      <c r="BK332" s="228">
        <f>ROUND(I332*H332,2)</f>
        <v>0</v>
      </c>
      <c r="BL332" s="20" t="s">
        <v>226</v>
      </c>
      <c r="BM332" s="227" t="s">
        <v>2156</v>
      </c>
    </row>
    <row r="333" s="2" customFormat="1">
      <c r="A333" s="42"/>
      <c r="B333" s="43"/>
      <c r="C333" s="44"/>
      <c r="D333" s="231" t="s">
        <v>663</v>
      </c>
      <c r="E333" s="44"/>
      <c r="F333" s="276" t="s">
        <v>2157</v>
      </c>
      <c r="G333" s="44"/>
      <c r="H333" s="44"/>
      <c r="I333" s="277"/>
      <c r="J333" s="44"/>
      <c r="K333" s="44"/>
      <c r="L333" s="48"/>
      <c r="M333" s="278"/>
      <c r="N333" s="279"/>
      <c r="O333" s="88"/>
      <c r="P333" s="88"/>
      <c r="Q333" s="88"/>
      <c r="R333" s="88"/>
      <c r="S333" s="88"/>
      <c r="T333" s="89"/>
      <c r="U333" s="42"/>
      <c r="V333" s="42"/>
      <c r="W333" s="42"/>
      <c r="X333" s="42"/>
      <c r="Y333" s="42"/>
      <c r="Z333" s="42"/>
      <c r="AA333" s="42"/>
      <c r="AB333" s="42"/>
      <c r="AC333" s="42"/>
      <c r="AD333" s="42"/>
      <c r="AE333" s="42"/>
      <c r="AT333" s="20" t="s">
        <v>663</v>
      </c>
      <c r="AU333" s="20" t="s">
        <v>84</v>
      </c>
    </row>
    <row r="334" s="15" customFormat="1">
      <c r="A334" s="15"/>
      <c r="B334" s="266"/>
      <c r="C334" s="267"/>
      <c r="D334" s="231" t="s">
        <v>228</v>
      </c>
      <c r="E334" s="268" t="s">
        <v>32</v>
      </c>
      <c r="F334" s="269" t="s">
        <v>2150</v>
      </c>
      <c r="G334" s="267"/>
      <c r="H334" s="268" t="s">
        <v>32</v>
      </c>
      <c r="I334" s="270"/>
      <c r="J334" s="267"/>
      <c r="K334" s="267"/>
      <c r="L334" s="271"/>
      <c r="M334" s="272"/>
      <c r="N334" s="273"/>
      <c r="O334" s="273"/>
      <c r="P334" s="273"/>
      <c r="Q334" s="273"/>
      <c r="R334" s="273"/>
      <c r="S334" s="273"/>
      <c r="T334" s="274"/>
      <c r="U334" s="15"/>
      <c r="V334" s="15"/>
      <c r="W334" s="15"/>
      <c r="X334" s="15"/>
      <c r="Y334" s="15"/>
      <c r="Z334" s="15"/>
      <c r="AA334" s="15"/>
      <c r="AB334" s="15"/>
      <c r="AC334" s="15"/>
      <c r="AD334" s="15"/>
      <c r="AE334" s="15"/>
      <c r="AT334" s="275" t="s">
        <v>228</v>
      </c>
      <c r="AU334" s="275" t="s">
        <v>84</v>
      </c>
      <c r="AV334" s="15" t="s">
        <v>84</v>
      </c>
      <c r="AW334" s="15" t="s">
        <v>39</v>
      </c>
      <c r="AX334" s="15" t="s">
        <v>77</v>
      </c>
      <c r="AY334" s="275" t="s">
        <v>219</v>
      </c>
    </row>
    <row r="335" s="13" customFormat="1">
      <c r="A335" s="13"/>
      <c r="B335" s="229"/>
      <c r="C335" s="230"/>
      <c r="D335" s="231" t="s">
        <v>228</v>
      </c>
      <c r="E335" s="232" t="s">
        <v>2158</v>
      </c>
      <c r="F335" s="233" t="s">
        <v>2159</v>
      </c>
      <c r="G335" s="230"/>
      <c r="H335" s="234">
        <v>59.700000000000003</v>
      </c>
      <c r="I335" s="235"/>
      <c r="J335" s="230"/>
      <c r="K335" s="230"/>
      <c r="L335" s="236"/>
      <c r="M335" s="237"/>
      <c r="N335" s="238"/>
      <c r="O335" s="238"/>
      <c r="P335" s="238"/>
      <c r="Q335" s="238"/>
      <c r="R335" s="238"/>
      <c r="S335" s="238"/>
      <c r="T335" s="239"/>
      <c r="U335" s="13"/>
      <c r="V335" s="13"/>
      <c r="W335" s="13"/>
      <c r="X335" s="13"/>
      <c r="Y335" s="13"/>
      <c r="Z335" s="13"/>
      <c r="AA335" s="13"/>
      <c r="AB335" s="13"/>
      <c r="AC335" s="13"/>
      <c r="AD335" s="13"/>
      <c r="AE335" s="13"/>
      <c r="AT335" s="240" t="s">
        <v>228</v>
      </c>
      <c r="AU335" s="240" t="s">
        <v>84</v>
      </c>
      <c r="AV335" s="13" t="s">
        <v>86</v>
      </c>
      <c r="AW335" s="13" t="s">
        <v>39</v>
      </c>
      <c r="AX335" s="13" t="s">
        <v>84</v>
      </c>
      <c r="AY335" s="240" t="s">
        <v>219</v>
      </c>
    </row>
    <row r="336" s="12" customFormat="1" ht="25.92" customHeight="1">
      <c r="A336" s="12"/>
      <c r="B336" s="200"/>
      <c r="C336" s="201"/>
      <c r="D336" s="202" t="s">
        <v>76</v>
      </c>
      <c r="E336" s="203" t="s">
        <v>2160</v>
      </c>
      <c r="F336" s="203" t="s">
        <v>2161</v>
      </c>
      <c r="G336" s="201"/>
      <c r="H336" s="201"/>
      <c r="I336" s="204"/>
      <c r="J336" s="205">
        <f>BK336</f>
        <v>0</v>
      </c>
      <c r="K336" s="201"/>
      <c r="L336" s="206"/>
      <c r="M336" s="207"/>
      <c r="N336" s="208"/>
      <c r="O336" s="208"/>
      <c r="P336" s="209">
        <f>SUM(P337:P348)</f>
        <v>0</v>
      </c>
      <c r="Q336" s="208"/>
      <c r="R336" s="209">
        <f>SUM(R337:R348)</f>
        <v>0</v>
      </c>
      <c r="S336" s="208"/>
      <c r="T336" s="210">
        <f>SUM(T337:T348)</f>
        <v>0</v>
      </c>
      <c r="U336" s="12"/>
      <c r="V336" s="12"/>
      <c r="W336" s="12"/>
      <c r="X336" s="12"/>
      <c r="Y336" s="12"/>
      <c r="Z336" s="12"/>
      <c r="AA336" s="12"/>
      <c r="AB336" s="12"/>
      <c r="AC336" s="12"/>
      <c r="AD336" s="12"/>
      <c r="AE336" s="12"/>
      <c r="AR336" s="211" t="s">
        <v>84</v>
      </c>
      <c r="AT336" s="212" t="s">
        <v>76</v>
      </c>
      <c r="AU336" s="212" t="s">
        <v>77</v>
      </c>
      <c r="AY336" s="211" t="s">
        <v>219</v>
      </c>
      <c r="BK336" s="213">
        <f>SUM(BK337:BK348)</f>
        <v>0</v>
      </c>
    </row>
    <row r="337" s="2" customFormat="1" ht="24.15" customHeight="1">
      <c r="A337" s="42"/>
      <c r="B337" s="43"/>
      <c r="C337" s="216" t="s">
        <v>851</v>
      </c>
      <c r="D337" s="216" t="s">
        <v>221</v>
      </c>
      <c r="E337" s="217" t="s">
        <v>2162</v>
      </c>
      <c r="F337" s="218" t="s">
        <v>2163</v>
      </c>
      <c r="G337" s="219" t="s">
        <v>1839</v>
      </c>
      <c r="H337" s="220">
        <v>128.12799999999999</v>
      </c>
      <c r="I337" s="221"/>
      <c r="J337" s="222">
        <f>ROUND(I337*H337,2)</f>
        <v>0</v>
      </c>
      <c r="K337" s="218" t="s">
        <v>1129</v>
      </c>
      <c r="L337" s="48"/>
      <c r="M337" s="223" t="s">
        <v>32</v>
      </c>
      <c r="N337" s="224" t="s">
        <v>48</v>
      </c>
      <c r="O337" s="88"/>
      <c r="P337" s="225">
        <f>O337*H337</f>
        <v>0</v>
      </c>
      <c r="Q337" s="225">
        <v>0</v>
      </c>
      <c r="R337" s="225">
        <f>Q337*H337</f>
        <v>0</v>
      </c>
      <c r="S337" s="225">
        <v>0</v>
      </c>
      <c r="T337" s="226">
        <f>S337*H337</f>
        <v>0</v>
      </c>
      <c r="U337" s="42"/>
      <c r="V337" s="42"/>
      <c r="W337" s="42"/>
      <c r="X337" s="42"/>
      <c r="Y337" s="42"/>
      <c r="Z337" s="42"/>
      <c r="AA337" s="42"/>
      <c r="AB337" s="42"/>
      <c r="AC337" s="42"/>
      <c r="AD337" s="42"/>
      <c r="AE337" s="42"/>
      <c r="AR337" s="227" t="s">
        <v>226</v>
      </c>
      <c r="AT337" s="227" t="s">
        <v>221</v>
      </c>
      <c r="AU337" s="227" t="s">
        <v>84</v>
      </c>
      <c r="AY337" s="20" t="s">
        <v>219</v>
      </c>
      <c r="BE337" s="228">
        <f>IF(N337="základní",J337,0)</f>
        <v>0</v>
      </c>
      <c r="BF337" s="228">
        <f>IF(N337="snížená",J337,0)</f>
        <v>0</v>
      </c>
      <c r="BG337" s="228">
        <f>IF(N337="zákl. přenesená",J337,0)</f>
        <v>0</v>
      </c>
      <c r="BH337" s="228">
        <f>IF(N337="sníž. přenesená",J337,0)</f>
        <v>0</v>
      </c>
      <c r="BI337" s="228">
        <f>IF(N337="nulová",J337,0)</f>
        <v>0</v>
      </c>
      <c r="BJ337" s="20" t="s">
        <v>84</v>
      </c>
      <c r="BK337" s="228">
        <f>ROUND(I337*H337,2)</f>
        <v>0</v>
      </c>
      <c r="BL337" s="20" t="s">
        <v>226</v>
      </c>
      <c r="BM337" s="227" t="s">
        <v>2164</v>
      </c>
    </row>
    <row r="338" s="2" customFormat="1">
      <c r="A338" s="42"/>
      <c r="B338" s="43"/>
      <c r="C338" s="44"/>
      <c r="D338" s="299" t="s">
        <v>1131</v>
      </c>
      <c r="E338" s="44"/>
      <c r="F338" s="300" t="s">
        <v>2165</v>
      </c>
      <c r="G338" s="44"/>
      <c r="H338" s="44"/>
      <c r="I338" s="277"/>
      <c r="J338" s="44"/>
      <c r="K338" s="44"/>
      <c r="L338" s="48"/>
      <c r="M338" s="278"/>
      <c r="N338" s="279"/>
      <c r="O338" s="88"/>
      <c r="P338" s="88"/>
      <c r="Q338" s="88"/>
      <c r="R338" s="88"/>
      <c r="S338" s="88"/>
      <c r="T338" s="89"/>
      <c r="U338" s="42"/>
      <c r="V338" s="42"/>
      <c r="W338" s="42"/>
      <c r="X338" s="42"/>
      <c r="Y338" s="42"/>
      <c r="Z338" s="42"/>
      <c r="AA338" s="42"/>
      <c r="AB338" s="42"/>
      <c r="AC338" s="42"/>
      <c r="AD338" s="42"/>
      <c r="AE338" s="42"/>
      <c r="AT338" s="20" t="s">
        <v>1131</v>
      </c>
      <c r="AU338" s="20" t="s">
        <v>84</v>
      </c>
    </row>
    <row r="339" s="2" customFormat="1" ht="24.15" customHeight="1">
      <c r="A339" s="42"/>
      <c r="B339" s="43"/>
      <c r="C339" s="216" t="s">
        <v>860</v>
      </c>
      <c r="D339" s="216" t="s">
        <v>221</v>
      </c>
      <c r="E339" s="217" t="s">
        <v>2166</v>
      </c>
      <c r="F339" s="218" t="s">
        <v>2167</v>
      </c>
      <c r="G339" s="219" t="s">
        <v>1839</v>
      </c>
      <c r="H339" s="220">
        <v>570.49400000000003</v>
      </c>
      <c r="I339" s="221"/>
      <c r="J339" s="222">
        <f>ROUND(I339*H339,2)</f>
        <v>0</v>
      </c>
      <c r="K339" s="218" t="s">
        <v>1129</v>
      </c>
      <c r="L339" s="48"/>
      <c r="M339" s="223" t="s">
        <v>32</v>
      </c>
      <c r="N339" s="224" t="s">
        <v>48</v>
      </c>
      <c r="O339" s="88"/>
      <c r="P339" s="225">
        <f>O339*H339</f>
        <v>0</v>
      </c>
      <c r="Q339" s="225">
        <v>0</v>
      </c>
      <c r="R339" s="225">
        <f>Q339*H339</f>
        <v>0</v>
      </c>
      <c r="S339" s="225">
        <v>0</v>
      </c>
      <c r="T339" s="226">
        <f>S339*H339</f>
        <v>0</v>
      </c>
      <c r="U339" s="42"/>
      <c r="V339" s="42"/>
      <c r="W339" s="42"/>
      <c r="X339" s="42"/>
      <c r="Y339" s="42"/>
      <c r="Z339" s="42"/>
      <c r="AA339" s="42"/>
      <c r="AB339" s="42"/>
      <c r="AC339" s="42"/>
      <c r="AD339" s="42"/>
      <c r="AE339" s="42"/>
      <c r="AR339" s="227" t="s">
        <v>226</v>
      </c>
      <c r="AT339" s="227" t="s">
        <v>221</v>
      </c>
      <c r="AU339" s="227" t="s">
        <v>84</v>
      </c>
      <c r="AY339" s="20" t="s">
        <v>219</v>
      </c>
      <c r="BE339" s="228">
        <f>IF(N339="základní",J339,0)</f>
        <v>0</v>
      </c>
      <c r="BF339" s="228">
        <f>IF(N339="snížená",J339,0)</f>
        <v>0</v>
      </c>
      <c r="BG339" s="228">
        <f>IF(N339="zákl. přenesená",J339,0)</f>
        <v>0</v>
      </c>
      <c r="BH339" s="228">
        <f>IF(N339="sníž. přenesená",J339,0)</f>
        <v>0</v>
      </c>
      <c r="BI339" s="228">
        <f>IF(N339="nulová",J339,0)</f>
        <v>0</v>
      </c>
      <c r="BJ339" s="20" t="s">
        <v>84</v>
      </c>
      <c r="BK339" s="228">
        <f>ROUND(I339*H339,2)</f>
        <v>0</v>
      </c>
      <c r="BL339" s="20" t="s">
        <v>226</v>
      </c>
      <c r="BM339" s="227" t="s">
        <v>2168</v>
      </c>
    </row>
    <row r="340" s="2" customFormat="1">
      <c r="A340" s="42"/>
      <c r="B340" s="43"/>
      <c r="C340" s="44"/>
      <c r="D340" s="299" t="s">
        <v>1131</v>
      </c>
      <c r="E340" s="44"/>
      <c r="F340" s="300" t="s">
        <v>2169</v>
      </c>
      <c r="G340" s="44"/>
      <c r="H340" s="44"/>
      <c r="I340" s="277"/>
      <c r="J340" s="44"/>
      <c r="K340" s="44"/>
      <c r="L340" s="48"/>
      <c r="M340" s="278"/>
      <c r="N340" s="279"/>
      <c r="O340" s="88"/>
      <c r="P340" s="88"/>
      <c r="Q340" s="88"/>
      <c r="R340" s="88"/>
      <c r="S340" s="88"/>
      <c r="T340" s="89"/>
      <c r="U340" s="42"/>
      <c r="V340" s="42"/>
      <c r="W340" s="42"/>
      <c r="X340" s="42"/>
      <c r="Y340" s="42"/>
      <c r="Z340" s="42"/>
      <c r="AA340" s="42"/>
      <c r="AB340" s="42"/>
      <c r="AC340" s="42"/>
      <c r="AD340" s="42"/>
      <c r="AE340" s="42"/>
      <c r="AT340" s="20" t="s">
        <v>1131</v>
      </c>
      <c r="AU340" s="20" t="s">
        <v>84</v>
      </c>
    </row>
    <row r="341" s="15" customFormat="1">
      <c r="A341" s="15"/>
      <c r="B341" s="266"/>
      <c r="C341" s="267"/>
      <c r="D341" s="231" t="s">
        <v>228</v>
      </c>
      <c r="E341" s="268" t="s">
        <v>32</v>
      </c>
      <c r="F341" s="269" t="s">
        <v>2170</v>
      </c>
      <c r="G341" s="267"/>
      <c r="H341" s="268" t="s">
        <v>32</v>
      </c>
      <c r="I341" s="270"/>
      <c r="J341" s="267"/>
      <c r="K341" s="267"/>
      <c r="L341" s="271"/>
      <c r="M341" s="272"/>
      <c r="N341" s="273"/>
      <c r="O341" s="273"/>
      <c r="P341" s="273"/>
      <c r="Q341" s="273"/>
      <c r="R341" s="273"/>
      <c r="S341" s="273"/>
      <c r="T341" s="274"/>
      <c r="U341" s="15"/>
      <c r="V341" s="15"/>
      <c r="W341" s="15"/>
      <c r="X341" s="15"/>
      <c r="Y341" s="15"/>
      <c r="Z341" s="15"/>
      <c r="AA341" s="15"/>
      <c r="AB341" s="15"/>
      <c r="AC341" s="15"/>
      <c r="AD341" s="15"/>
      <c r="AE341" s="15"/>
      <c r="AT341" s="275" t="s">
        <v>228</v>
      </c>
      <c r="AU341" s="275" t="s">
        <v>84</v>
      </c>
      <c r="AV341" s="15" t="s">
        <v>84</v>
      </c>
      <c r="AW341" s="15" t="s">
        <v>39</v>
      </c>
      <c r="AX341" s="15" t="s">
        <v>77</v>
      </c>
      <c r="AY341" s="275" t="s">
        <v>219</v>
      </c>
    </row>
    <row r="342" s="13" customFormat="1">
      <c r="A342" s="13"/>
      <c r="B342" s="229"/>
      <c r="C342" s="230"/>
      <c r="D342" s="231" t="s">
        <v>228</v>
      </c>
      <c r="E342" s="232" t="s">
        <v>2171</v>
      </c>
      <c r="F342" s="233" t="s">
        <v>2172</v>
      </c>
      <c r="G342" s="230"/>
      <c r="H342" s="234">
        <v>570.49400000000003</v>
      </c>
      <c r="I342" s="235"/>
      <c r="J342" s="230"/>
      <c r="K342" s="230"/>
      <c r="L342" s="236"/>
      <c r="M342" s="237"/>
      <c r="N342" s="238"/>
      <c r="O342" s="238"/>
      <c r="P342" s="238"/>
      <c r="Q342" s="238"/>
      <c r="R342" s="238"/>
      <c r="S342" s="238"/>
      <c r="T342" s="239"/>
      <c r="U342" s="13"/>
      <c r="V342" s="13"/>
      <c r="W342" s="13"/>
      <c r="X342" s="13"/>
      <c r="Y342" s="13"/>
      <c r="Z342" s="13"/>
      <c r="AA342" s="13"/>
      <c r="AB342" s="13"/>
      <c r="AC342" s="13"/>
      <c r="AD342" s="13"/>
      <c r="AE342" s="13"/>
      <c r="AT342" s="240" t="s">
        <v>228</v>
      </c>
      <c r="AU342" s="240" t="s">
        <v>84</v>
      </c>
      <c r="AV342" s="13" t="s">
        <v>86</v>
      </c>
      <c r="AW342" s="13" t="s">
        <v>39</v>
      </c>
      <c r="AX342" s="13" t="s">
        <v>84</v>
      </c>
      <c r="AY342" s="240" t="s">
        <v>219</v>
      </c>
    </row>
    <row r="343" s="2" customFormat="1" ht="37.8" customHeight="1">
      <c r="A343" s="42"/>
      <c r="B343" s="43"/>
      <c r="C343" s="216" t="s">
        <v>862</v>
      </c>
      <c r="D343" s="216" t="s">
        <v>221</v>
      </c>
      <c r="E343" s="217" t="s">
        <v>2173</v>
      </c>
      <c r="F343" s="218" t="s">
        <v>2174</v>
      </c>
      <c r="G343" s="219" t="s">
        <v>1839</v>
      </c>
      <c r="H343" s="220">
        <v>14.4</v>
      </c>
      <c r="I343" s="221"/>
      <c r="J343" s="222">
        <f>ROUND(I343*H343,2)</f>
        <v>0</v>
      </c>
      <c r="K343" s="218" t="s">
        <v>1129</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2175</v>
      </c>
    </row>
    <row r="344" s="2" customFormat="1">
      <c r="A344" s="42"/>
      <c r="B344" s="43"/>
      <c r="C344" s="44"/>
      <c r="D344" s="299" t="s">
        <v>1131</v>
      </c>
      <c r="E344" s="44"/>
      <c r="F344" s="300" t="s">
        <v>2176</v>
      </c>
      <c r="G344" s="44"/>
      <c r="H344" s="44"/>
      <c r="I344" s="277"/>
      <c r="J344" s="44"/>
      <c r="K344" s="44"/>
      <c r="L344" s="48"/>
      <c r="M344" s="278"/>
      <c r="N344" s="279"/>
      <c r="O344" s="88"/>
      <c r="P344" s="88"/>
      <c r="Q344" s="88"/>
      <c r="R344" s="88"/>
      <c r="S344" s="88"/>
      <c r="T344" s="89"/>
      <c r="U344" s="42"/>
      <c r="V344" s="42"/>
      <c r="W344" s="42"/>
      <c r="X344" s="42"/>
      <c r="Y344" s="42"/>
      <c r="Z344" s="42"/>
      <c r="AA344" s="42"/>
      <c r="AB344" s="42"/>
      <c r="AC344" s="42"/>
      <c r="AD344" s="42"/>
      <c r="AE344" s="42"/>
      <c r="AT344" s="20" t="s">
        <v>1131</v>
      </c>
      <c r="AU344" s="20" t="s">
        <v>84</v>
      </c>
    </row>
    <row r="345" s="13" customFormat="1">
      <c r="A345" s="13"/>
      <c r="B345" s="229"/>
      <c r="C345" s="230"/>
      <c r="D345" s="231" t="s">
        <v>228</v>
      </c>
      <c r="E345" s="232" t="s">
        <v>2177</v>
      </c>
      <c r="F345" s="233" t="s">
        <v>2178</v>
      </c>
      <c r="G345" s="230"/>
      <c r="H345" s="234">
        <v>14.4</v>
      </c>
      <c r="I345" s="235"/>
      <c r="J345" s="230"/>
      <c r="K345" s="230"/>
      <c r="L345" s="236"/>
      <c r="M345" s="237"/>
      <c r="N345" s="238"/>
      <c r="O345" s="238"/>
      <c r="P345" s="238"/>
      <c r="Q345" s="238"/>
      <c r="R345" s="238"/>
      <c r="S345" s="238"/>
      <c r="T345" s="239"/>
      <c r="U345" s="13"/>
      <c r="V345" s="13"/>
      <c r="W345" s="13"/>
      <c r="X345" s="13"/>
      <c r="Y345" s="13"/>
      <c r="Z345" s="13"/>
      <c r="AA345" s="13"/>
      <c r="AB345" s="13"/>
      <c r="AC345" s="13"/>
      <c r="AD345" s="13"/>
      <c r="AE345" s="13"/>
      <c r="AT345" s="240" t="s">
        <v>228</v>
      </c>
      <c r="AU345" s="240" t="s">
        <v>84</v>
      </c>
      <c r="AV345" s="13" t="s">
        <v>86</v>
      </c>
      <c r="AW345" s="13" t="s">
        <v>39</v>
      </c>
      <c r="AX345" s="13" t="s">
        <v>84</v>
      </c>
      <c r="AY345" s="240" t="s">
        <v>219</v>
      </c>
    </row>
    <row r="346" s="2" customFormat="1" ht="37.8" customHeight="1">
      <c r="A346" s="42"/>
      <c r="B346" s="43"/>
      <c r="C346" s="216" t="s">
        <v>865</v>
      </c>
      <c r="D346" s="216" t="s">
        <v>221</v>
      </c>
      <c r="E346" s="217" t="s">
        <v>2179</v>
      </c>
      <c r="F346" s="218" t="s">
        <v>2180</v>
      </c>
      <c r="G346" s="219" t="s">
        <v>1839</v>
      </c>
      <c r="H346" s="220">
        <v>11.512000000000001</v>
      </c>
      <c r="I346" s="221"/>
      <c r="J346" s="222">
        <f>ROUND(I346*H346,2)</f>
        <v>0</v>
      </c>
      <c r="K346" s="218" t="s">
        <v>1129</v>
      </c>
      <c r="L346" s="48"/>
      <c r="M346" s="223" t="s">
        <v>32</v>
      </c>
      <c r="N346" s="224" t="s">
        <v>48</v>
      </c>
      <c r="O346" s="88"/>
      <c r="P346" s="225">
        <f>O346*H346</f>
        <v>0</v>
      </c>
      <c r="Q346" s="225">
        <v>0</v>
      </c>
      <c r="R346" s="225">
        <f>Q346*H346</f>
        <v>0</v>
      </c>
      <c r="S346" s="225">
        <v>0</v>
      </c>
      <c r="T346" s="226">
        <f>S346*H346</f>
        <v>0</v>
      </c>
      <c r="U346" s="42"/>
      <c r="V346" s="42"/>
      <c r="W346" s="42"/>
      <c r="X346" s="42"/>
      <c r="Y346" s="42"/>
      <c r="Z346" s="42"/>
      <c r="AA346" s="42"/>
      <c r="AB346" s="42"/>
      <c r="AC346" s="42"/>
      <c r="AD346" s="42"/>
      <c r="AE346" s="42"/>
      <c r="AR346" s="227" t="s">
        <v>226</v>
      </c>
      <c r="AT346" s="227" t="s">
        <v>221</v>
      </c>
      <c r="AU346" s="227" t="s">
        <v>84</v>
      </c>
      <c r="AY346" s="20" t="s">
        <v>219</v>
      </c>
      <c r="BE346" s="228">
        <f>IF(N346="základní",J346,0)</f>
        <v>0</v>
      </c>
      <c r="BF346" s="228">
        <f>IF(N346="snížená",J346,0)</f>
        <v>0</v>
      </c>
      <c r="BG346" s="228">
        <f>IF(N346="zákl. přenesená",J346,0)</f>
        <v>0</v>
      </c>
      <c r="BH346" s="228">
        <f>IF(N346="sníž. přenesená",J346,0)</f>
        <v>0</v>
      </c>
      <c r="BI346" s="228">
        <f>IF(N346="nulová",J346,0)</f>
        <v>0</v>
      </c>
      <c r="BJ346" s="20" t="s">
        <v>84</v>
      </c>
      <c r="BK346" s="228">
        <f>ROUND(I346*H346,2)</f>
        <v>0</v>
      </c>
      <c r="BL346" s="20" t="s">
        <v>226</v>
      </c>
      <c r="BM346" s="227" t="s">
        <v>2181</v>
      </c>
    </row>
    <row r="347" s="2" customFormat="1">
      <c r="A347" s="42"/>
      <c r="B347" s="43"/>
      <c r="C347" s="44"/>
      <c r="D347" s="299" t="s">
        <v>1131</v>
      </c>
      <c r="E347" s="44"/>
      <c r="F347" s="300" t="s">
        <v>2182</v>
      </c>
      <c r="G347" s="44"/>
      <c r="H347" s="44"/>
      <c r="I347" s="277"/>
      <c r="J347" s="44"/>
      <c r="K347" s="44"/>
      <c r="L347" s="48"/>
      <c r="M347" s="278"/>
      <c r="N347" s="279"/>
      <c r="O347" s="88"/>
      <c r="P347" s="88"/>
      <c r="Q347" s="88"/>
      <c r="R347" s="88"/>
      <c r="S347" s="88"/>
      <c r="T347" s="89"/>
      <c r="U347" s="42"/>
      <c r="V347" s="42"/>
      <c r="W347" s="42"/>
      <c r="X347" s="42"/>
      <c r="Y347" s="42"/>
      <c r="Z347" s="42"/>
      <c r="AA347" s="42"/>
      <c r="AB347" s="42"/>
      <c r="AC347" s="42"/>
      <c r="AD347" s="42"/>
      <c r="AE347" s="42"/>
      <c r="AT347" s="20" t="s">
        <v>1131</v>
      </c>
      <c r="AU347" s="20" t="s">
        <v>84</v>
      </c>
    </row>
    <row r="348" s="13" customFormat="1">
      <c r="A348" s="13"/>
      <c r="B348" s="229"/>
      <c r="C348" s="230"/>
      <c r="D348" s="231" t="s">
        <v>228</v>
      </c>
      <c r="E348" s="232" t="s">
        <v>2183</v>
      </c>
      <c r="F348" s="233" t="s">
        <v>2184</v>
      </c>
      <c r="G348" s="230"/>
      <c r="H348" s="234">
        <v>11.512000000000001</v>
      </c>
      <c r="I348" s="235"/>
      <c r="J348" s="230"/>
      <c r="K348" s="230"/>
      <c r="L348" s="236"/>
      <c r="M348" s="237"/>
      <c r="N348" s="238"/>
      <c r="O348" s="238"/>
      <c r="P348" s="238"/>
      <c r="Q348" s="238"/>
      <c r="R348" s="238"/>
      <c r="S348" s="238"/>
      <c r="T348" s="239"/>
      <c r="U348" s="13"/>
      <c r="V348" s="13"/>
      <c r="W348" s="13"/>
      <c r="X348" s="13"/>
      <c r="Y348" s="13"/>
      <c r="Z348" s="13"/>
      <c r="AA348" s="13"/>
      <c r="AB348" s="13"/>
      <c r="AC348" s="13"/>
      <c r="AD348" s="13"/>
      <c r="AE348" s="13"/>
      <c r="AT348" s="240" t="s">
        <v>228</v>
      </c>
      <c r="AU348" s="240" t="s">
        <v>84</v>
      </c>
      <c r="AV348" s="13" t="s">
        <v>86</v>
      </c>
      <c r="AW348" s="13" t="s">
        <v>39</v>
      </c>
      <c r="AX348" s="13" t="s">
        <v>84</v>
      </c>
      <c r="AY348" s="240" t="s">
        <v>219</v>
      </c>
    </row>
    <row r="349" s="12" customFormat="1" ht="25.92" customHeight="1">
      <c r="A349" s="12"/>
      <c r="B349" s="200"/>
      <c r="C349" s="201"/>
      <c r="D349" s="202" t="s">
        <v>76</v>
      </c>
      <c r="E349" s="203" t="s">
        <v>2185</v>
      </c>
      <c r="F349" s="203" t="s">
        <v>2186</v>
      </c>
      <c r="G349" s="201"/>
      <c r="H349" s="201"/>
      <c r="I349" s="204"/>
      <c r="J349" s="205">
        <f>BK349</f>
        <v>0</v>
      </c>
      <c r="K349" s="201"/>
      <c r="L349" s="206"/>
      <c r="M349" s="207"/>
      <c r="N349" s="208"/>
      <c r="O349" s="208"/>
      <c r="P349" s="209">
        <f>SUM(P350:P351)</f>
        <v>0</v>
      </c>
      <c r="Q349" s="208"/>
      <c r="R349" s="209">
        <f>SUM(R350:R351)</f>
        <v>0</v>
      </c>
      <c r="S349" s="208"/>
      <c r="T349" s="210">
        <f>SUM(T350:T351)</f>
        <v>0</v>
      </c>
      <c r="U349" s="12"/>
      <c r="V349" s="12"/>
      <c r="W349" s="12"/>
      <c r="X349" s="12"/>
      <c r="Y349" s="12"/>
      <c r="Z349" s="12"/>
      <c r="AA349" s="12"/>
      <c r="AB349" s="12"/>
      <c r="AC349" s="12"/>
      <c r="AD349" s="12"/>
      <c r="AE349" s="12"/>
      <c r="AR349" s="211" t="s">
        <v>84</v>
      </c>
      <c r="AT349" s="212" t="s">
        <v>76</v>
      </c>
      <c r="AU349" s="212" t="s">
        <v>77</v>
      </c>
      <c r="AY349" s="211" t="s">
        <v>219</v>
      </c>
      <c r="BK349" s="213">
        <f>SUM(BK350:BK351)</f>
        <v>0</v>
      </c>
    </row>
    <row r="350" s="2" customFormat="1" ht="24.15" customHeight="1">
      <c r="A350" s="42"/>
      <c r="B350" s="43"/>
      <c r="C350" s="216" t="s">
        <v>868</v>
      </c>
      <c r="D350" s="216" t="s">
        <v>221</v>
      </c>
      <c r="E350" s="217" t="s">
        <v>2187</v>
      </c>
      <c r="F350" s="218" t="s">
        <v>2188</v>
      </c>
      <c r="G350" s="219" t="s">
        <v>1839</v>
      </c>
      <c r="H350" s="220">
        <v>541.23000000000002</v>
      </c>
      <c r="I350" s="221"/>
      <c r="J350" s="222">
        <f>ROUND(I350*H350,2)</f>
        <v>0</v>
      </c>
      <c r="K350" s="218" t="s">
        <v>1129</v>
      </c>
      <c r="L350" s="48"/>
      <c r="M350" s="223" t="s">
        <v>32</v>
      </c>
      <c r="N350" s="224" t="s">
        <v>48</v>
      </c>
      <c r="O350" s="88"/>
      <c r="P350" s="225">
        <f>O350*H350</f>
        <v>0</v>
      </c>
      <c r="Q350" s="225">
        <v>0</v>
      </c>
      <c r="R350" s="225">
        <f>Q350*H350</f>
        <v>0</v>
      </c>
      <c r="S350" s="225">
        <v>0</v>
      </c>
      <c r="T350" s="226">
        <f>S350*H350</f>
        <v>0</v>
      </c>
      <c r="U350" s="42"/>
      <c r="V350" s="42"/>
      <c r="W350" s="42"/>
      <c r="X350" s="42"/>
      <c r="Y350" s="42"/>
      <c r="Z350" s="42"/>
      <c r="AA350" s="42"/>
      <c r="AB350" s="42"/>
      <c r="AC350" s="42"/>
      <c r="AD350" s="42"/>
      <c r="AE350" s="42"/>
      <c r="AR350" s="227" t="s">
        <v>226</v>
      </c>
      <c r="AT350" s="227" t="s">
        <v>221</v>
      </c>
      <c r="AU350" s="227" t="s">
        <v>84</v>
      </c>
      <c r="AY350" s="20" t="s">
        <v>219</v>
      </c>
      <c r="BE350" s="228">
        <f>IF(N350="základní",J350,0)</f>
        <v>0</v>
      </c>
      <c r="BF350" s="228">
        <f>IF(N350="snížená",J350,0)</f>
        <v>0</v>
      </c>
      <c r="BG350" s="228">
        <f>IF(N350="zákl. přenesená",J350,0)</f>
        <v>0</v>
      </c>
      <c r="BH350" s="228">
        <f>IF(N350="sníž. přenesená",J350,0)</f>
        <v>0</v>
      </c>
      <c r="BI350" s="228">
        <f>IF(N350="nulová",J350,0)</f>
        <v>0</v>
      </c>
      <c r="BJ350" s="20" t="s">
        <v>84</v>
      </c>
      <c r="BK350" s="228">
        <f>ROUND(I350*H350,2)</f>
        <v>0</v>
      </c>
      <c r="BL350" s="20" t="s">
        <v>226</v>
      </c>
      <c r="BM350" s="227" t="s">
        <v>2189</v>
      </c>
    </row>
    <row r="351" s="2" customFormat="1">
      <c r="A351" s="42"/>
      <c r="B351" s="43"/>
      <c r="C351" s="44"/>
      <c r="D351" s="299" t="s">
        <v>1131</v>
      </c>
      <c r="E351" s="44"/>
      <c r="F351" s="300" t="s">
        <v>2190</v>
      </c>
      <c r="G351" s="44"/>
      <c r="H351" s="44"/>
      <c r="I351" s="277"/>
      <c r="J351" s="44"/>
      <c r="K351" s="44"/>
      <c r="L351" s="48"/>
      <c r="M351" s="301"/>
      <c r="N351" s="302"/>
      <c r="O351" s="296"/>
      <c r="P351" s="296"/>
      <c r="Q351" s="296"/>
      <c r="R351" s="296"/>
      <c r="S351" s="296"/>
      <c r="T351" s="303"/>
      <c r="U351" s="42"/>
      <c r="V351" s="42"/>
      <c r="W351" s="42"/>
      <c r="X351" s="42"/>
      <c r="Y351" s="42"/>
      <c r="Z351" s="42"/>
      <c r="AA351" s="42"/>
      <c r="AB351" s="42"/>
      <c r="AC351" s="42"/>
      <c r="AD351" s="42"/>
      <c r="AE351" s="42"/>
      <c r="AT351" s="20" t="s">
        <v>1131</v>
      </c>
      <c r="AU351" s="20" t="s">
        <v>84</v>
      </c>
    </row>
    <row r="352" s="2" customFormat="1" ht="6.96" customHeight="1">
      <c r="A352" s="42"/>
      <c r="B352" s="63"/>
      <c r="C352" s="64"/>
      <c r="D352" s="64"/>
      <c r="E352" s="64"/>
      <c r="F352" s="64"/>
      <c r="G352" s="64"/>
      <c r="H352" s="64"/>
      <c r="I352" s="64"/>
      <c r="J352" s="64"/>
      <c r="K352" s="64"/>
      <c r="L352" s="48"/>
      <c r="M352" s="42"/>
      <c r="O352" s="42"/>
      <c r="P352" s="42"/>
      <c r="Q352" s="42"/>
      <c r="R352" s="42"/>
      <c r="S352" s="42"/>
      <c r="T352" s="42"/>
      <c r="U352" s="42"/>
      <c r="V352" s="42"/>
      <c r="W352" s="42"/>
      <c r="X352" s="42"/>
      <c r="Y352" s="42"/>
      <c r="Z352" s="42"/>
      <c r="AA352" s="42"/>
      <c r="AB352" s="42"/>
      <c r="AC352" s="42"/>
      <c r="AD352" s="42"/>
      <c r="AE352" s="42"/>
    </row>
  </sheetData>
  <sheetProtection sheet="1" autoFilter="0" formatColumns="0" formatRows="0" objects="1" scenarios="1" spinCount="100000" saltValue="7QlmDRk6V8X3KkQcIZYrpdkJevZyEA1JTwL9GFGvSqoeNAYsdtb+9TgbHaxuDiboDoEqkEKFpsYJ00ZUL7fPRQ==" hashValue="nY6M43PTFQqYSE9yj5vD2AVxE+vfMv/hkNQY+vx4eQ3sDFz4Kvpx8EOtEv3GfsA1XcG9vwku1Hog5XPJ8kke5w==" algorithmName="SHA-512" password="CC35"/>
  <autoFilter ref="C93:K351"/>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0" r:id="rId2" display="https://podminky.urs.cz/item/CS_URS_2025_01/112101101"/>
    <hyperlink ref="F104" r:id="rId3" display="https://podminky.urs.cz/item/CS_URS_2025_01/122151104"/>
    <hyperlink ref="F108" r:id="rId4" display="https://podminky.urs.cz/item/CS_URS_2025_01/122351103"/>
    <hyperlink ref="F112" r:id="rId5" display="https://podminky.urs.cz/item/CS_URS_2025_01/122151402"/>
    <hyperlink ref="F117" r:id="rId6" display="https://podminky.urs.cz/item/CS_URS_2025_01/162201401"/>
    <hyperlink ref="F121" r:id="rId7" display="https://podminky.urs.cz/item/CS_URS_2025_01/162301931"/>
    <hyperlink ref="F125" r:id="rId8" display="https://podminky.urs.cz/item/CS_URS_2025_01/162301501"/>
    <hyperlink ref="F128" r:id="rId9" display="https://podminky.urs.cz/item/CS_URS_2025_01/162301981"/>
    <hyperlink ref="F132" r:id="rId10" display="https://podminky.urs.cz/item/CS_URS_2025_01/162351103"/>
    <hyperlink ref="F137" r:id="rId11" display="https://podminky.urs.cz/item/CS_URS_2025_01/162751117"/>
    <hyperlink ref="F139" r:id="rId12" display="https://podminky.urs.cz/item/CS_URS_2025_01/162751119"/>
    <hyperlink ref="F143" r:id="rId13" display="https://podminky.urs.cz/item/CS_URS_2025_01/162751137"/>
    <hyperlink ref="F147" r:id="rId14" display="https://podminky.urs.cz/item/CS_URS_2025_01/162751139"/>
    <hyperlink ref="F151" r:id="rId15" display="https://podminky.urs.cz/item/CS_URS_2025_01/171201201"/>
    <hyperlink ref="F153" r:id="rId16" display="https://podminky.urs.cz/item/CS_URS_2025_01/171201221"/>
    <hyperlink ref="F156" r:id="rId17" display="https://podminky.urs.cz/item/CS_URS_2025_01/174151101"/>
    <hyperlink ref="F159" r:id="rId18" display="https://podminky.urs.cz/item/CS_URS_2025_01/181311103"/>
    <hyperlink ref="F166" r:id="rId19" display="https://podminky.urs.cz/item/CS_URS_2025_01/183405211"/>
    <hyperlink ref="F172" r:id="rId20" display="https://podminky.urs.cz/item/CS_URS_2025_01/211971121"/>
    <hyperlink ref="F177" r:id="rId21" display="https://podminky.urs.cz/item/CS_URS_2025_01/212752102"/>
    <hyperlink ref="F182" r:id="rId22" display="https://podminky.urs.cz/item/CS_URS_2025_01/334323218"/>
    <hyperlink ref="F184" r:id="rId23" display="https://podminky.urs.cz/item/CS_URS_2025_01/334323291"/>
    <hyperlink ref="F186" r:id="rId24" display="https://podminky.urs.cz/item/CS_URS_2025_01/334361226"/>
    <hyperlink ref="F194" r:id="rId25" display="https://podminky.urs.cz/item/CS_URS_2025_01/421321128"/>
    <hyperlink ref="F198" r:id="rId26" display="https://podminky.urs.cz/item/CS_URS_2025_01/421321192"/>
    <hyperlink ref="F200" r:id="rId27" display="https://podminky.urs.cz/item/CS_URS_2025_01/421361412"/>
    <hyperlink ref="F203" r:id="rId28" display="https://podminky.urs.cz/item/CS_URS_2025_01/451315114"/>
    <hyperlink ref="F207" r:id="rId29" display="https://podminky.urs.cz/item/CS_URS_2025_01/457451134"/>
    <hyperlink ref="F211" r:id="rId30" display="https://podminky.urs.cz/item/CS_URS_2025_01/465513156"/>
    <hyperlink ref="F217" r:id="rId31" display="https://podminky.urs.cz/item/CS_URS_2025_01/511501111"/>
    <hyperlink ref="F221" r:id="rId32" display="https://podminky.urs.cz/item/CS_URS_2025_01/511501255"/>
    <hyperlink ref="F225" r:id="rId33" display="https://podminky.urs.cz/item/CS_URS_2025_01/512531111"/>
    <hyperlink ref="F230" r:id="rId34" display="https://podminky.urs.cz/item/CS_URS_2025_01/711111001"/>
    <hyperlink ref="F232" r:id="rId35" display="https://podminky.urs.cz/item/CS_URS_2025_01/711112001"/>
    <hyperlink ref="F236" r:id="rId36" display="https://podminky.urs.cz/item/CS_URS_2025_01/711112052"/>
    <hyperlink ref="F240" r:id="rId37" display="https://podminky.urs.cz/item/CS_URS_2025_01/711141559"/>
    <hyperlink ref="F242" r:id="rId38" display="https://podminky.urs.cz/item/CS_URS_2025_01/711142559"/>
    <hyperlink ref="F245" r:id="rId39" display="https://podminky.urs.cz/item/CS_URS_2025_01/711471053"/>
    <hyperlink ref="F250" r:id="rId40" display="https://podminky.urs.cz/item/CS_URS_2025_01/711491272"/>
    <hyperlink ref="F264" r:id="rId41" display="https://podminky.urs.cz/item/CS_URS_2025_01/998711101"/>
    <hyperlink ref="F267" r:id="rId42" display="https://podminky.urs.cz/item/CS_URS_2025_01/916131112"/>
    <hyperlink ref="F272" r:id="rId43" display="https://podminky.urs.cz/item/CS_URS_2025_01/931992112"/>
    <hyperlink ref="F274" r:id="rId44" display="https://podminky.urs.cz/item/CS_URS_2025_01/936942211"/>
    <hyperlink ref="F277" r:id="rId45" display="https://podminky.urs.cz/item/CS_URS_2025_01/963021112"/>
    <hyperlink ref="F281" r:id="rId46" display="https://podminky.urs.cz/item/CS_URS_2025_01/966075141"/>
    <hyperlink ref="F285" r:id="rId47" display="https://podminky.urs.cz/item/CS_URS_2025_01/985121122"/>
    <hyperlink ref="F293" r:id="rId48" display="https://podminky.urs.cz/item/CS_URS_2025_01/985121222"/>
    <hyperlink ref="F297" r:id="rId49" display="https://podminky.urs.cz/item/CS_URS_2025_01/985142212"/>
    <hyperlink ref="F304" r:id="rId50" display="https://podminky.urs.cz/item/CS_URS_2025_01/985231112"/>
    <hyperlink ref="F308" r:id="rId51" display="https://podminky.urs.cz/item/CS_URS_2025_01/985232112"/>
    <hyperlink ref="F312" r:id="rId52" display="https://podminky.urs.cz/item/CS_URS_2025_01/985311112"/>
    <hyperlink ref="F316" r:id="rId53" display="https://podminky.urs.cz/item/CS_URS_2025_01/985311312"/>
    <hyperlink ref="F320" r:id="rId54" display="https://podminky.urs.cz/item/CS_URS_2025_01/985331211"/>
    <hyperlink ref="F338" r:id="rId55" display="https://podminky.urs.cz/item/CS_URS_2025_01/997013501"/>
    <hyperlink ref="F340" r:id="rId56" display="https://podminky.urs.cz/item/CS_URS_2025_01/997013509"/>
    <hyperlink ref="F344" r:id="rId57" display="https://podminky.urs.cz/item/CS_URS_2025_01/997013602"/>
    <hyperlink ref="F347" r:id="rId58" display="https://podminky.urs.cz/item/CS_URS_2025_01/997013841"/>
    <hyperlink ref="F351" r:id="rId59"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60"/>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139</v>
      </c>
      <c r="AZ2" s="306" t="s">
        <v>2191</v>
      </c>
      <c r="BA2" s="306" t="s">
        <v>2191</v>
      </c>
      <c r="BB2" s="306" t="s">
        <v>32</v>
      </c>
      <c r="BC2" s="306" t="s">
        <v>2192</v>
      </c>
      <c r="BD2" s="306" t="s">
        <v>86</v>
      </c>
    </row>
    <row r="3" s="1" customFormat="1" ht="6.96" customHeight="1">
      <c r="B3" s="142"/>
      <c r="C3" s="143"/>
      <c r="D3" s="143"/>
      <c r="E3" s="143"/>
      <c r="F3" s="143"/>
      <c r="G3" s="143"/>
      <c r="H3" s="143"/>
      <c r="I3" s="143"/>
      <c r="J3" s="143"/>
      <c r="K3" s="143"/>
      <c r="L3" s="23"/>
      <c r="AT3" s="20" t="s">
        <v>196</v>
      </c>
      <c r="AZ3" s="306" t="s">
        <v>1731</v>
      </c>
      <c r="BA3" s="306" t="s">
        <v>1731</v>
      </c>
      <c r="BB3" s="306" t="s">
        <v>32</v>
      </c>
      <c r="BC3" s="306" t="s">
        <v>2193</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2194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ROUND((SUM(BE94:BE357)),  2)</f>
        <v>0</v>
      </c>
      <c r="G35" s="42"/>
      <c r="H35" s="42"/>
      <c r="I35" s="161">
        <v>0.20999999999999999</v>
      </c>
      <c r="J35" s="160">
        <f>ROUND(((SUM(BE94:BE357))*I35),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ROUND((SUM(BF94:BF357)),  2)</f>
        <v>0</v>
      </c>
      <c r="G36" s="42"/>
      <c r="H36" s="42"/>
      <c r="I36" s="161">
        <v>0.14999999999999999</v>
      </c>
      <c r="J36" s="160">
        <f>ROUND(((SUM(BF94:BF357))*I36),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ROUND((SUM(BG94:BG357)),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ROUND((SUM(BH94:BH357)),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ROUND((SUM(BI94:BI357)),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20-02 - Železniční most v ev. km 73,812</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J168</f>
        <v>0</v>
      </c>
      <c r="K65" s="179"/>
      <c r="L65" s="183"/>
      <c r="S65" s="9"/>
      <c r="T65" s="9"/>
      <c r="U65" s="9"/>
      <c r="V65" s="9"/>
      <c r="W65" s="9"/>
      <c r="X65" s="9"/>
      <c r="Y65" s="9"/>
      <c r="Z65" s="9"/>
      <c r="AA65" s="9"/>
      <c r="AB65" s="9"/>
      <c r="AC65" s="9"/>
      <c r="AD65" s="9"/>
      <c r="AE65" s="9"/>
    </row>
    <row r="66" s="9" customFormat="1" ht="24.96" customHeight="1">
      <c r="A66" s="9"/>
      <c r="B66" s="178"/>
      <c r="C66" s="179"/>
      <c r="D66" s="180" t="s">
        <v>1741</v>
      </c>
      <c r="E66" s="181"/>
      <c r="F66" s="181"/>
      <c r="G66" s="181"/>
      <c r="H66" s="181"/>
      <c r="I66" s="181"/>
      <c r="J66" s="182">
        <f>J178</f>
        <v>0</v>
      </c>
      <c r="K66" s="179"/>
      <c r="L66" s="183"/>
      <c r="S66" s="9"/>
      <c r="T66" s="9"/>
      <c r="U66" s="9"/>
      <c r="V66" s="9"/>
      <c r="W66" s="9"/>
      <c r="X66" s="9"/>
      <c r="Y66" s="9"/>
      <c r="Z66" s="9"/>
      <c r="AA66" s="9"/>
      <c r="AB66" s="9"/>
      <c r="AC66" s="9"/>
      <c r="AD66" s="9"/>
      <c r="AE66" s="9"/>
    </row>
    <row r="67" s="9" customFormat="1" ht="24.96" customHeight="1">
      <c r="A67" s="9"/>
      <c r="B67" s="178"/>
      <c r="C67" s="179"/>
      <c r="D67" s="180" t="s">
        <v>1742</v>
      </c>
      <c r="E67" s="181"/>
      <c r="F67" s="181"/>
      <c r="G67" s="181"/>
      <c r="H67" s="181"/>
      <c r="I67" s="181"/>
      <c r="J67" s="182">
        <f>J191</f>
        <v>0</v>
      </c>
      <c r="K67" s="179"/>
      <c r="L67" s="183"/>
      <c r="S67" s="9"/>
      <c r="T67" s="9"/>
      <c r="U67" s="9"/>
      <c r="V67" s="9"/>
      <c r="W67" s="9"/>
      <c r="X67" s="9"/>
      <c r="Y67" s="9"/>
      <c r="Z67" s="9"/>
      <c r="AA67" s="9"/>
      <c r="AB67" s="9"/>
      <c r="AC67" s="9"/>
      <c r="AD67" s="9"/>
      <c r="AE67" s="9"/>
    </row>
    <row r="68" s="9" customFormat="1" ht="24.96" customHeight="1">
      <c r="A68" s="9"/>
      <c r="B68" s="178"/>
      <c r="C68" s="179"/>
      <c r="D68" s="180" t="s">
        <v>1577</v>
      </c>
      <c r="E68" s="181"/>
      <c r="F68" s="181"/>
      <c r="G68" s="181"/>
      <c r="H68" s="181"/>
      <c r="I68" s="181"/>
      <c r="J68" s="182">
        <f>J216</f>
        <v>0</v>
      </c>
      <c r="K68" s="179"/>
      <c r="L68" s="183"/>
      <c r="S68" s="9"/>
      <c r="T68" s="9"/>
      <c r="U68" s="9"/>
      <c r="V68" s="9"/>
      <c r="W68" s="9"/>
      <c r="X68" s="9"/>
      <c r="Y68" s="9"/>
      <c r="Z68" s="9"/>
      <c r="AA68" s="9"/>
      <c r="AB68" s="9"/>
      <c r="AC68" s="9"/>
      <c r="AD68" s="9"/>
      <c r="AE68" s="9"/>
    </row>
    <row r="69" s="9" customFormat="1" ht="24.96" customHeight="1">
      <c r="A69" s="9"/>
      <c r="B69" s="178"/>
      <c r="C69" s="179"/>
      <c r="D69" s="180" t="s">
        <v>1743</v>
      </c>
      <c r="E69" s="181"/>
      <c r="F69" s="181"/>
      <c r="G69" s="181"/>
      <c r="H69" s="181"/>
      <c r="I69" s="181"/>
      <c r="J69" s="182">
        <f>J229</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J269</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J342</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J355</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20-02 - Železniční most v ev. km 73,812</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P95+P168+P178+P191+P216+P229+P269+P342+P355</f>
        <v>0</v>
      </c>
      <c r="Q94" s="100"/>
      <c r="R94" s="197">
        <f>R95+R168+R178+R191+R216+R229+R269+R342+R355</f>
        <v>523.39849715305002</v>
      </c>
      <c r="S94" s="100"/>
      <c r="T94" s="198">
        <f>T95+T168+T178+T191+T216+T229+T269+T342+T355</f>
        <v>149.07928480000001</v>
      </c>
      <c r="U94" s="42"/>
      <c r="V94" s="42"/>
      <c r="W94" s="42"/>
      <c r="X94" s="42"/>
      <c r="Y94" s="42"/>
      <c r="Z94" s="42"/>
      <c r="AA94" s="42"/>
      <c r="AB94" s="42"/>
      <c r="AC94" s="42"/>
      <c r="AD94" s="42"/>
      <c r="AE94" s="42"/>
      <c r="AT94" s="20" t="s">
        <v>76</v>
      </c>
      <c r="AU94" s="20" t="s">
        <v>196</v>
      </c>
      <c r="BK94" s="199">
        <f>BK95+BK168+BK178+BK191+BK216+BK229+BK269+BK342+BK355</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SUM(P96:P167)</f>
        <v>0</v>
      </c>
      <c r="Q95" s="208"/>
      <c r="R95" s="209">
        <f>SUM(R96:R167)</f>
        <v>208.55060900000001</v>
      </c>
      <c r="S95" s="208"/>
      <c r="T95" s="210">
        <f>SUM(T96:T167)</f>
        <v>0</v>
      </c>
      <c r="U95" s="12"/>
      <c r="V95" s="12"/>
      <c r="W95" s="12"/>
      <c r="X95" s="12"/>
      <c r="Y95" s="12"/>
      <c r="Z95" s="12"/>
      <c r="AA95" s="12"/>
      <c r="AB95" s="12"/>
      <c r="AC95" s="12"/>
      <c r="AD95" s="12"/>
      <c r="AE95" s="12"/>
      <c r="AR95" s="211" t="s">
        <v>84</v>
      </c>
      <c r="AT95" s="212" t="s">
        <v>76</v>
      </c>
      <c r="AU95" s="212" t="s">
        <v>77</v>
      </c>
      <c r="AY95" s="211" t="s">
        <v>219</v>
      </c>
      <c r="BK95" s="213">
        <f>SUM(BK96:BK167)</f>
        <v>0</v>
      </c>
    </row>
    <row r="96" s="2" customFormat="1" ht="37.8" customHeight="1">
      <c r="A96" s="42"/>
      <c r="B96" s="43"/>
      <c r="C96" s="216" t="s">
        <v>84</v>
      </c>
      <c r="D96" s="216" t="s">
        <v>221</v>
      </c>
      <c r="E96" s="217" t="s">
        <v>1747</v>
      </c>
      <c r="F96" s="218" t="s">
        <v>1748</v>
      </c>
      <c r="G96" s="219" t="s">
        <v>1749</v>
      </c>
      <c r="H96" s="220">
        <v>250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2195</v>
      </c>
    </row>
    <row r="97" s="2" customFormat="1">
      <c r="A97" s="42"/>
      <c r="B97" s="43"/>
      <c r="C97" s="44"/>
      <c r="D97" s="299" t="s">
        <v>1131</v>
      </c>
      <c r="E97" s="44"/>
      <c r="F97" s="300" t="s">
        <v>1751</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15" customFormat="1">
      <c r="A98" s="15"/>
      <c r="B98" s="266"/>
      <c r="C98" s="267"/>
      <c r="D98" s="231" t="s">
        <v>228</v>
      </c>
      <c r="E98" s="268" t="s">
        <v>32</v>
      </c>
      <c r="F98" s="269" t="s">
        <v>1759</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1752</v>
      </c>
      <c r="F99" s="233" t="s">
        <v>2196</v>
      </c>
      <c r="G99" s="230"/>
      <c r="H99" s="234">
        <v>250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24.15" customHeight="1">
      <c r="A100" s="42"/>
      <c r="B100" s="43"/>
      <c r="C100" s="216" t="s">
        <v>86</v>
      </c>
      <c r="D100" s="216" t="s">
        <v>221</v>
      </c>
      <c r="E100" s="217" t="s">
        <v>1754</v>
      </c>
      <c r="F100" s="218" t="s">
        <v>1755</v>
      </c>
      <c r="G100" s="219" t="s">
        <v>1756</v>
      </c>
      <c r="H100" s="220">
        <v>3</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2197</v>
      </c>
    </row>
    <row r="101" s="2" customFormat="1">
      <c r="A101" s="42"/>
      <c r="B101" s="43"/>
      <c r="C101" s="44"/>
      <c r="D101" s="299" t="s">
        <v>1131</v>
      </c>
      <c r="E101" s="44"/>
      <c r="F101" s="300" t="s">
        <v>1758</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15" customFormat="1">
      <c r="A102" s="15"/>
      <c r="B102" s="266"/>
      <c r="C102" s="267"/>
      <c r="D102" s="231" t="s">
        <v>228</v>
      </c>
      <c r="E102" s="268" t="s">
        <v>32</v>
      </c>
      <c r="F102" s="269" t="s">
        <v>1759</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1760</v>
      </c>
      <c r="F103" s="233" t="s">
        <v>2198</v>
      </c>
      <c r="G103" s="230"/>
      <c r="H103" s="234">
        <v>3</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33" customHeight="1">
      <c r="A104" s="42"/>
      <c r="B104" s="43"/>
      <c r="C104" s="216" t="s">
        <v>237</v>
      </c>
      <c r="D104" s="216" t="s">
        <v>221</v>
      </c>
      <c r="E104" s="217" t="s">
        <v>1762</v>
      </c>
      <c r="F104" s="218" t="s">
        <v>1763</v>
      </c>
      <c r="G104" s="219" t="s">
        <v>1764</v>
      </c>
      <c r="H104" s="220">
        <v>216</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2199</v>
      </c>
    </row>
    <row r="105" s="2" customFormat="1">
      <c r="A105" s="42"/>
      <c r="B105" s="43"/>
      <c r="C105" s="44"/>
      <c r="D105" s="299" t="s">
        <v>1131</v>
      </c>
      <c r="E105" s="44"/>
      <c r="F105" s="300" t="s">
        <v>1766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2" customFormat="1" ht="33" customHeight="1">
      <c r="A106" s="42"/>
      <c r="B106" s="43"/>
      <c r="C106" s="216" t="s">
        <v>226</v>
      </c>
      <c r="D106" s="216" t="s">
        <v>221</v>
      </c>
      <c r="E106" s="217" t="s">
        <v>1770</v>
      </c>
      <c r="F106" s="218" t="s">
        <v>1771</v>
      </c>
      <c r="G106" s="219" t="s">
        <v>1764</v>
      </c>
      <c r="H106" s="220">
        <v>54</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2200</v>
      </c>
    </row>
    <row r="107" s="2" customFormat="1">
      <c r="A107" s="42"/>
      <c r="B107" s="43"/>
      <c r="C107" s="44"/>
      <c r="D107" s="299" t="s">
        <v>1131</v>
      </c>
      <c r="E107" s="44"/>
      <c r="F107" s="300" t="s">
        <v>1773</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2" customFormat="1" ht="24.15" customHeight="1">
      <c r="A108" s="42"/>
      <c r="B108" s="43"/>
      <c r="C108" s="216" t="s">
        <v>246</v>
      </c>
      <c r="D108" s="216" t="s">
        <v>221</v>
      </c>
      <c r="E108" s="217" t="s">
        <v>1785</v>
      </c>
      <c r="F108" s="218" t="s">
        <v>1786</v>
      </c>
      <c r="G108" s="219" t="s">
        <v>1756</v>
      </c>
      <c r="H108" s="220">
        <v>3</v>
      </c>
      <c r="I108" s="221"/>
      <c r="J108" s="222">
        <f>ROUND(I108*H108,2)</f>
        <v>0</v>
      </c>
      <c r="K108" s="218" t="s">
        <v>1129</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2201</v>
      </c>
    </row>
    <row r="109" s="2" customFormat="1">
      <c r="A109" s="42"/>
      <c r="B109" s="43"/>
      <c r="C109" s="44"/>
      <c r="D109" s="299" t="s">
        <v>1131</v>
      </c>
      <c r="E109" s="44"/>
      <c r="F109" s="300" t="s">
        <v>1788</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1131</v>
      </c>
      <c r="AU109" s="20" t="s">
        <v>84</v>
      </c>
    </row>
    <row r="110" s="15" customFormat="1">
      <c r="A110" s="15"/>
      <c r="B110" s="266"/>
      <c r="C110" s="267"/>
      <c r="D110" s="231" t="s">
        <v>228</v>
      </c>
      <c r="E110" s="268" t="s">
        <v>32</v>
      </c>
      <c r="F110" s="269" t="s">
        <v>1789</v>
      </c>
      <c r="G110" s="267"/>
      <c r="H110" s="268" t="s">
        <v>32</v>
      </c>
      <c r="I110" s="270"/>
      <c r="J110" s="267"/>
      <c r="K110" s="267"/>
      <c r="L110" s="271"/>
      <c r="M110" s="272"/>
      <c r="N110" s="273"/>
      <c r="O110" s="273"/>
      <c r="P110" s="273"/>
      <c r="Q110" s="273"/>
      <c r="R110" s="273"/>
      <c r="S110" s="273"/>
      <c r="T110" s="274"/>
      <c r="U110" s="15"/>
      <c r="V110" s="15"/>
      <c r="W110" s="15"/>
      <c r="X110" s="15"/>
      <c r="Y110" s="15"/>
      <c r="Z110" s="15"/>
      <c r="AA110" s="15"/>
      <c r="AB110" s="15"/>
      <c r="AC110" s="15"/>
      <c r="AD110" s="15"/>
      <c r="AE110" s="15"/>
      <c r="AT110" s="275" t="s">
        <v>228</v>
      </c>
      <c r="AU110" s="275" t="s">
        <v>84</v>
      </c>
      <c r="AV110" s="15" t="s">
        <v>84</v>
      </c>
      <c r="AW110" s="15" t="s">
        <v>39</v>
      </c>
      <c r="AX110" s="15" t="s">
        <v>77</v>
      </c>
      <c r="AY110" s="275" t="s">
        <v>219</v>
      </c>
    </row>
    <row r="111" s="13" customFormat="1">
      <c r="A111" s="13"/>
      <c r="B111" s="229"/>
      <c r="C111" s="230"/>
      <c r="D111" s="231" t="s">
        <v>228</v>
      </c>
      <c r="E111" s="232" t="s">
        <v>1783</v>
      </c>
      <c r="F111" s="233" t="s">
        <v>2202</v>
      </c>
      <c r="G111" s="230"/>
      <c r="H111" s="234">
        <v>3</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84</v>
      </c>
      <c r="AV111" s="13" t="s">
        <v>86</v>
      </c>
      <c r="AW111" s="13" t="s">
        <v>39</v>
      </c>
      <c r="AX111" s="13" t="s">
        <v>84</v>
      </c>
      <c r="AY111" s="240" t="s">
        <v>219</v>
      </c>
    </row>
    <row r="112" s="2" customFormat="1" ht="33" customHeight="1">
      <c r="A112" s="42"/>
      <c r="B112" s="43"/>
      <c r="C112" s="216" t="s">
        <v>252</v>
      </c>
      <c r="D112" s="216" t="s">
        <v>221</v>
      </c>
      <c r="E112" s="217" t="s">
        <v>1792</v>
      </c>
      <c r="F112" s="218" t="s">
        <v>1793</v>
      </c>
      <c r="G112" s="219" t="s">
        <v>1756</v>
      </c>
      <c r="H112" s="220">
        <v>57</v>
      </c>
      <c r="I112" s="221"/>
      <c r="J112" s="222">
        <f>ROUND(I112*H112,2)</f>
        <v>0</v>
      </c>
      <c r="K112" s="218" t="s">
        <v>1129</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2203</v>
      </c>
    </row>
    <row r="113" s="2" customFormat="1">
      <c r="A113" s="42"/>
      <c r="B113" s="43"/>
      <c r="C113" s="44"/>
      <c r="D113" s="299" t="s">
        <v>1131</v>
      </c>
      <c r="E113" s="44"/>
      <c r="F113" s="300" t="s">
        <v>1795</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1131</v>
      </c>
      <c r="AU113" s="20" t="s">
        <v>84</v>
      </c>
    </row>
    <row r="114" s="15" customFormat="1">
      <c r="A114" s="15"/>
      <c r="B114" s="266"/>
      <c r="C114" s="267"/>
      <c r="D114" s="231" t="s">
        <v>228</v>
      </c>
      <c r="E114" s="268" t="s">
        <v>32</v>
      </c>
      <c r="F114" s="269" t="s">
        <v>1796</v>
      </c>
      <c r="G114" s="267"/>
      <c r="H114" s="268" t="s">
        <v>32</v>
      </c>
      <c r="I114" s="270"/>
      <c r="J114" s="267"/>
      <c r="K114" s="267"/>
      <c r="L114" s="271"/>
      <c r="M114" s="272"/>
      <c r="N114" s="273"/>
      <c r="O114" s="273"/>
      <c r="P114" s="273"/>
      <c r="Q114" s="273"/>
      <c r="R114" s="273"/>
      <c r="S114" s="273"/>
      <c r="T114" s="274"/>
      <c r="U114" s="15"/>
      <c r="V114" s="15"/>
      <c r="W114" s="15"/>
      <c r="X114" s="15"/>
      <c r="Y114" s="15"/>
      <c r="Z114" s="15"/>
      <c r="AA114" s="15"/>
      <c r="AB114" s="15"/>
      <c r="AC114" s="15"/>
      <c r="AD114" s="15"/>
      <c r="AE114" s="15"/>
      <c r="AT114" s="275" t="s">
        <v>228</v>
      </c>
      <c r="AU114" s="275" t="s">
        <v>84</v>
      </c>
      <c r="AV114" s="15" t="s">
        <v>84</v>
      </c>
      <c r="AW114" s="15" t="s">
        <v>39</v>
      </c>
      <c r="AX114" s="15" t="s">
        <v>77</v>
      </c>
      <c r="AY114" s="275" t="s">
        <v>219</v>
      </c>
    </row>
    <row r="115" s="13" customFormat="1">
      <c r="A115" s="13"/>
      <c r="B115" s="229"/>
      <c r="C115" s="230"/>
      <c r="D115" s="231" t="s">
        <v>228</v>
      </c>
      <c r="E115" s="232" t="s">
        <v>1790</v>
      </c>
      <c r="F115" s="233" t="s">
        <v>2204</v>
      </c>
      <c r="G115" s="230"/>
      <c r="H115" s="234">
        <v>57</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2" customFormat="1" ht="24.15" customHeight="1">
      <c r="A116" s="42"/>
      <c r="B116" s="43"/>
      <c r="C116" s="216" t="s">
        <v>256</v>
      </c>
      <c r="D116" s="216" t="s">
        <v>221</v>
      </c>
      <c r="E116" s="217" t="s">
        <v>1213</v>
      </c>
      <c r="F116" s="218" t="s">
        <v>1214</v>
      </c>
      <c r="G116" s="219" t="s">
        <v>1749</v>
      </c>
      <c r="H116" s="220">
        <v>250</v>
      </c>
      <c r="I116" s="221"/>
      <c r="J116" s="222">
        <f>ROUND(I116*H116,2)</f>
        <v>0</v>
      </c>
      <c r="K116" s="218" t="s">
        <v>1129</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2205</v>
      </c>
    </row>
    <row r="117" s="2" customFormat="1">
      <c r="A117" s="42"/>
      <c r="B117" s="43"/>
      <c r="C117" s="44"/>
      <c r="D117" s="299" t="s">
        <v>1131</v>
      </c>
      <c r="E117" s="44"/>
      <c r="F117" s="300" t="s">
        <v>1216</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13" customFormat="1">
      <c r="A118" s="13"/>
      <c r="B118" s="229"/>
      <c r="C118" s="230"/>
      <c r="D118" s="231" t="s">
        <v>228</v>
      </c>
      <c r="E118" s="232" t="s">
        <v>1797</v>
      </c>
      <c r="F118" s="233" t="s">
        <v>2206</v>
      </c>
      <c r="G118" s="230"/>
      <c r="H118" s="234">
        <v>250</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24.15" customHeight="1">
      <c r="A119" s="42"/>
      <c r="B119" s="43"/>
      <c r="C119" s="216" t="s">
        <v>262</v>
      </c>
      <c r="D119" s="216" t="s">
        <v>221</v>
      </c>
      <c r="E119" s="217" t="s">
        <v>1802</v>
      </c>
      <c r="F119" s="218" t="s">
        <v>1803</v>
      </c>
      <c r="G119" s="219" t="s">
        <v>1749</v>
      </c>
      <c r="H119" s="220">
        <v>3750</v>
      </c>
      <c r="I119" s="221"/>
      <c r="J119" s="222">
        <f>ROUND(I119*H119,2)</f>
        <v>0</v>
      </c>
      <c r="K119" s="218" t="s">
        <v>1129</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2207</v>
      </c>
    </row>
    <row r="120" s="2" customFormat="1">
      <c r="A120" s="42"/>
      <c r="B120" s="43"/>
      <c r="C120" s="44"/>
      <c r="D120" s="299" t="s">
        <v>1131</v>
      </c>
      <c r="E120" s="44"/>
      <c r="F120" s="300" t="s">
        <v>1805</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1131</v>
      </c>
      <c r="AU120" s="20" t="s">
        <v>84</v>
      </c>
    </row>
    <row r="121" s="15" customFormat="1">
      <c r="A121" s="15"/>
      <c r="B121" s="266"/>
      <c r="C121" s="267"/>
      <c r="D121" s="231" t="s">
        <v>228</v>
      </c>
      <c r="E121" s="268" t="s">
        <v>32</v>
      </c>
      <c r="F121" s="269" t="s">
        <v>1806</v>
      </c>
      <c r="G121" s="267"/>
      <c r="H121" s="268" t="s">
        <v>32</v>
      </c>
      <c r="I121" s="270"/>
      <c r="J121" s="267"/>
      <c r="K121" s="267"/>
      <c r="L121" s="271"/>
      <c r="M121" s="272"/>
      <c r="N121" s="273"/>
      <c r="O121" s="273"/>
      <c r="P121" s="273"/>
      <c r="Q121" s="273"/>
      <c r="R121" s="273"/>
      <c r="S121" s="273"/>
      <c r="T121" s="274"/>
      <c r="U121" s="15"/>
      <c r="V121" s="15"/>
      <c r="W121" s="15"/>
      <c r="X121" s="15"/>
      <c r="Y121" s="15"/>
      <c r="Z121" s="15"/>
      <c r="AA121" s="15"/>
      <c r="AB121" s="15"/>
      <c r="AC121" s="15"/>
      <c r="AD121" s="15"/>
      <c r="AE121" s="15"/>
      <c r="AT121" s="275" t="s">
        <v>228</v>
      </c>
      <c r="AU121" s="275" t="s">
        <v>84</v>
      </c>
      <c r="AV121" s="15" t="s">
        <v>84</v>
      </c>
      <c r="AW121" s="15" t="s">
        <v>39</v>
      </c>
      <c r="AX121" s="15" t="s">
        <v>77</v>
      </c>
      <c r="AY121" s="275" t="s">
        <v>219</v>
      </c>
    </row>
    <row r="122" s="13" customFormat="1">
      <c r="A122" s="13"/>
      <c r="B122" s="229"/>
      <c r="C122" s="230"/>
      <c r="D122" s="231" t="s">
        <v>228</v>
      </c>
      <c r="E122" s="232" t="s">
        <v>1800</v>
      </c>
      <c r="F122" s="233" t="s">
        <v>2208</v>
      </c>
      <c r="G122" s="230"/>
      <c r="H122" s="234">
        <v>3750</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84</v>
      </c>
      <c r="AV122" s="13" t="s">
        <v>86</v>
      </c>
      <c r="AW122" s="13" t="s">
        <v>39</v>
      </c>
      <c r="AX122" s="13" t="s">
        <v>84</v>
      </c>
      <c r="AY122" s="240" t="s">
        <v>219</v>
      </c>
    </row>
    <row r="123" s="2" customFormat="1" ht="33" customHeight="1">
      <c r="A123" s="42"/>
      <c r="B123" s="43"/>
      <c r="C123" s="216" t="s">
        <v>267</v>
      </c>
      <c r="D123" s="216" t="s">
        <v>221</v>
      </c>
      <c r="E123" s="217" t="s">
        <v>1777</v>
      </c>
      <c r="F123" s="218" t="s">
        <v>1778</v>
      </c>
      <c r="G123" s="219" t="s">
        <v>1764</v>
      </c>
      <c r="H123" s="220">
        <v>7</v>
      </c>
      <c r="I123" s="221"/>
      <c r="J123" s="222">
        <f>ROUND(I123*H123,2)</f>
        <v>0</v>
      </c>
      <c r="K123" s="218" t="s">
        <v>1129</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226</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2209</v>
      </c>
    </row>
    <row r="124" s="2" customFormat="1">
      <c r="A124" s="42"/>
      <c r="B124" s="43"/>
      <c r="C124" s="44"/>
      <c r="D124" s="299" t="s">
        <v>1131</v>
      </c>
      <c r="E124" s="44"/>
      <c r="F124" s="300" t="s">
        <v>1780</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1131</v>
      </c>
      <c r="AU124" s="20" t="s">
        <v>84</v>
      </c>
    </row>
    <row r="125" s="15" customFormat="1">
      <c r="A125" s="15"/>
      <c r="B125" s="266"/>
      <c r="C125" s="267"/>
      <c r="D125" s="231" t="s">
        <v>228</v>
      </c>
      <c r="E125" s="268" t="s">
        <v>32</v>
      </c>
      <c r="F125" s="269" t="s">
        <v>1782</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84</v>
      </c>
      <c r="AV125" s="15" t="s">
        <v>84</v>
      </c>
      <c r="AW125" s="15" t="s">
        <v>39</v>
      </c>
      <c r="AX125" s="15" t="s">
        <v>77</v>
      </c>
      <c r="AY125" s="275" t="s">
        <v>219</v>
      </c>
    </row>
    <row r="126" s="13" customFormat="1">
      <c r="A126" s="13"/>
      <c r="B126" s="229"/>
      <c r="C126" s="230"/>
      <c r="D126" s="231" t="s">
        <v>228</v>
      </c>
      <c r="E126" s="232" t="s">
        <v>1807</v>
      </c>
      <c r="F126" s="233" t="s">
        <v>2210</v>
      </c>
      <c r="G126" s="230"/>
      <c r="H126" s="234">
        <v>7</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37.8" customHeight="1">
      <c r="A127" s="42"/>
      <c r="B127" s="43"/>
      <c r="C127" s="216" t="s">
        <v>273</v>
      </c>
      <c r="D127" s="216" t="s">
        <v>221</v>
      </c>
      <c r="E127" s="217" t="s">
        <v>1809</v>
      </c>
      <c r="F127" s="218" t="s">
        <v>1810</v>
      </c>
      <c r="G127" s="219" t="s">
        <v>1764</v>
      </c>
      <c r="H127" s="220">
        <v>7</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2211</v>
      </c>
    </row>
    <row r="128" s="2" customFormat="1">
      <c r="A128" s="42"/>
      <c r="B128" s="43"/>
      <c r="C128" s="44"/>
      <c r="D128" s="299" t="s">
        <v>1131</v>
      </c>
      <c r="E128" s="44"/>
      <c r="F128" s="300" t="s">
        <v>1812</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5" customFormat="1">
      <c r="A129" s="15"/>
      <c r="B129" s="266"/>
      <c r="C129" s="267"/>
      <c r="D129" s="231" t="s">
        <v>228</v>
      </c>
      <c r="E129" s="268" t="s">
        <v>32</v>
      </c>
      <c r="F129" s="269" t="s">
        <v>1813</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5" customFormat="1">
      <c r="A130" s="15"/>
      <c r="B130" s="266"/>
      <c r="C130" s="267"/>
      <c r="D130" s="231" t="s">
        <v>228</v>
      </c>
      <c r="E130" s="268" t="s">
        <v>32</v>
      </c>
      <c r="F130" s="269" t="s">
        <v>1782</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84</v>
      </c>
      <c r="AV130" s="15" t="s">
        <v>84</v>
      </c>
      <c r="AW130" s="15" t="s">
        <v>39</v>
      </c>
      <c r="AX130" s="15" t="s">
        <v>77</v>
      </c>
      <c r="AY130" s="275" t="s">
        <v>219</v>
      </c>
    </row>
    <row r="131" s="13" customFormat="1">
      <c r="A131" s="13"/>
      <c r="B131" s="229"/>
      <c r="C131" s="230"/>
      <c r="D131" s="231" t="s">
        <v>228</v>
      </c>
      <c r="E131" s="232" t="s">
        <v>1814</v>
      </c>
      <c r="F131" s="233" t="s">
        <v>2210</v>
      </c>
      <c r="G131" s="230"/>
      <c r="H131" s="234">
        <v>7</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84</v>
      </c>
      <c r="AV131" s="13" t="s">
        <v>86</v>
      </c>
      <c r="AW131" s="13" t="s">
        <v>39</v>
      </c>
      <c r="AX131" s="13" t="s">
        <v>84</v>
      </c>
      <c r="AY131" s="240" t="s">
        <v>219</v>
      </c>
    </row>
    <row r="132" s="2" customFormat="1" ht="37.8" customHeight="1">
      <c r="A132" s="42"/>
      <c r="B132" s="43"/>
      <c r="C132" s="216" t="s">
        <v>279</v>
      </c>
      <c r="D132" s="216" t="s">
        <v>221</v>
      </c>
      <c r="E132" s="217" t="s">
        <v>1223</v>
      </c>
      <c r="F132" s="218" t="s">
        <v>1815</v>
      </c>
      <c r="G132" s="219" t="s">
        <v>1764</v>
      </c>
      <c r="H132" s="220">
        <v>209</v>
      </c>
      <c r="I132" s="221"/>
      <c r="J132" s="222">
        <f>ROUND(I132*H132,2)</f>
        <v>0</v>
      </c>
      <c r="K132" s="218" t="s">
        <v>1129</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2212</v>
      </c>
    </row>
    <row r="133" s="2" customFormat="1">
      <c r="A133" s="42"/>
      <c r="B133" s="43"/>
      <c r="C133" s="44"/>
      <c r="D133" s="299" t="s">
        <v>1131</v>
      </c>
      <c r="E133" s="44"/>
      <c r="F133" s="300" t="s">
        <v>1226</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1131</v>
      </c>
      <c r="AU133" s="20" t="s">
        <v>84</v>
      </c>
    </row>
    <row r="134" s="2" customFormat="1" ht="37.8" customHeight="1">
      <c r="A134" s="42"/>
      <c r="B134" s="43"/>
      <c r="C134" s="216" t="s">
        <v>286</v>
      </c>
      <c r="D134" s="216" t="s">
        <v>221</v>
      </c>
      <c r="E134" s="217" t="s">
        <v>1228</v>
      </c>
      <c r="F134" s="218" t="s">
        <v>1817</v>
      </c>
      <c r="G134" s="219" t="s">
        <v>1764</v>
      </c>
      <c r="H134" s="220">
        <v>2090</v>
      </c>
      <c r="I134" s="221"/>
      <c r="J134" s="222">
        <f>ROUND(I134*H134,2)</f>
        <v>0</v>
      </c>
      <c r="K134" s="218" t="s">
        <v>1129</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2213</v>
      </c>
    </row>
    <row r="135" s="2" customFormat="1">
      <c r="A135" s="42"/>
      <c r="B135" s="43"/>
      <c r="C135" s="44"/>
      <c r="D135" s="299" t="s">
        <v>1131</v>
      </c>
      <c r="E135" s="44"/>
      <c r="F135" s="300" t="s">
        <v>1231</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15" customFormat="1">
      <c r="A136" s="15"/>
      <c r="B136" s="266"/>
      <c r="C136" s="267"/>
      <c r="D136" s="231" t="s">
        <v>228</v>
      </c>
      <c r="E136" s="268" t="s">
        <v>32</v>
      </c>
      <c r="F136" s="269" t="s">
        <v>2214</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1820</v>
      </c>
      <c r="F137" s="233" t="s">
        <v>2215</v>
      </c>
      <c r="G137" s="230"/>
      <c r="H137" s="234">
        <v>2090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37.8" customHeight="1">
      <c r="A138" s="42"/>
      <c r="B138" s="43"/>
      <c r="C138" s="216" t="s">
        <v>290</v>
      </c>
      <c r="D138" s="216" t="s">
        <v>221</v>
      </c>
      <c r="E138" s="217" t="s">
        <v>1822</v>
      </c>
      <c r="F138" s="218" t="s">
        <v>1823</v>
      </c>
      <c r="G138" s="219" t="s">
        <v>1764</v>
      </c>
      <c r="H138" s="220">
        <v>54</v>
      </c>
      <c r="I138" s="221"/>
      <c r="J138" s="222">
        <f>ROUND(I138*H138,2)</f>
        <v>0</v>
      </c>
      <c r="K138" s="218" t="s">
        <v>1129</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2216</v>
      </c>
    </row>
    <row r="139" s="2" customFormat="1">
      <c r="A139" s="42"/>
      <c r="B139" s="43"/>
      <c r="C139" s="44"/>
      <c r="D139" s="299" t="s">
        <v>1131</v>
      </c>
      <c r="E139" s="44"/>
      <c r="F139" s="300" t="s">
        <v>1825</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1131</v>
      </c>
      <c r="AU139" s="20" t="s">
        <v>84</v>
      </c>
    </row>
    <row r="140" s="15" customFormat="1">
      <c r="A140" s="15"/>
      <c r="B140" s="266"/>
      <c r="C140" s="267"/>
      <c r="D140" s="231" t="s">
        <v>228</v>
      </c>
      <c r="E140" s="268" t="s">
        <v>32</v>
      </c>
      <c r="F140" s="269" t="s">
        <v>1826</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1827</v>
      </c>
      <c r="F141" s="233" t="s">
        <v>2217</v>
      </c>
      <c r="G141" s="230"/>
      <c r="H141" s="234">
        <v>54</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37.8" customHeight="1">
      <c r="A142" s="42"/>
      <c r="B142" s="43"/>
      <c r="C142" s="216" t="s">
        <v>295</v>
      </c>
      <c r="D142" s="216" t="s">
        <v>221</v>
      </c>
      <c r="E142" s="217" t="s">
        <v>1829</v>
      </c>
      <c r="F142" s="218" t="s">
        <v>1830</v>
      </c>
      <c r="G142" s="219" t="s">
        <v>1764</v>
      </c>
      <c r="H142" s="220">
        <v>540</v>
      </c>
      <c r="I142" s="221"/>
      <c r="J142" s="222">
        <f>ROUND(I142*H142,2)</f>
        <v>0</v>
      </c>
      <c r="K142" s="218" t="s">
        <v>1129</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2218</v>
      </c>
    </row>
    <row r="143" s="2" customFormat="1">
      <c r="A143" s="42"/>
      <c r="B143" s="43"/>
      <c r="C143" s="44"/>
      <c r="D143" s="299" t="s">
        <v>1131</v>
      </c>
      <c r="E143" s="44"/>
      <c r="F143" s="300" t="s">
        <v>1832</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1131</v>
      </c>
      <c r="AU143" s="20" t="s">
        <v>84</v>
      </c>
    </row>
    <row r="144" s="15" customFormat="1">
      <c r="A144" s="15"/>
      <c r="B144" s="266"/>
      <c r="C144" s="267"/>
      <c r="D144" s="231" t="s">
        <v>228</v>
      </c>
      <c r="E144" s="268" t="s">
        <v>32</v>
      </c>
      <c r="F144" s="269" t="s">
        <v>1819</v>
      </c>
      <c r="G144" s="267"/>
      <c r="H144" s="268" t="s">
        <v>32</v>
      </c>
      <c r="I144" s="270"/>
      <c r="J144" s="267"/>
      <c r="K144" s="267"/>
      <c r="L144" s="271"/>
      <c r="M144" s="272"/>
      <c r="N144" s="273"/>
      <c r="O144" s="273"/>
      <c r="P144" s="273"/>
      <c r="Q144" s="273"/>
      <c r="R144" s="273"/>
      <c r="S144" s="273"/>
      <c r="T144" s="274"/>
      <c r="U144" s="15"/>
      <c r="V144" s="15"/>
      <c r="W144" s="15"/>
      <c r="X144" s="15"/>
      <c r="Y144" s="15"/>
      <c r="Z144" s="15"/>
      <c r="AA144" s="15"/>
      <c r="AB144" s="15"/>
      <c r="AC144" s="15"/>
      <c r="AD144" s="15"/>
      <c r="AE144" s="15"/>
      <c r="AT144" s="275" t="s">
        <v>228</v>
      </c>
      <c r="AU144" s="275" t="s">
        <v>84</v>
      </c>
      <c r="AV144" s="15" t="s">
        <v>84</v>
      </c>
      <c r="AW144" s="15" t="s">
        <v>39</v>
      </c>
      <c r="AX144" s="15" t="s">
        <v>77</v>
      </c>
      <c r="AY144" s="275" t="s">
        <v>219</v>
      </c>
    </row>
    <row r="145" s="13" customFormat="1">
      <c r="A145" s="13"/>
      <c r="B145" s="229"/>
      <c r="C145" s="230"/>
      <c r="D145" s="231" t="s">
        <v>228</v>
      </c>
      <c r="E145" s="232" t="s">
        <v>1833</v>
      </c>
      <c r="F145" s="233" t="s">
        <v>2219</v>
      </c>
      <c r="G145" s="230"/>
      <c r="H145" s="234">
        <v>540</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16.5" customHeight="1">
      <c r="A146" s="42"/>
      <c r="B146" s="43"/>
      <c r="C146" s="216" t="s">
        <v>8</v>
      </c>
      <c r="D146" s="216" t="s">
        <v>221</v>
      </c>
      <c r="E146" s="217" t="s">
        <v>1835</v>
      </c>
      <c r="F146" s="218" t="s">
        <v>1836</v>
      </c>
      <c r="G146" s="219" t="s">
        <v>1764</v>
      </c>
      <c r="H146" s="220">
        <v>263</v>
      </c>
      <c r="I146" s="221"/>
      <c r="J146" s="222">
        <f>ROUND(I146*H146,2)</f>
        <v>0</v>
      </c>
      <c r="K146" s="218" t="s">
        <v>1129</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2220</v>
      </c>
    </row>
    <row r="147" s="2" customFormat="1">
      <c r="A147" s="42"/>
      <c r="B147" s="43"/>
      <c r="C147" s="44"/>
      <c r="D147" s="299" t="s">
        <v>1131</v>
      </c>
      <c r="E147" s="44"/>
      <c r="F147" s="300" t="s">
        <v>1838</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1131</v>
      </c>
      <c r="AU147" s="20" t="s">
        <v>84</v>
      </c>
    </row>
    <row r="148" s="2" customFormat="1" ht="24.15" customHeight="1">
      <c r="A148" s="42"/>
      <c r="B148" s="43"/>
      <c r="C148" s="216" t="s">
        <v>302</v>
      </c>
      <c r="D148" s="216" t="s">
        <v>221</v>
      </c>
      <c r="E148" s="217" t="s">
        <v>1262</v>
      </c>
      <c r="F148" s="218" t="s">
        <v>1263</v>
      </c>
      <c r="G148" s="219" t="s">
        <v>1839</v>
      </c>
      <c r="H148" s="220">
        <v>526</v>
      </c>
      <c r="I148" s="221"/>
      <c r="J148" s="222">
        <f>ROUND(I148*H148,2)</f>
        <v>0</v>
      </c>
      <c r="K148" s="218" t="s">
        <v>1129</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2221</v>
      </c>
    </row>
    <row r="149" s="2" customFormat="1">
      <c r="A149" s="42"/>
      <c r="B149" s="43"/>
      <c r="C149" s="44"/>
      <c r="D149" s="299" t="s">
        <v>1131</v>
      </c>
      <c r="E149" s="44"/>
      <c r="F149" s="300" t="s">
        <v>1265</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1131</v>
      </c>
      <c r="AU149" s="20" t="s">
        <v>84</v>
      </c>
    </row>
    <row r="150" s="13" customFormat="1">
      <c r="A150" s="13"/>
      <c r="B150" s="229"/>
      <c r="C150" s="230"/>
      <c r="D150" s="231" t="s">
        <v>228</v>
      </c>
      <c r="E150" s="232" t="s">
        <v>1841</v>
      </c>
      <c r="F150" s="233" t="s">
        <v>2222</v>
      </c>
      <c r="G150" s="230"/>
      <c r="H150" s="234">
        <v>526</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24.15" customHeight="1">
      <c r="A151" s="42"/>
      <c r="B151" s="43"/>
      <c r="C151" s="216" t="s">
        <v>308</v>
      </c>
      <c r="D151" s="216" t="s">
        <v>221</v>
      </c>
      <c r="E151" s="217" t="s">
        <v>1843</v>
      </c>
      <c r="F151" s="218" t="s">
        <v>1844</v>
      </c>
      <c r="G151" s="219" t="s">
        <v>1764</v>
      </c>
      <c r="H151" s="220">
        <v>90.823999999999998</v>
      </c>
      <c r="I151" s="221"/>
      <c r="J151" s="222">
        <f>ROUND(I151*H151,2)</f>
        <v>0</v>
      </c>
      <c r="K151" s="218" t="s">
        <v>1129</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2223</v>
      </c>
    </row>
    <row r="152" s="2" customFormat="1">
      <c r="A152" s="42"/>
      <c r="B152" s="43"/>
      <c r="C152" s="44"/>
      <c r="D152" s="299" t="s">
        <v>1131</v>
      </c>
      <c r="E152" s="44"/>
      <c r="F152" s="300" t="s">
        <v>1846</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1131</v>
      </c>
      <c r="AU152" s="20" t="s">
        <v>84</v>
      </c>
    </row>
    <row r="153" s="2" customFormat="1" ht="16.5" customHeight="1">
      <c r="A153" s="42"/>
      <c r="B153" s="43"/>
      <c r="C153" s="252" t="s">
        <v>312</v>
      </c>
      <c r="D153" s="252" t="s">
        <v>280</v>
      </c>
      <c r="E153" s="253" t="s">
        <v>1847</v>
      </c>
      <c r="F153" s="254" t="s">
        <v>1848</v>
      </c>
      <c r="G153" s="255" t="s">
        <v>1839</v>
      </c>
      <c r="H153" s="256">
        <v>176.03</v>
      </c>
      <c r="I153" s="257"/>
      <c r="J153" s="258">
        <f>ROUND(I153*H153,2)</f>
        <v>0</v>
      </c>
      <c r="K153" s="254" t="s">
        <v>1129</v>
      </c>
      <c r="L153" s="259"/>
      <c r="M153" s="260" t="s">
        <v>32</v>
      </c>
      <c r="N153" s="261" t="s">
        <v>48</v>
      </c>
      <c r="O153" s="88"/>
      <c r="P153" s="225">
        <f>O153*H153</f>
        <v>0</v>
      </c>
      <c r="Q153" s="225">
        <v>1</v>
      </c>
      <c r="R153" s="225">
        <f>Q153*H153</f>
        <v>176.03</v>
      </c>
      <c r="S153" s="225">
        <v>0</v>
      </c>
      <c r="T153" s="226">
        <f>S153*H153</f>
        <v>0</v>
      </c>
      <c r="U153" s="42"/>
      <c r="V153" s="42"/>
      <c r="W153" s="42"/>
      <c r="X153" s="42"/>
      <c r="Y153" s="42"/>
      <c r="Z153" s="42"/>
      <c r="AA153" s="42"/>
      <c r="AB153" s="42"/>
      <c r="AC153" s="42"/>
      <c r="AD153" s="42"/>
      <c r="AE153" s="42"/>
      <c r="AR153" s="227" t="s">
        <v>262</v>
      </c>
      <c r="AT153" s="227" t="s">
        <v>280</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2224</v>
      </c>
    </row>
    <row r="154" s="15" customFormat="1">
      <c r="A154" s="15"/>
      <c r="B154" s="266"/>
      <c r="C154" s="267"/>
      <c r="D154" s="231" t="s">
        <v>228</v>
      </c>
      <c r="E154" s="268" t="s">
        <v>32</v>
      </c>
      <c r="F154" s="269" t="s">
        <v>2225</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3" customFormat="1">
      <c r="A155" s="13"/>
      <c r="B155" s="229"/>
      <c r="C155" s="230"/>
      <c r="D155" s="231" t="s">
        <v>228</v>
      </c>
      <c r="E155" s="232" t="s">
        <v>2226</v>
      </c>
      <c r="F155" s="233" t="s">
        <v>2227</v>
      </c>
      <c r="G155" s="230"/>
      <c r="H155" s="234">
        <v>176.03</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2" customFormat="1" ht="24.15" customHeight="1">
      <c r="A156" s="42"/>
      <c r="B156" s="43"/>
      <c r="C156" s="216" t="s">
        <v>316</v>
      </c>
      <c r="D156" s="216" t="s">
        <v>221</v>
      </c>
      <c r="E156" s="217" t="s">
        <v>1850</v>
      </c>
      <c r="F156" s="218" t="s">
        <v>1851</v>
      </c>
      <c r="G156" s="219" t="s">
        <v>1749</v>
      </c>
      <c r="H156" s="220">
        <v>170</v>
      </c>
      <c r="I156" s="221"/>
      <c r="J156" s="222">
        <f>ROUND(I156*H156,2)</f>
        <v>0</v>
      </c>
      <c r="K156" s="218" t="s">
        <v>1129</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2228</v>
      </c>
    </row>
    <row r="157" s="2" customFormat="1">
      <c r="A157" s="42"/>
      <c r="B157" s="43"/>
      <c r="C157" s="44"/>
      <c r="D157" s="299" t="s">
        <v>1131</v>
      </c>
      <c r="E157" s="44"/>
      <c r="F157" s="300" t="s">
        <v>1853</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1131</v>
      </c>
      <c r="AU157" s="20" t="s">
        <v>84</v>
      </c>
    </row>
    <row r="158" s="15" customFormat="1">
      <c r="A158" s="15"/>
      <c r="B158" s="266"/>
      <c r="C158" s="267"/>
      <c r="D158" s="231" t="s">
        <v>228</v>
      </c>
      <c r="E158" s="268" t="s">
        <v>32</v>
      </c>
      <c r="F158" s="269" t="s">
        <v>1759</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1854</v>
      </c>
      <c r="F159" s="233" t="s">
        <v>1855</v>
      </c>
      <c r="G159" s="230"/>
      <c r="H159" s="234">
        <v>170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52" t="s">
        <v>320</v>
      </c>
      <c r="D160" s="252" t="s">
        <v>280</v>
      </c>
      <c r="E160" s="253" t="s">
        <v>1856</v>
      </c>
      <c r="F160" s="254" t="s">
        <v>2229</v>
      </c>
      <c r="G160" s="255" t="s">
        <v>1839</v>
      </c>
      <c r="H160" s="256">
        <v>32.299999999999997</v>
      </c>
      <c r="I160" s="257"/>
      <c r="J160" s="258">
        <f>ROUND(I160*H160,2)</f>
        <v>0</v>
      </c>
      <c r="K160" s="254" t="s">
        <v>1129</v>
      </c>
      <c r="L160" s="259"/>
      <c r="M160" s="260" t="s">
        <v>32</v>
      </c>
      <c r="N160" s="261" t="s">
        <v>48</v>
      </c>
      <c r="O160" s="88"/>
      <c r="P160" s="225">
        <f>O160*H160</f>
        <v>0</v>
      </c>
      <c r="Q160" s="225">
        <v>1</v>
      </c>
      <c r="R160" s="225">
        <f>Q160*H160</f>
        <v>32.299999999999997</v>
      </c>
      <c r="S160" s="225">
        <v>0</v>
      </c>
      <c r="T160" s="226">
        <f>S160*H160</f>
        <v>0</v>
      </c>
      <c r="U160" s="42"/>
      <c r="V160" s="42"/>
      <c r="W160" s="42"/>
      <c r="X160" s="42"/>
      <c r="Y160" s="42"/>
      <c r="Z160" s="42"/>
      <c r="AA160" s="42"/>
      <c r="AB160" s="42"/>
      <c r="AC160" s="42"/>
      <c r="AD160" s="42"/>
      <c r="AE160" s="42"/>
      <c r="AR160" s="227" t="s">
        <v>262</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2230</v>
      </c>
    </row>
    <row r="161" s="15" customFormat="1">
      <c r="A161" s="15"/>
      <c r="B161" s="266"/>
      <c r="C161" s="267"/>
      <c r="D161" s="231" t="s">
        <v>228</v>
      </c>
      <c r="E161" s="268" t="s">
        <v>32</v>
      </c>
      <c r="F161" s="269" t="s">
        <v>1759</v>
      </c>
      <c r="G161" s="267"/>
      <c r="H161" s="268" t="s">
        <v>32</v>
      </c>
      <c r="I161" s="270"/>
      <c r="J161" s="267"/>
      <c r="K161" s="267"/>
      <c r="L161" s="271"/>
      <c r="M161" s="272"/>
      <c r="N161" s="273"/>
      <c r="O161" s="273"/>
      <c r="P161" s="273"/>
      <c r="Q161" s="273"/>
      <c r="R161" s="273"/>
      <c r="S161" s="273"/>
      <c r="T161" s="274"/>
      <c r="U161" s="15"/>
      <c r="V161" s="15"/>
      <c r="W161" s="15"/>
      <c r="X161" s="15"/>
      <c r="Y161" s="15"/>
      <c r="Z161" s="15"/>
      <c r="AA161" s="15"/>
      <c r="AB161" s="15"/>
      <c r="AC161" s="15"/>
      <c r="AD161" s="15"/>
      <c r="AE161" s="15"/>
      <c r="AT161" s="275" t="s">
        <v>228</v>
      </c>
      <c r="AU161" s="275" t="s">
        <v>84</v>
      </c>
      <c r="AV161" s="15" t="s">
        <v>84</v>
      </c>
      <c r="AW161" s="15" t="s">
        <v>39</v>
      </c>
      <c r="AX161" s="15" t="s">
        <v>77</v>
      </c>
      <c r="AY161" s="275" t="s">
        <v>219</v>
      </c>
    </row>
    <row r="162" s="13" customFormat="1">
      <c r="A162" s="13"/>
      <c r="B162" s="229"/>
      <c r="C162" s="230"/>
      <c r="D162" s="231" t="s">
        <v>228</v>
      </c>
      <c r="E162" s="232" t="s">
        <v>1859</v>
      </c>
      <c r="F162" s="233" t="s">
        <v>1860</v>
      </c>
      <c r="G162" s="230"/>
      <c r="H162" s="234">
        <v>32.299999999999997</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84</v>
      </c>
      <c r="AV162" s="13" t="s">
        <v>86</v>
      </c>
      <c r="AW162" s="13" t="s">
        <v>39</v>
      </c>
      <c r="AX162" s="13" t="s">
        <v>84</v>
      </c>
      <c r="AY162" s="240" t="s">
        <v>219</v>
      </c>
    </row>
    <row r="163" s="2" customFormat="1" ht="16.5" customHeight="1">
      <c r="A163" s="42"/>
      <c r="B163" s="43"/>
      <c r="C163" s="216" t="s">
        <v>7</v>
      </c>
      <c r="D163" s="216" t="s">
        <v>221</v>
      </c>
      <c r="E163" s="217" t="s">
        <v>1861</v>
      </c>
      <c r="F163" s="218" t="s">
        <v>1862</v>
      </c>
      <c r="G163" s="219" t="s">
        <v>1749</v>
      </c>
      <c r="H163" s="220">
        <v>170</v>
      </c>
      <c r="I163" s="221"/>
      <c r="J163" s="222">
        <f>ROUND(I163*H163,2)</f>
        <v>0</v>
      </c>
      <c r="K163" s="218" t="s">
        <v>1129</v>
      </c>
      <c r="L163" s="48"/>
      <c r="M163" s="223" t="s">
        <v>32</v>
      </c>
      <c r="N163" s="224" t="s">
        <v>48</v>
      </c>
      <c r="O163" s="88"/>
      <c r="P163" s="225">
        <f>O163*H163</f>
        <v>0</v>
      </c>
      <c r="Q163" s="225">
        <v>0.0012727000000000001</v>
      </c>
      <c r="R163" s="225">
        <f>Q163*H163</f>
        <v>0.21635900000000002</v>
      </c>
      <c r="S163" s="225">
        <v>0</v>
      </c>
      <c r="T163" s="226">
        <f>S163*H163</f>
        <v>0</v>
      </c>
      <c r="U163" s="42"/>
      <c r="V163" s="42"/>
      <c r="W163" s="42"/>
      <c r="X163" s="42"/>
      <c r="Y163" s="42"/>
      <c r="Z163" s="42"/>
      <c r="AA163" s="42"/>
      <c r="AB163" s="42"/>
      <c r="AC163" s="42"/>
      <c r="AD163" s="42"/>
      <c r="AE163" s="42"/>
      <c r="AR163" s="227" t="s">
        <v>226</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2231</v>
      </c>
    </row>
    <row r="164" s="2" customFormat="1">
      <c r="A164" s="42"/>
      <c r="B164" s="43"/>
      <c r="C164" s="44"/>
      <c r="D164" s="299" t="s">
        <v>1131</v>
      </c>
      <c r="E164" s="44"/>
      <c r="F164" s="300" t="s">
        <v>1864</v>
      </c>
      <c r="G164" s="44"/>
      <c r="H164" s="44"/>
      <c r="I164" s="277"/>
      <c r="J164" s="44"/>
      <c r="K164" s="44"/>
      <c r="L164" s="48"/>
      <c r="M164" s="278"/>
      <c r="N164" s="279"/>
      <c r="O164" s="88"/>
      <c r="P164" s="88"/>
      <c r="Q164" s="88"/>
      <c r="R164" s="88"/>
      <c r="S164" s="88"/>
      <c r="T164" s="89"/>
      <c r="U164" s="42"/>
      <c r="V164" s="42"/>
      <c r="W164" s="42"/>
      <c r="X164" s="42"/>
      <c r="Y164" s="42"/>
      <c r="Z164" s="42"/>
      <c r="AA164" s="42"/>
      <c r="AB164" s="42"/>
      <c r="AC164" s="42"/>
      <c r="AD164" s="42"/>
      <c r="AE164" s="42"/>
      <c r="AT164" s="20" t="s">
        <v>1131</v>
      </c>
      <c r="AU164" s="20" t="s">
        <v>84</v>
      </c>
    </row>
    <row r="165" s="15" customFormat="1">
      <c r="A165" s="15"/>
      <c r="B165" s="266"/>
      <c r="C165" s="267"/>
      <c r="D165" s="231" t="s">
        <v>228</v>
      </c>
      <c r="E165" s="268" t="s">
        <v>32</v>
      </c>
      <c r="F165" s="269" t="s">
        <v>1759</v>
      </c>
      <c r="G165" s="267"/>
      <c r="H165" s="268" t="s">
        <v>32</v>
      </c>
      <c r="I165" s="270"/>
      <c r="J165" s="267"/>
      <c r="K165" s="267"/>
      <c r="L165" s="271"/>
      <c r="M165" s="272"/>
      <c r="N165" s="273"/>
      <c r="O165" s="273"/>
      <c r="P165" s="273"/>
      <c r="Q165" s="273"/>
      <c r="R165" s="273"/>
      <c r="S165" s="273"/>
      <c r="T165" s="274"/>
      <c r="U165" s="15"/>
      <c r="V165" s="15"/>
      <c r="W165" s="15"/>
      <c r="X165" s="15"/>
      <c r="Y165" s="15"/>
      <c r="Z165" s="15"/>
      <c r="AA165" s="15"/>
      <c r="AB165" s="15"/>
      <c r="AC165" s="15"/>
      <c r="AD165" s="15"/>
      <c r="AE165" s="15"/>
      <c r="AT165" s="275" t="s">
        <v>228</v>
      </c>
      <c r="AU165" s="275" t="s">
        <v>84</v>
      </c>
      <c r="AV165" s="15" t="s">
        <v>84</v>
      </c>
      <c r="AW165" s="15" t="s">
        <v>39</v>
      </c>
      <c r="AX165" s="15" t="s">
        <v>77</v>
      </c>
      <c r="AY165" s="275" t="s">
        <v>219</v>
      </c>
    </row>
    <row r="166" s="13" customFormat="1">
      <c r="A166" s="13"/>
      <c r="B166" s="229"/>
      <c r="C166" s="230"/>
      <c r="D166" s="231" t="s">
        <v>228</v>
      </c>
      <c r="E166" s="232" t="s">
        <v>1865</v>
      </c>
      <c r="F166" s="233" t="s">
        <v>1855</v>
      </c>
      <c r="G166" s="230"/>
      <c r="H166" s="234">
        <v>170</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16.5" customHeight="1">
      <c r="A167" s="42"/>
      <c r="B167" s="43"/>
      <c r="C167" s="252" t="s">
        <v>327</v>
      </c>
      <c r="D167" s="252" t="s">
        <v>280</v>
      </c>
      <c r="E167" s="253" t="s">
        <v>1866</v>
      </c>
      <c r="F167" s="254" t="s">
        <v>1867</v>
      </c>
      <c r="G167" s="255" t="s">
        <v>1868</v>
      </c>
      <c r="H167" s="256">
        <v>4.25</v>
      </c>
      <c r="I167" s="257"/>
      <c r="J167" s="258">
        <f>ROUND(I167*H167,2)</f>
        <v>0</v>
      </c>
      <c r="K167" s="254" t="s">
        <v>1129</v>
      </c>
      <c r="L167" s="259"/>
      <c r="M167" s="260" t="s">
        <v>32</v>
      </c>
      <c r="N167" s="261" t="s">
        <v>48</v>
      </c>
      <c r="O167" s="88"/>
      <c r="P167" s="225">
        <f>O167*H167</f>
        <v>0</v>
      </c>
      <c r="Q167" s="225">
        <v>0.001</v>
      </c>
      <c r="R167" s="225">
        <f>Q167*H167</f>
        <v>0.0042500000000000003</v>
      </c>
      <c r="S167" s="225">
        <v>0</v>
      </c>
      <c r="T167" s="226">
        <f>S167*H167</f>
        <v>0</v>
      </c>
      <c r="U167" s="42"/>
      <c r="V167" s="42"/>
      <c r="W167" s="42"/>
      <c r="X167" s="42"/>
      <c r="Y167" s="42"/>
      <c r="Z167" s="42"/>
      <c r="AA167" s="42"/>
      <c r="AB167" s="42"/>
      <c r="AC167" s="42"/>
      <c r="AD167" s="42"/>
      <c r="AE167" s="42"/>
      <c r="AR167" s="227" t="s">
        <v>262</v>
      </c>
      <c r="AT167" s="227" t="s">
        <v>280</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2232</v>
      </c>
    </row>
    <row r="168" s="12" customFormat="1" ht="25.92" customHeight="1">
      <c r="A168" s="12"/>
      <c r="B168" s="200"/>
      <c r="C168" s="201"/>
      <c r="D168" s="202" t="s">
        <v>76</v>
      </c>
      <c r="E168" s="203" t="s">
        <v>86</v>
      </c>
      <c r="F168" s="203" t="s">
        <v>1870</v>
      </c>
      <c r="G168" s="201"/>
      <c r="H168" s="201"/>
      <c r="I168" s="204"/>
      <c r="J168" s="205">
        <f>BK168</f>
        <v>0</v>
      </c>
      <c r="K168" s="201"/>
      <c r="L168" s="206"/>
      <c r="M168" s="207"/>
      <c r="N168" s="208"/>
      <c r="O168" s="208"/>
      <c r="P168" s="209">
        <f>SUM(P169:P177)</f>
        <v>0</v>
      </c>
      <c r="Q168" s="208"/>
      <c r="R168" s="209">
        <f>SUM(R169:R177)</f>
        <v>4.9906170000000003</v>
      </c>
      <c r="S168" s="208"/>
      <c r="T168" s="210">
        <f>SUM(T169:T177)</f>
        <v>0</v>
      </c>
      <c r="U168" s="12"/>
      <c r="V168" s="12"/>
      <c r="W168" s="12"/>
      <c r="X168" s="12"/>
      <c r="Y168" s="12"/>
      <c r="Z168" s="12"/>
      <c r="AA168" s="12"/>
      <c r="AB168" s="12"/>
      <c r="AC168" s="12"/>
      <c r="AD168" s="12"/>
      <c r="AE168" s="12"/>
      <c r="AR168" s="211" t="s">
        <v>84</v>
      </c>
      <c r="AT168" s="212" t="s">
        <v>76</v>
      </c>
      <c r="AU168" s="212" t="s">
        <v>77</v>
      </c>
      <c r="AY168" s="211" t="s">
        <v>219</v>
      </c>
      <c r="BK168" s="213">
        <f>SUM(BK169:BK177)</f>
        <v>0</v>
      </c>
    </row>
    <row r="169" s="2" customFormat="1" ht="33" customHeight="1">
      <c r="A169" s="42"/>
      <c r="B169" s="43"/>
      <c r="C169" s="216" t="s">
        <v>331</v>
      </c>
      <c r="D169" s="216" t="s">
        <v>221</v>
      </c>
      <c r="E169" s="217" t="s">
        <v>1871</v>
      </c>
      <c r="F169" s="218" t="s">
        <v>1872</v>
      </c>
      <c r="G169" s="219" t="s">
        <v>1749</v>
      </c>
      <c r="H169" s="220">
        <v>60</v>
      </c>
      <c r="I169" s="221"/>
      <c r="J169" s="222">
        <f>ROUND(I169*H169,2)</f>
        <v>0</v>
      </c>
      <c r="K169" s="218" t="s">
        <v>1129</v>
      </c>
      <c r="L169" s="48"/>
      <c r="M169" s="223" t="s">
        <v>32</v>
      </c>
      <c r="N169" s="224" t="s">
        <v>48</v>
      </c>
      <c r="O169" s="88"/>
      <c r="P169" s="225">
        <f>O169*H169</f>
        <v>0</v>
      </c>
      <c r="Q169" s="225">
        <v>0.00030945000000000001</v>
      </c>
      <c r="R169" s="225">
        <f>Q169*H169</f>
        <v>0.018567</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2233</v>
      </c>
    </row>
    <row r="170" s="2" customFormat="1">
      <c r="A170" s="42"/>
      <c r="B170" s="43"/>
      <c r="C170" s="44"/>
      <c r="D170" s="299" t="s">
        <v>1131</v>
      </c>
      <c r="E170" s="44"/>
      <c r="F170" s="300" t="s">
        <v>1874</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1131</v>
      </c>
      <c r="AU170" s="20" t="s">
        <v>84</v>
      </c>
    </row>
    <row r="171" s="15" customFormat="1">
      <c r="A171" s="15"/>
      <c r="B171" s="266"/>
      <c r="C171" s="267"/>
      <c r="D171" s="231" t="s">
        <v>228</v>
      </c>
      <c r="E171" s="268" t="s">
        <v>32</v>
      </c>
      <c r="F171" s="269" t="s">
        <v>2234</v>
      </c>
      <c r="G171" s="267"/>
      <c r="H171" s="268" t="s">
        <v>32</v>
      </c>
      <c r="I171" s="270"/>
      <c r="J171" s="267"/>
      <c r="K171" s="267"/>
      <c r="L171" s="271"/>
      <c r="M171" s="272"/>
      <c r="N171" s="273"/>
      <c r="O171" s="273"/>
      <c r="P171" s="273"/>
      <c r="Q171" s="273"/>
      <c r="R171" s="273"/>
      <c r="S171" s="273"/>
      <c r="T171" s="274"/>
      <c r="U171" s="15"/>
      <c r="V171" s="15"/>
      <c r="W171" s="15"/>
      <c r="X171" s="15"/>
      <c r="Y171" s="15"/>
      <c r="Z171" s="15"/>
      <c r="AA171" s="15"/>
      <c r="AB171" s="15"/>
      <c r="AC171" s="15"/>
      <c r="AD171" s="15"/>
      <c r="AE171" s="15"/>
      <c r="AT171" s="275" t="s">
        <v>228</v>
      </c>
      <c r="AU171" s="275" t="s">
        <v>84</v>
      </c>
      <c r="AV171" s="15" t="s">
        <v>84</v>
      </c>
      <c r="AW171" s="15" t="s">
        <v>39</v>
      </c>
      <c r="AX171" s="15" t="s">
        <v>77</v>
      </c>
      <c r="AY171" s="275" t="s">
        <v>219</v>
      </c>
    </row>
    <row r="172" s="13" customFormat="1">
      <c r="A172" s="13"/>
      <c r="B172" s="229"/>
      <c r="C172" s="230"/>
      <c r="D172" s="231" t="s">
        <v>228</v>
      </c>
      <c r="E172" s="232" t="s">
        <v>1876</v>
      </c>
      <c r="F172" s="233" t="s">
        <v>2235</v>
      </c>
      <c r="G172" s="230"/>
      <c r="H172" s="234">
        <v>60</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16.5" customHeight="1">
      <c r="A173" s="42"/>
      <c r="B173" s="43"/>
      <c r="C173" s="252" t="s">
        <v>336</v>
      </c>
      <c r="D173" s="252" t="s">
        <v>280</v>
      </c>
      <c r="E173" s="253" t="s">
        <v>1878</v>
      </c>
      <c r="F173" s="254" t="s">
        <v>1879</v>
      </c>
      <c r="G173" s="255" t="s">
        <v>1749</v>
      </c>
      <c r="H173" s="256">
        <v>63</v>
      </c>
      <c r="I173" s="257"/>
      <c r="J173" s="258">
        <f>ROUND(I173*H173,2)</f>
        <v>0</v>
      </c>
      <c r="K173" s="254" t="s">
        <v>1129</v>
      </c>
      <c r="L173" s="259"/>
      <c r="M173" s="260" t="s">
        <v>32</v>
      </c>
      <c r="N173" s="261" t="s">
        <v>48</v>
      </c>
      <c r="O173" s="88"/>
      <c r="P173" s="225">
        <f>O173*H173</f>
        <v>0</v>
      </c>
      <c r="Q173" s="225">
        <v>0.00069999999999999999</v>
      </c>
      <c r="R173" s="225">
        <f>Q173*H173</f>
        <v>0.0441</v>
      </c>
      <c r="S173" s="225">
        <v>0</v>
      </c>
      <c r="T173" s="226">
        <f>S173*H173</f>
        <v>0</v>
      </c>
      <c r="U173" s="42"/>
      <c r="V173" s="42"/>
      <c r="W173" s="42"/>
      <c r="X173" s="42"/>
      <c r="Y173" s="42"/>
      <c r="Z173" s="42"/>
      <c r="AA173" s="42"/>
      <c r="AB173" s="42"/>
      <c r="AC173" s="42"/>
      <c r="AD173" s="42"/>
      <c r="AE173" s="42"/>
      <c r="AR173" s="227" t="s">
        <v>262</v>
      </c>
      <c r="AT173" s="227" t="s">
        <v>280</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2236</v>
      </c>
    </row>
    <row r="174" s="2" customFormat="1" ht="37.8" customHeight="1">
      <c r="A174" s="42"/>
      <c r="B174" s="43"/>
      <c r="C174" s="216" t="s">
        <v>341</v>
      </c>
      <c r="D174" s="216" t="s">
        <v>221</v>
      </c>
      <c r="E174" s="217" t="s">
        <v>1881</v>
      </c>
      <c r="F174" s="218" t="s">
        <v>1882</v>
      </c>
      <c r="G174" s="219" t="s">
        <v>280</v>
      </c>
      <c r="H174" s="220">
        <v>18</v>
      </c>
      <c r="I174" s="221"/>
      <c r="J174" s="222">
        <f>ROUND(I174*H174,2)</f>
        <v>0</v>
      </c>
      <c r="K174" s="218" t="s">
        <v>1129</v>
      </c>
      <c r="L174" s="48"/>
      <c r="M174" s="223" t="s">
        <v>32</v>
      </c>
      <c r="N174" s="224" t="s">
        <v>48</v>
      </c>
      <c r="O174" s="88"/>
      <c r="P174" s="225">
        <f>O174*H174</f>
        <v>0</v>
      </c>
      <c r="Q174" s="225">
        <v>0.27377499999999999</v>
      </c>
      <c r="R174" s="225">
        <f>Q174*H174</f>
        <v>4.9279500000000001</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2237</v>
      </c>
    </row>
    <row r="175" s="2" customFormat="1">
      <c r="A175" s="42"/>
      <c r="B175" s="43"/>
      <c r="C175" s="44"/>
      <c r="D175" s="299" t="s">
        <v>1131</v>
      </c>
      <c r="E175" s="44"/>
      <c r="F175" s="300" t="s">
        <v>1884</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15" customFormat="1">
      <c r="A176" s="15"/>
      <c r="B176" s="266"/>
      <c r="C176" s="267"/>
      <c r="D176" s="231" t="s">
        <v>228</v>
      </c>
      <c r="E176" s="268" t="s">
        <v>32</v>
      </c>
      <c r="F176" s="269" t="s">
        <v>1885</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1886</v>
      </c>
      <c r="F177" s="233" t="s">
        <v>1887</v>
      </c>
      <c r="G177" s="230"/>
      <c r="H177" s="234">
        <v>18</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12" customFormat="1" ht="25.92" customHeight="1">
      <c r="A178" s="12"/>
      <c r="B178" s="200"/>
      <c r="C178" s="201"/>
      <c r="D178" s="202" t="s">
        <v>76</v>
      </c>
      <c r="E178" s="203" t="s">
        <v>237</v>
      </c>
      <c r="F178" s="203" t="s">
        <v>1888</v>
      </c>
      <c r="G178" s="201"/>
      <c r="H178" s="201"/>
      <c r="I178" s="204"/>
      <c r="J178" s="205">
        <f>BK178</f>
        <v>0</v>
      </c>
      <c r="K178" s="201"/>
      <c r="L178" s="206"/>
      <c r="M178" s="207"/>
      <c r="N178" s="208"/>
      <c r="O178" s="208"/>
      <c r="P178" s="209">
        <f>SUM(P179:P190)</f>
        <v>0</v>
      </c>
      <c r="Q178" s="208"/>
      <c r="R178" s="209">
        <f>SUM(R179:R190)</f>
        <v>8.3665217920000003</v>
      </c>
      <c r="S178" s="208"/>
      <c r="T178" s="210">
        <f>SUM(T179:T190)</f>
        <v>0</v>
      </c>
      <c r="U178" s="12"/>
      <c r="V178" s="12"/>
      <c r="W178" s="12"/>
      <c r="X178" s="12"/>
      <c r="Y178" s="12"/>
      <c r="Z178" s="12"/>
      <c r="AA178" s="12"/>
      <c r="AB178" s="12"/>
      <c r="AC178" s="12"/>
      <c r="AD178" s="12"/>
      <c r="AE178" s="12"/>
      <c r="AR178" s="211" t="s">
        <v>84</v>
      </c>
      <c r="AT178" s="212" t="s">
        <v>76</v>
      </c>
      <c r="AU178" s="212" t="s">
        <v>77</v>
      </c>
      <c r="AY178" s="211" t="s">
        <v>219</v>
      </c>
      <c r="BK178" s="213">
        <f>SUM(BK179:BK190)</f>
        <v>0</v>
      </c>
    </row>
    <row r="179" s="2" customFormat="1" ht="16.5" customHeight="1">
      <c r="A179" s="42"/>
      <c r="B179" s="43"/>
      <c r="C179" s="216" t="s">
        <v>346</v>
      </c>
      <c r="D179" s="216" t="s">
        <v>221</v>
      </c>
      <c r="E179" s="217" t="s">
        <v>1889</v>
      </c>
      <c r="F179" s="218" t="s">
        <v>1890</v>
      </c>
      <c r="G179" s="219" t="s">
        <v>1764</v>
      </c>
      <c r="H179" s="220">
        <v>3.2000000000000002</v>
      </c>
      <c r="I179" s="221"/>
      <c r="J179" s="222">
        <f>ROUND(I179*H179,2)</f>
        <v>0</v>
      </c>
      <c r="K179" s="218" t="s">
        <v>1129</v>
      </c>
      <c r="L179" s="48"/>
      <c r="M179" s="223" t="s">
        <v>32</v>
      </c>
      <c r="N179" s="224" t="s">
        <v>48</v>
      </c>
      <c r="O179" s="88"/>
      <c r="P179" s="225">
        <f>O179*H179</f>
        <v>0</v>
      </c>
      <c r="Q179" s="225">
        <v>2.5020899999999999</v>
      </c>
      <c r="R179" s="225">
        <f>Q179*H179</f>
        <v>8.0066880000000005</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2238</v>
      </c>
    </row>
    <row r="180" s="2" customFormat="1">
      <c r="A180" s="42"/>
      <c r="B180" s="43"/>
      <c r="C180" s="44"/>
      <c r="D180" s="299" t="s">
        <v>1131</v>
      </c>
      <c r="E180" s="44"/>
      <c r="F180" s="300" t="s">
        <v>1892</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1131</v>
      </c>
      <c r="AU180" s="20" t="s">
        <v>84</v>
      </c>
    </row>
    <row r="181" s="15" customFormat="1">
      <c r="A181" s="15"/>
      <c r="B181" s="266"/>
      <c r="C181" s="267"/>
      <c r="D181" s="231" t="s">
        <v>228</v>
      </c>
      <c r="E181" s="268" t="s">
        <v>32</v>
      </c>
      <c r="F181" s="269" t="s">
        <v>1932</v>
      </c>
      <c r="G181" s="267"/>
      <c r="H181" s="268" t="s">
        <v>32</v>
      </c>
      <c r="I181" s="270"/>
      <c r="J181" s="267"/>
      <c r="K181" s="267"/>
      <c r="L181" s="271"/>
      <c r="M181" s="272"/>
      <c r="N181" s="273"/>
      <c r="O181" s="273"/>
      <c r="P181" s="273"/>
      <c r="Q181" s="273"/>
      <c r="R181" s="273"/>
      <c r="S181" s="273"/>
      <c r="T181" s="274"/>
      <c r="U181" s="15"/>
      <c r="V181" s="15"/>
      <c r="W181" s="15"/>
      <c r="X181" s="15"/>
      <c r="Y181" s="15"/>
      <c r="Z181" s="15"/>
      <c r="AA181" s="15"/>
      <c r="AB181" s="15"/>
      <c r="AC181" s="15"/>
      <c r="AD181" s="15"/>
      <c r="AE181" s="15"/>
      <c r="AT181" s="275" t="s">
        <v>228</v>
      </c>
      <c r="AU181" s="275" t="s">
        <v>84</v>
      </c>
      <c r="AV181" s="15" t="s">
        <v>84</v>
      </c>
      <c r="AW181" s="15" t="s">
        <v>39</v>
      </c>
      <c r="AX181" s="15" t="s">
        <v>77</v>
      </c>
      <c r="AY181" s="275" t="s">
        <v>219</v>
      </c>
    </row>
    <row r="182" s="13" customFormat="1">
      <c r="A182" s="13"/>
      <c r="B182" s="229"/>
      <c r="C182" s="230"/>
      <c r="D182" s="231" t="s">
        <v>228</v>
      </c>
      <c r="E182" s="232" t="s">
        <v>2239</v>
      </c>
      <c r="F182" s="233" t="s">
        <v>2240</v>
      </c>
      <c r="G182" s="230"/>
      <c r="H182" s="234">
        <v>3.2000000000000002</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21.75" customHeight="1">
      <c r="A183" s="42"/>
      <c r="B183" s="43"/>
      <c r="C183" s="216" t="s">
        <v>350</v>
      </c>
      <c r="D183" s="216" t="s">
        <v>221</v>
      </c>
      <c r="E183" s="217" t="s">
        <v>1897</v>
      </c>
      <c r="F183" s="218" t="s">
        <v>1898</v>
      </c>
      <c r="G183" s="219" t="s">
        <v>1839</v>
      </c>
      <c r="H183" s="220">
        <v>0.28899999999999998</v>
      </c>
      <c r="I183" s="221"/>
      <c r="J183" s="222">
        <f>ROUND(I183*H183,2)</f>
        <v>0</v>
      </c>
      <c r="K183" s="218" t="s">
        <v>1129</v>
      </c>
      <c r="L183" s="48"/>
      <c r="M183" s="223" t="s">
        <v>32</v>
      </c>
      <c r="N183" s="224" t="s">
        <v>48</v>
      </c>
      <c r="O183" s="88"/>
      <c r="P183" s="225">
        <f>O183*H183</f>
        <v>0</v>
      </c>
      <c r="Q183" s="225">
        <v>1.0765279999999999</v>
      </c>
      <c r="R183" s="225">
        <f>Q183*H183</f>
        <v>0.31111659199999997</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2241</v>
      </c>
    </row>
    <row r="184" s="2" customFormat="1">
      <c r="A184" s="42"/>
      <c r="B184" s="43"/>
      <c r="C184" s="44"/>
      <c r="D184" s="299" t="s">
        <v>1131</v>
      </c>
      <c r="E184" s="44"/>
      <c r="F184" s="300" t="s">
        <v>1900</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15" customFormat="1">
      <c r="A185" s="15"/>
      <c r="B185" s="266"/>
      <c r="C185" s="267"/>
      <c r="D185" s="231" t="s">
        <v>228</v>
      </c>
      <c r="E185" s="268" t="s">
        <v>32</v>
      </c>
      <c r="F185" s="269" t="s">
        <v>2242</v>
      </c>
      <c r="G185" s="267"/>
      <c r="H185" s="268" t="s">
        <v>32</v>
      </c>
      <c r="I185" s="270"/>
      <c r="J185" s="267"/>
      <c r="K185" s="267"/>
      <c r="L185" s="271"/>
      <c r="M185" s="272"/>
      <c r="N185" s="273"/>
      <c r="O185" s="273"/>
      <c r="P185" s="273"/>
      <c r="Q185" s="273"/>
      <c r="R185" s="273"/>
      <c r="S185" s="273"/>
      <c r="T185" s="274"/>
      <c r="U185" s="15"/>
      <c r="V185" s="15"/>
      <c r="W185" s="15"/>
      <c r="X185" s="15"/>
      <c r="Y185" s="15"/>
      <c r="Z185" s="15"/>
      <c r="AA185" s="15"/>
      <c r="AB185" s="15"/>
      <c r="AC185" s="15"/>
      <c r="AD185" s="15"/>
      <c r="AE185" s="15"/>
      <c r="AT185" s="275" t="s">
        <v>228</v>
      </c>
      <c r="AU185" s="275" t="s">
        <v>84</v>
      </c>
      <c r="AV185" s="15" t="s">
        <v>84</v>
      </c>
      <c r="AW185" s="15" t="s">
        <v>39</v>
      </c>
      <c r="AX185" s="15" t="s">
        <v>77</v>
      </c>
      <c r="AY185" s="275" t="s">
        <v>219</v>
      </c>
    </row>
    <row r="186" s="13" customFormat="1">
      <c r="A186" s="13"/>
      <c r="B186" s="229"/>
      <c r="C186" s="230"/>
      <c r="D186" s="231" t="s">
        <v>228</v>
      </c>
      <c r="E186" s="232" t="s">
        <v>2243</v>
      </c>
      <c r="F186" s="233" t="s">
        <v>2244</v>
      </c>
      <c r="G186" s="230"/>
      <c r="H186" s="234">
        <v>0.28899999999999998</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84</v>
      </c>
      <c r="AV186" s="13" t="s">
        <v>86</v>
      </c>
      <c r="AW186" s="13" t="s">
        <v>39</v>
      </c>
      <c r="AX186" s="13" t="s">
        <v>84</v>
      </c>
      <c r="AY186" s="240" t="s">
        <v>219</v>
      </c>
    </row>
    <row r="187" s="2" customFormat="1" ht="33" customHeight="1">
      <c r="A187" s="42"/>
      <c r="B187" s="43"/>
      <c r="C187" s="216" t="s">
        <v>355</v>
      </c>
      <c r="D187" s="216" t="s">
        <v>221</v>
      </c>
      <c r="E187" s="217" t="s">
        <v>1901</v>
      </c>
      <c r="F187" s="218" t="s">
        <v>1902</v>
      </c>
      <c r="G187" s="219" t="s">
        <v>1749</v>
      </c>
      <c r="H187" s="220">
        <v>17.399000000000001</v>
      </c>
      <c r="I187" s="221"/>
      <c r="J187" s="222">
        <f>ROUND(I187*H187,2)</f>
        <v>0</v>
      </c>
      <c r="K187" s="218" t="s">
        <v>1903</v>
      </c>
      <c r="L187" s="48"/>
      <c r="M187" s="223" t="s">
        <v>32</v>
      </c>
      <c r="N187" s="224" t="s">
        <v>48</v>
      </c>
      <c r="O187" s="88"/>
      <c r="P187" s="225">
        <f>O187*H187</f>
        <v>0</v>
      </c>
      <c r="Q187" s="225">
        <v>0.0028</v>
      </c>
      <c r="R187" s="225">
        <f>Q187*H187</f>
        <v>0.048717200000000002</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2245</v>
      </c>
    </row>
    <row r="188" s="2" customFormat="1">
      <c r="A188" s="42"/>
      <c r="B188" s="43"/>
      <c r="C188" s="44"/>
      <c r="D188" s="231" t="s">
        <v>663</v>
      </c>
      <c r="E188" s="44"/>
      <c r="F188" s="276" t="s">
        <v>1905</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663</v>
      </c>
      <c r="AU188" s="20" t="s">
        <v>84</v>
      </c>
    </row>
    <row r="189" s="15" customFormat="1">
      <c r="A189" s="15"/>
      <c r="B189" s="266"/>
      <c r="C189" s="267"/>
      <c r="D189" s="231" t="s">
        <v>228</v>
      </c>
      <c r="E189" s="268" t="s">
        <v>32</v>
      </c>
      <c r="F189" s="269" t="s">
        <v>2246</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2247</v>
      </c>
      <c r="F190" s="233" t="s">
        <v>2248</v>
      </c>
      <c r="G190" s="230"/>
      <c r="H190" s="234">
        <v>17.399000000000001</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12" customFormat="1" ht="25.92" customHeight="1">
      <c r="A191" s="12"/>
      <c r="B191" s="200"/>
      <c r="C191" s="201"/>
      <c r="D191" s="202" t="s">
        <v>76</v>
      </c>
      <c r="E191" s="203" t="s">
        <v>226</v>
      </c>
      <c r="F191" s="203" t="s">
        <v>1910</v>
      </c>
      <c r="G191" s="201"/>
      <c r="H191" s="201"/>
      <c r="I191" s="204"/>
      <c r="J191" s="205">
        <f>BK191</f>
        <v>0</v>
      </c>
      <c r="K191" s="201"/>
      <c r="L191" s="206"/>
      <c r="M191" s="207"/>
      <c r="N191" s="208"/>
      <c r="O191" s="208"/>
      <c r="P191" s="209">
        <f>SUM(P192:P215)</f>
        <v>0</v>
      </c>
      <c r="Q191" s="208"/>
      <c r="R191" s="209">
        <f>SUM(R192:R215)</f>
        <v>42.586957998750002</v>
      </c>
      <c r="S191" s="208"/>
      <c r="T191" s="210">
        <f>SUM(T192:T215)</f>
        <v>0</v>
      </c>
      <c r="U191" s="12"/>
      <c r="V191" s="12"/>
      <c r="W191" s="12"/>
      <c r="X191" s="12"/>
      <c r="Y191" s="12"/>
      <c r="Z191" s="12"/>
      <c r="AA191" s="12"/>
      <c r="AB191" s="12"/>
      <c r="AC191" s="12"/>
      <c r="AD191" s="12"/>
      <c r="AE191" s="12"/>
      <c r="AR191" s="211" t="s">
        <v>84</v>
      </c>
      <c r="AT191" s="212" t="s">
        <v>76</v>
      </c>
      <c r="AU191" s="212" t="s">
        <v>77</v>
      </c>
      <c r="AY191" s="211" t="s">
        <v>219</v>
      </c>
      <c r="BK191" s="213">
        <f>SUM(BK192:BK215)</f>
        <v>0</v>
      </c>
    </row>
    <row r="192" s="2" customFormat="1" ht="21.75" customHeight="1">
      <c r="A192" s="42"/>
      <c r="B192" s="43"/>
      <c r="C192" s="216" t="s">
        <v>362</v>
      </c>
      <c r="D192" s="216" t="s">
        <v>221</v>
      </c>
      <c r="E192" s="217" t="s">
        <v>1911</v>
      </c>
      <c r="F192" s="218" t="s">
        <v>1912</v>
      </c>
      <c r="G192" s="219" t="s">
        <v>1764</v>
      </c>
      <c r="H192" s="220">
        <v>12.148</v>
      </c>
      <c r="I192" s="221"/>
      <c r="J192" s="222">
        <f>ROUND(I192*H192,2)</f>
        <v>0</v>
      </c>
      <c r="K192" s="218" t="s">
        <v>1129</v>
      </c>
      <c r="L192" s="48"/>
      <c r="M192" s="223" t="s">
        <v>32</v>
      </c>
      <c r="N192" s="224" t="s">
        <v>48</v>
      </c>
      <c r="O192" s="88"/>
      <c r="P192" s="225">
        <f>O192*H192</f>
        <v>0</v>
      </c>
      <c r="Q192" s="225">
        <v>2.502202</v>
      </c>
      <c r="R192" s="225">
        <f>Q192*H192</f>
        <v>30.396749895999999</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2249</v>
      </c>
    </row>
    <row r="193" s="2" customFormat="1">
      <c r="A193" s="42"/>
      <c r="B193" s="43"/>
      <c r="C193" s="44"/>
      <c r="D193" s="299" t="s">
        <v>1131</v>
      </c>
      <c r="E193" s="44"/>
      <c r="F193" s="300" t="s">
        <v>1914</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1131</v>
      </c>
      <c r="AU193" s="20" t="s">
        <v>84</v>
      </c>
    </row>
    <row r="194" s="15" customFormat="1">
      <c r="A194" s="15"/>
      <c r="B194" s="266"/>
      <c r="C194" s="267"/>
      <c r="D194" s="231" t="s">
        <v>228</v>
      </c>
      <c r="E194" s="268" t="s">
        <v>32</v>
      </c>
      <c r="F194" s="269" t="s">
        <v>2250</v>
      </c>
      <c r="G194" s="267"/>
      <c r="H194" s="268" t="s">
        <v>32</v>
      </c>
      <c r="I194" s="270"/>
      <c r="J194" s="267"/>
      <c r="K194" s="267"/>
      <c r="L194" s="271"/>
      <c r="M194" s="272"/>
      <c r="N194" s="273"/>
      <c r="O194" s="273"/>
      <c r="P194" s="273"/>
      <c r="Q194" s="273"/>
      <c r="R194" s="273"/>
      <c r="S194" s="273"/>
      <c r="T194" s="274"/>
      <c r="U194" s="15"/>
      <c r="V194" s="15"/>
      <c r="W194" s="15"/>
      <c r="X194" s="15"/>
      <c r="Y194" s="15"/>
      <c r="Z194" s="15"/>
      <c r="AA194" s="15"/>
      <c r="AB194" s="15"/>
      <c r="AC194" s="15"/>
      <c r="AD194" s="15"/>
      <c r="AE194" s="15"/>
      <c r="AT194" s="275" t="s">
        <v>228</v>
      </c>
      <c r="AU194" s="275" t="s">
        <v>84</v>
      </c>
      <c r="AV194" s="15" t="s">
        <v>84</v>
      </c>
      <c r="AW194" s="15" t="s">
        <v>39</v>
      </c>
      <c r="AX194" s="15" t="s">
        <v>77</v>
      </c>
      <c r="AY194" s="275" t="s">
        <v>219</v>
      </c>
    </row>
    <row r="195" s="15" customFormat="1">
      <c r="A195" s="15"/>
      <c r="B195" s="266"/>
      <c r="C195" s="267"/>
      <c r="D195" s="231" t="s">
        <v>228</v>
      </c>
      <c r="E195" s="268" t="s">
        <v>32</v>
      </c>
      <c r="F195" s="269" t="s">
        <v>1915</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1908</v>
      </c>
      <c r="F196" s="233" t="s">
        <v>2251</v>
      </c>
      <c r="G196" s="230"/>
      <c r="H196" s="234">
        <v>12.148</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2" customFormat="1" ht="21.75" customHeight="1">
      <c r="A197" s="42"/>
      <c r="B197" s="43"/>
      <c r="C197" s="216" t="s">
        <v>366</v>
      </c>
      <c r="D197" s="216" t="s">
        <v>221</v>
      </c>
      <c r="E197" s="217" t="s">
        <v>1922</v>
      </c>
      <c r="F197" s="218" t="s">
        <v>1923</v>
      </c>
      <c r="G197" s="219" t="s">
        <v>1839</v>
      </c>
      <c r="H197" s="220">
        <v>0.56999999999999995</v>
      </c>
      <c r="I197" s="221"/>
      <c r="J197" s="222">
        <f>ROUND(I197*H197,2)</f>
        <v>0</v>
      </c>
      <c r="K197" s="218" t="s">
        <v>1129</v>
      </c>
      <c r="L197" s="48"/>
      <c r="M197" s="223" t="s">
        <v>32</v>
      </c>
      <c r="N197" s="224" t="s">
        <v>48</v>
      </c>
      <c r="O197" s="88"/>
      <c r="P197" s="225">
        <f>O197*H197</f>
        <v>0</v>
      </c>
      <c r="Q197" s="225">
        <v>1.0968659999999999</v>
      </c>
      <c r="R197" s="225">
        <f>Q197*H197</f>
        <v>0.62521361999999991</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2252</v>
      </c>
    </row>
    <row r="198" s="2" customFormat="1">
      <c r="A198" s="42"/>
      <c r="B198" s="43"/>
      <c r="C198" s="44"/>
      <c r="D198" s="299" t="s">
        <v>1131</v>
      </c>
      <c r="E198" s="44"/>
      <c r="F198" s="300" t="s">
        <v>1925</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1131</v>
      </c>
      <c r="AU198" s="20" t="s">
        <v>84</v>
      </c>
    </row>
    <row r="199" s="15" customFormat="1">
      <c r="A199" s="15"/>
      <c r="B199" s="266"/>
      <c r="C199" s="267"/>
      <c r="D199" s="231" t="s">
        <v>228</v>
      </c>
      <c r="E199" s="268" t="s">
        <v>32</v>
      </c>
      <c r="F199" s="269" t="s">
        <v>2250</v>
      </c>
      <c r="G199" s="267"/>
      <c r="H199" s="268" t="s">
        <v>32</v>
      </c>
      <c r="I199" s="270"/>
      <c r="J199" s="267"/>
      <c r="K199" s="267"/>
      <c r="L199" s="271"/>
      <c r="M199" s="272"/>
      <c r="N199" s="273"/>
      <c r="O199" s="273"/>
      <c r="P199" s="273"/>
      <c r="Q199" s="273"/>
      <c r="R199" s="273"/>
      <c r="S199" s="273"/>
      <c r="T199" s="274"/>
      <c r="U199" s="15"/>
      <c r="V199" s="15"/>
      <c r="W199" s="15"/>
      <c r="X199" s="15"/>
      <c r="Y199" s="15"/>
      <c r="Z199" s="15"/>
      <c r="AA199" s="15"/>
      <c r="AB199" s="15"/>
      <c r="AC199" s="15"/>
      <c r="AD199" s="15"/>
      <c r="AE199" s="15"/>
      <c r="AT199" s="275" t="s">
        <v>228</v>
      </c>
      <c r="AU199" s="275" t="s">
        <v>84</v>
      </c>
      <c r="AV199" s="15" t="s">
        <v>84</v>
      </c>
      <c r="AW199" s="15" t="s">
        <v>39</v>
      </c>
      <c r="AX199" s="15" t="s">
        <v>77</v>
      </c>
      <c r="AY199" s="275" t="s">
        <v>219</v>
      </c>
    </row>
    <row r="200" s="15" customFormat="1">
      <c r="A200" s="15"/>
      <c r="B200" s="266"/>
      <c r="C200" s="267"/>
      <c r="D200" s="231" t="s">
        <v>228</v>
      </c>
      <c r="E200" s="268" t="s">
        <v>32</v>
      </c>
      <c r="F200" s="269" t="s">
        <v>2253</v>
      </c>
      <c r="G200" s="267"/>
      <c r="H200" s="268" t="s">
        <v>32</v>
      </c>
      <c r="I200" s="270"/>
      <c r="J200" s="267"/>
      <c r="K200" s="267"/>
      <c r="L200" s="271"/>
      <c r="M200" s="272"/>
      <c r="N200" s="273"/>
      <c r="O200" s="273"/>
      <c r="P200" s="273"/>
      <c r="Q200" s="273"/>
      <c r="R200" s="273"/>
      <c r="S200" s="273"/>
      <c r="T200" s="274"/>
      <c r="U200" s="15"/>
      <c r="V200" s="15"/>
      <c r="W200" s="15"/>
      <c r="X200" s="15"/>
      <c r="Y200" s="15"/>
      <c r="Z200" s="15"/>
      <c r="AA200" s="15"/>
      <c r="AB200" s="15"/>
      <c r="AC200" s="15"/>
      <c r="AD200" s="15"/>
      <c r="AE200" s="15"/>
      <c r="AT200" s="275" t="s">
        <v>228</v>
      </c>
      <c r="AU200" s="275" t="s">
        <v>84</v>
      </c>
      <c r="AV200" s="15" t="s">
        <v>84</v>
      </c>
      <c r="AW200" s="15" t="s">
        <v>39</v>
      </c>
      <c r="AX200" s="15" t="s">
        <v>77</v>
      </c>
      <c r="AY200" s="275" t="s">
        <v>219</v>
      </c>
    </row>
    <row r="201" s="13" customFormat="1">
      <c r="A201" s="13"/>
      <c r="B201" s="229"/>
      <c r="C201" s="230"/>
      <c r="D201" s="231" t="s">
        <v>228</v>
      </c>
      <c r="E201" s="232" t="s">
        <v>1916</v>
      </c>
      <c r="F201" s="233" t="s">
        <v>2254</v>
      </c>
      <c r="G201" s="230"/>
      <c r="H201" s="234">
        <v>0.56999999999999995</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24.15" customHeight="1">
      <c r="A202" s="42"/>
      <c r="B202" s="43"/>
      <c r="C202" s="216" t="s">
        <v>370</v>
      </c>
      <c r="D202" s="216" t="s">
        <v>221</v>
      </c>
      <c r="E202" s="217" t="s">
        <v>1928</v>
      </c>
      <c r="F202" s="218" t="s">
        <v>1929</v>
      </c>
      <c r="G202" s="219" t="s">
        <v>1749</v>
      </c>
      <c r="H202" s="220">
        <v>7.5</v>
      </c>
      <c r="I202" s="221"/>
      <c r="J202" s="222">
        <f>ROUND(I202*H202,2)</f>
        <v>0</v>
      </c>
      <c r="K202" s="218" t="s">
        <v>1129</v>
      </c>
      <c r="L202" s="48"/>
      <c r="M202" s="223" t="s">
        <v>32</v>
      </c>
      <c r="N202" s="224" t="s">
        <v>48</v>
      </c>
      <c r="O202" s="88"/>
      <c r="P202" s="225">
        <f>O202*H202</f>
        <v>0</v>
      </c>
      <c r="Q202" s="225">
        <v>0.22797600000000001</v>
      </c>
      <c r="R202" s="225">
        <f>Q202*H202</f>
        <v>1.7098200000000001</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2255</v>
      </c>
    </row>
    <row r="203" s="2" customFormat="1">
      <c r="A203" s="42"/>
      <c r="B203" s="43"/>
      <c r="C203" s="44"/>
      <c r="D203" s="299" t="s">
        <v>1131</v>
      </c>
      <c r="E203" s="44"/>
      <c r="F203" s="300" t="s">
        <v>1931</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1131</v>
      </c>
      <c r="AU203" s="20" t="s">
        <v>84</v>
      </c>
    </row>
    <row r="204" s="15" customFormat="1">
      <c r="A204" s="15"/>
      <c r="B204" s="266"/>
      <c r="C204" s="267"/>
      <c r="D204" s="231" t="s">
        <v>228</v>
      </c>
      <c r="E204" s="268" t="s">
        <v>32</v>
      </c>
      <c r="F204" s="269" t="s">
        <v>1932</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2256</v>
      </c>
      <c r="F205" s="233" t="s">
        <v>2257</v>
      </c>
      <c r="G205" s="230"/>
      <c r="H205" s="234">
        <v>7.5</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24.15" customHeight="1">
      <c r="A206" s="42"/>
      <c r="B206" s="43"/>
      <c r="C206" s="216" t="s">
        <v>375</v>
      </c>
      <c r="D206" s="216" t="s">
        <v>221</v>
      </c>
      <c r="E206" s="217" t="s">
        <v>1935</v>
      </c>
      <c r="F206" s="218" t="s">
        <v>1936</v>
      </c>
      <c r="G206" s="219" t="s">
        <v>1749</v>
      </c>
      <c r="H206" s="220">
        <v>49.700000000000003</v>
      </c>
      <c r="I206" s="221"/>
      <c r="J206" s="222">
        <f>ROUND(I206*H206,2)</f>
        <v>0</v>
      </c>
      <c r="K206" s="218" t="s">
        <v>1129</v>
      </c>
      <c r="L206" s="48"/>
      <c r="M206" s="223" t="s">
        <v>32</v>
      </c>
      <c r="N206" s="224" t="s">
        <v>48</v>
      </c>
      <c r="O206" s="88"/>
      <c r="P206" s="225">
        <f>O206*H206</f>
        <v>0</v>
      </c>
      <c r="Q206" s="225">
        <v>0.15679630750000001</v>
      </c>
      <c r="R206" s="225">
        <f>Q206*H206</f>
        <v>7.7927764827500008</v>
      </c>
      <c r="S206" s="225">
        <v>0</v>
      </c>
      <c r="T206" s="226">
        <f>S206*H206</f>
        <v>0</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2258</v>
      </c>
    </row>
    <row r="207" s="2" customFormat="1">
      <c r="A207" s="42"/>
      <c r="B207" s="43"/>
      <c r="C207" s="44"/>
      <c r="D207" s="299" t="s">
        <v>1131</v>
      </c>
      <c r="E207" s="44"/>
      <c r="F207" s="300" t="s">
        <v>1938</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1131</v>
      </c>
      <c r="AU207" s="20" t="s">
        <v>84</v>
      </c>
    </row>
    <row r="208" s="15" customFormat="1">
      <c r="A208" s="15"/>
      <c r="B208" s="266"/>
      <c r="C208" s="267"/>
      <c r="D208" s="231" t="s">
        <v>228</v>
      </c>
      <c r="E208" s="268" t="s">
        <v>32</v>
      </c>
      <c r="F208" s="269" t="s">
        <v>2007</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5" customFormat="1">
      <c r="A209" s="15"/>
      <c r="B209" s="266"/>
      <c r="C209" s="267"/>
      <c r="D209" s="231" t="s">
        <v>228</v>
      </c>
      <c r="E209" s="268" t="s">
        <v>32</v>
      </c>
      <c r="F209" s="269" t="s">
        <v>2259</v>
      </c>
      <c r="G209" s="267"/>
      <c r="H209" s="268" t="s">
        <v>32</v>
      </c>
      <c r="I209" s="270"/>
      <c r="J209" s="267"/>
      <c r="K209" s="267"/>
      <c r="L209" s="271"/>
      <c r="M209" s="272"/>
      <c r="N209" s="273"/>
      <c r="O209" s="273"/>
      <c r="P209" s="273"/>
      <c r="Q209" s="273"/>
      <c r="R209" s="273"/>
      <c r="S209" s="273"/>
      <c r="T209" s="274"/>
      <c r="U209" s="15"/>
      <c r="V209" s="15"/>
      <c r="W209" s="15"/>
      <c r="X209" s="15"/>
      <c r="Y209" s="15"/>
      <c r="Z209" s="15"/>
      <c r="AA209" s="15"/>
      <c r="AB209" s="15"/>
      <c r="AC209" s="15"/>
      <c r="AD209" s="15"/>
      <c r="AE209" s="15"/>
      <c r="AT209" s="275" t="s">
        <v>228</v>
      </c>
      <c r="AU209" s="275" t="s">
        <v>84</v>
      </c>
      <c r="AV209" s="15" t="s">
        <v>84</v>
      </c>
      <c r="AW209" s="15" t="s">
        <v>39</v>
      </c>
      <c r="AX209" s="15" t="s">
        <v>77</v>
      </c>
      <c r="AY209" s="275" t="s">
        <v>219</v>
      </c>
    </row>
    <row r="210" s="13" customFormat="1">
      <c r="A210" s="13"/>
      <c r="B210" s="229"/>
      <c r="C210" s="230"/>
      <c r="D210" s="231" t="s">
        <v>228</v>
      </c>
      <c r="E210" s="232" t="s">
        <v>1926</v>
      </c>
      <c r="F210" s="233" t="s">
        <v>2260</v>
      </c>
      <c r="G210" s="230"/>
      <c r="H210" s="234">
        <v>49.700000000000003</v>
      </c>
      <c r="I210" s="235"/>
      <c r="J210" s="230"/>
      <c r="K210" s="230"/>
      <c r="L210" s="236"/>
      <c r="M210" s="237"/>
      <c r="N210" s="238"/>
      <c r="O210" s="238"/>
      <c r="P210" s="238"/>
      <c r="Q210" s="238"/>
      <c r="R210" s="238"/>
      <c r="S210" s="238"/>
      <c r="T210" s="239"/>
      <c r="U210" s="13"/>
      <c r="V210" s="13"/>
      <c r="W210" s="13"/>
      <c r="X210" s="13"/>
      <c r="Y210" s="13"/>
      <c r="Z210" s="13"/>
      <c r="AA210" s="13"/>
      <c r="AB210" s="13"/>
      <c r="AC210" s="13"/>
      <c r="AD210" s="13"/>
      <c r="AE210" s="13"/>
      <c r="AT210" s="240" t="s">
        <v>228</v>
      </c>
      <c r="AU210" s="240" t="s">
        <v>84</v>
      </c>
      <c r="AV210" s="13" t="s">
        <v>86</v>
      </c>
      <c r="AW210" s="13" t="s">
        <v>39</v>
      </c>
      <c r="AX210" s="13" t="s">
        <v>84</v>
      </c>
      <c r="AY210" s="240" t="s">
        <v>219</v>
      </c>
    </row>
    <row r="211" s="2" customFormat="1" ht="33" customHeight="1">
      <c r="A211" s="42"/>
      <c r="B211" s="43"/>
      <c r="C211" s="216" t="s">
        <v>380</v>
      </c>
      <c r="D211" s="216" t="s">
        <v>221</v>
      </c>
      <c r="E211" s="217" t="s">
        <v>1942</v>
      </c>
      <c r="F211" s="218" t="s">
        <v>1943</v>
      </c>
      <c r="G211" s="219" t="s">
        <v>1749</v>
      </c>
      <c r="H211" s="220">
        <v>2</v>
      </c>
      <c r="I211" s="221"/>
      <c r="J211" s="222">
        <f>ROUND(I211*H211,2)</f>
        <v>0</v>
      </c>
      <c r="K211" s="218" t="s">
        <v>1129</v>
      </c>
      <c r="L211" s="48"/>
      <c r="M211" s="223" t="s">
        <v>32</v>
      </c>
      <c r="N211" s="224" t="s">
        <v>48</v>
      </c>
      <c r="O211" s="88"/>
      <c r="P211" s="225">
        <f>O211*H211</f>
        <v>0</v>
      </c>
      <c r="Q211" s="225">
        <v>1.031199</v>
      </c>
      <c r="R211" s="225">
        <f>Q211*H211</f>
        <v>2.062398</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2261</v>
      </c>
    </row>
    <row r="212" s="2" customFormat="1">
      <c r="A212" s="42"/>
      <c r="B212" s="43"/>
      <c r="C212" s="44"/>
      <c r="D212" s="299" t="s">
        <v>1131</v>
      </c>
      <c r="E212" s="44"/>
      <c r="F212" s="300" t="s">
        <v>1945</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1131</v>
      </c>
      <c r="AU212" s="20" t="s">
        <v>84</v>
      </c>
    </row>
    <row r="213" s="15" customFormat="1">
      <c r="A213" s="15"/>
      <c r="B213" s="266"/>
      <c r="C213" s="267"/>
      <c r="D213" s="231" t="s">
        <v>228</v>
      </c>
      <c r="E213" s="268" t="s">
        <v>32</v>
      </c>
      <c r="F213" s="269" t="s">
        <v>1946</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5" customFormat="1">
      <c r="A214" s="15"/>
      <c r="B214" s="266"/>
      <c r="C214" s="267"/>
      <c r="D214" s="231" t="s">
        <v>228</v>
      </c>
      <c r="E214" s="268" t="s">
        <v>32</v>
      </c>
      <c r="F214" s="269" t="s">
        <v>1947</v>
      </c>
      <c r="G214" s="267"/>
      <c r="H214" s="268" t="s">
        <v>32</v>
      </c>
      <c r="I214" s="270"/>
      <c r="J214" s="267"/>
      <c r="K214" s="267"/>
      <c r="L214" s="271"/>
      <c r="M214" s="272"/>
      <c r="N214" s="273"/>
      <c r="O214" s="273"/>
      <c r="P214" s="273"/>
      <c r="Q214" s="273"/>
      <c r="R214" s="273"/>
      <c r="S214" s="273"/>
      <c r="T214" s="274"/>
      <c r="U214" s="15"/>
      <c r="V214" s="15"/>
      <c r="W214" s="15"/>
      <c r="X214" s="15"/>
      <c r="Y214" s="15"/>
      <c r="Z214" s="15"/>
      <c r="AA214" s="15"/>
      <c r="AB214" s="15"/>
      <c r="AC214" s="15"/>
      <c r="AD214" s="15"/>
      <c r="AE214" s="15"/>
      <c r="AT214" s="275" t="s">
        <v>228</v>
      </c>
      <c r="AU214" s="275" t="s">
        <v>84</v>
      </c>
      <c r="AV214" s="15" t="s">
        <v>84</v>
      </c>
      <c r="AW214" s="15" t="s">
        <v>39</v>
      </c>
      <c r="AX214" s="15" t="s">
        <v>77</v>
      </c>
      <c r="AY214" s="275" t="s">
        <v>219</v>
      </c>
    </row>
    <row r="215" s="13" customFormat="1">
      <c r="A215" s="13"/>
      <c r="B215" s="229"/>
      <c r="C215" s="230"/>
      <c r="D215" s="231" t="s">
        <v>228</v>
      </c>
      <c r="E215" s="232" t="s">
        <v>1933</v>
      </c>
      <c r="F215" s="233" t="s">
        <v>1949</v>
      </c>
      <c r="G215" s="230"/>
      <c r="H215" s="234">
        <v>2</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12" customFormat="1" ht="25.92" customHeight="1">
      <c r="A216" s="12"/>
      <c r="B216" s="200"/>
      <c r="C216" s="201"/>
      <c r="D216" s="202" t="s">
        <v>76</v>
      </c>
      <c r="E216" s="203" t="s">
        <v>246</v>
      </c>
      <c r="F216" s="203" t="s">
        <v>634</v>
      </c>
      <c r="G216" s="201"/>
      <c r="H216" s="201"/>
      <c r="I216" s="204"/>
      <c r="J216" s="205">
        <f>BK216</f>
        <v>0</v>
      </c>
      <c r="K216" s="201"/>
      <c r="L216" s="206"/>
      <c r="M216" s="207"/>
      <c r="N216" s="208"/>
      <c r="O216" s="208"/>
      <c r="P216" s="209">
        <f>SUM(P217:P228)</f>
        <v>0</v>
      </c>
      <c r="Q216" s="208"/>
      <c r="R216" s="209">
        <f>SUM(R217:R228)</f>
        <v>241.572</v>
      </c>
      <c r="S216" s="208"/>
      <c r="T216" s="210">
        <f>SUM(T217:T228)</f>
        <v>108.48</v>
      </c>
      <c r="U216" s="12"/>
      <c r="V216" s="12"/>
      <c r="W216" s="12"/>
      <c r="X216" s="12"/>
      <c r="Y216" s="12"/>
      <c r="Z216" s="12"/>
      <c r="AA216" s="12"/>
      <c r="AB216" s="12"/>
      <c r="AC216" s="12"/>
      <c r="AD216" s="12"/>
      <c r="AE216" s="12"/>
      <c r="AR216" s="211" t="s">
        <v>84</v>
      </c>
      <c r="AT216" s="212" t="s">
        <v>76</v>
      </c>
      <c r="AU216" s="212" t="s">
        <v>77</v>
      </c>
      <c r="AY216" s="211" t="s">
        <v>219</v>
      </c>
      <c r="BK216" s="213">
        <f>SUM(BK217:BK228)</f>
        <v>0</v>
      </c>
    </row>
    <row r="217" s="2" customFormat="1" ht="24.15" customHeight="1">
      <c r="A217" s="42"/>
      <c r="B217" s="43"/>
      <c r="C217" s="216" t="s">
        <v>385</v>
      </c>
      <c r="D217" s="216" t="s">
        <v>221</v>
      </c>
      <c r="E217" s="217" t="s">
        <v>1950</v>
      </c>
      <c r="F217" s="218" t="s">
        <v>1951</v>
      </c>
      <c r="G217" s="219" t="s">
        <v>1764</v>
      </c>
      <c r="H217" s="220">
        <v>123</v>
      </c>
      <c r="I217" s="221"/>
      <c r="J217" s="222">
        <f>ROUND(I217*H217,2)</f>
        <v>0</v>
      </c>
      <c r="K217" s="218" t="s">
        <v>1129</v>
      </c>
      <c r="L217" s="48"/>
      <c r="M217" s="223" t="s">
        <v>32</v>
      </c>
      <c r="N217" s="224" t="s">
        <v>48</v>
      </c>
      <c r="O217" s="88"/>
      <c r="P217" s="225">
        <f>O217*H217</f>
        <v>0</v>
      </c>
      <c r="Q217" s="225">
        <v>1.964</v>
      </c>
      <c r="R217" s="225">
        <f>Q217*H217</f>
        <v>241.572</v>
      </c>
      <c r="S217" s="225">
        <v>0</v>
      </c>
      <c r="T217" s="226">
        <f>S217*H217</f>
        <v>0</v>
      </c>
      <c r="U217" s="42"/>
      <c r="V217" s="42"/>
      <c r="W217" s="42"/>
      <c r="X217" s="42"/>
      <c r="Y217" s="42"/>
      <c r="Z217" s="42"/>
      <c r="AA217" s="42"/>
      <c r="AB217" s="42"/>
      <c r="AC217" s="42"/>
      <c r="AD217" s="42"/>
      <c r="AE217" s="42"/>
      <c r="AR217" s="227" t="s">
        <v>226</v>
      </c>
      <c r="AT217" s="227" t="s">
        <v>221</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226</v>
      </c>
      <c r="BM217" s="227" t="s">
        <v>2262</v>
      </c>
    </row>
    <row r="218" s="2" customFormat="1">
      <c r="A218" s="42"/>
      <c r="B218" s="43"/>
      <c r="C218" s="44"/>
      <c r="D218" s="299" t="s">
        <v>1131</v>
      </c>
      <c r="E218" s="44"/>
      <c r="F218" s="300" t="s">
        <v>1953</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1131</v>
      </c>
      <c r="AU218" s="20" t="s">
        <v>84</v>
      </c>
    </row>
    <row r="219" s="15" customFormat="1">
      <c r="A219" s="15"/>
      <c r="B219" s="266"/>
      <c r="C219" s="267"/>
      <c r="D219" s="231" t="s">
        <v>228</v>
      </c>
      <c r="E219" s="268" t="s">
        <v>32</v>
      </c>
      <c r="F219" s="269" t="s">
        <v>2263</v>
      </c>
      <c r="G219" s="267"/>
      <c r="H219" s="268" t="s">
        <v>32</v>
      </c>
      <c r="I219" s="270"/>
      <c r="J219" s="267"/>
      <c r="K219" s="267"/>
      <c r="L219" s="271"/>
      <c r="M219" s="272"/>
      <c r="N219" s="273"/>
      <c r="O219" s="273"/>
      <c r="P219" s="273"/>
      <c r="Q219" s="273"/>
      <c r="R219" s="273"/>
      <c r="S219" s="273"/>
      <c r="T219" s="274"/>
      <c r="U219" s="15"/>
      <c r="V219" s="15"/>
      <c r="W219" s="15"/>
      <c r="X219" s="15"/>
      <c r="Y219" s="15"/>
      <c r="Z219" s="15"/>
      <c r="AA219" s="15"/>
      <c r="AB219" s="15"/>
      <c r="AC219" s="15"/>
      <c r="AD219" s="15"/>
      <c r="AE219" s="15"/>
      <c r="AT219" s="275" t="s">
        <v>228</v>
      </c>
      <c r="AU219" s="275" t="s">
        <v>84</v>
      </c>
      <c r="AV219" s="15" t="s">
        <v>84</v>
      </c>
      <c r="AW219" s="15" t="s">
        <v>39</v>
      </c>
      <c r="AX219" s="15" t="s">
        <v>77</v>
      </c>
      <c r="AY219" s="275" t="s">
        <v>219</v>
      </c>
    </row>
    <row r="220" s="13" customFormat="1">
      <c r="A220" s="13"/>
      <c r="B220" s="229"/>
      <c r="C220" s="230"/>
      <c r="D220" s="231" t="s">
        <v>228</v>
      </c>
      <c r="E220" s="232" t="s">
        <v>1940</v>
      </c>
      <c r="F220" s="233" t="s">
        <v>2264</v>
      </c>
      <c r="G220" s="230"/>
      <c r="H220" s="234">
        <v>123</v>
      </c>
      <c r="I220" s="235"/>
      <c r="J220" s="230"/>
      <c r="K220" s="230"/>
      <c r="L220" s="236"/>
      <c r="M220" s="237"/>
      <c r="N220" s="238"/>
      <c r="O220" s="238"/>
      <c r="P220" s="238"/>
      <c r="Q220" s="238"/>
      <c r="R220" s="238"/>
      <c r="S220" s="238"/>
      <c r="T220" s="239"/>
      <c r="U220" s="13"/>
      <c r="V220" s="13"/>
      <c r="W220" s="13"/>
      <c r="X220" s="13"/>
      <c r="Y220" s="13"/>
      <c r="Z220" s="13"/>
      <c r="AA220" s="13"/>
      <c r="AB220" s="13"/>
      <c r="AC220" s="13"/>
      <c r="AD220" s="13"/>
      <c r="AE220" s="13"/>
      <c r="AT220" s="240" t="s">
        <v>228</v>
      </c>
      <c r="AU220" s="240" t="s">
        <v>84</v>
      </c>
      <c r="AV220" s="13" t="s">
        <v>86</v>
      </c>
      <c r="AW220" s="13" t="s">
        <v>39</v>
      </c>
      <c r="AX220" s="13" t="s">
        <v>84</v>
      </c>
      <c r="AY220" s="240" t="s">
        <v>219</v>
      </c>
    </row>
    <row r="221" s="2" customFormat="1" ht="16.5" customHeight="1">
      <c r="A221" s="42"/>
      <c r="B221" s="43"/>
      <c r="C221" s="216" t="s">
        <v>390</v>
      </c>
      <c r="D221" s="216" t="s">
        <v>221</v>
      </c>
      <c r="E221" s="217" t="s">
        <v>1957</v>
      </c>
      <c r="F221" s="218" t="s">
        <v>1958</v>
      </c>
      <c r="G221" s="219" t="s">
        <v>1764</v>
      </c>
      <c r="H221" s="220">
        <v>60</v>
      </c>
      <c r="I221" s="221"/>
      <c r="J221" s="222">
        <f>ROUND(I221*H221,2)</f>
        <v>0</v>
      </c>
      <c r="K221" s="218" t="s">
        <v>1129</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226</v>
      </c>
      <c r="AT221" s="227" t="s">
        <v>221</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2265</v>
      </c>
    </row>
    <row r="222" s="2" customFormat="1">
      <c r="A222" s="42"/>
      <c r="B222" s="43"/>
      <c r="C222" s="44"/>
      <c r="D222" s="299" t="s">
        <v>1131</v>
      </c>
      <c r="E222" s="44"/>
      <c r="F222" s="300" t="s">
        <v>1960</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1131</v>
      </c>
      <c r="AU222" s="20" t="s">
        <v>84</v>
      </c>
    </row>
    <row r="223" s="15" customFormat="1">
      <c r="A223" s="15"/>
      <c r="B223" s="266"/>
      <c r="C223" s="267"/>
      <c r="D223" s="231" t="s">
        <v>228</v>
      </c>
      <c r="E223" s="268" t="s">
        <v>32</v>
      </c>
      <c r="F223" s="269" t="s">
        <v>2266</v>
      </c>
      <c r="G223" s="267"/>
      <c r="H223" s="268" t="s">
        <v>32</v>
      </c>
      <c r="I223" s="270"/>
      <c r="J223" s="267"/>
      <c r="K223" s="267"/>
      <c r="L223" s="271"/>
      <c r="M223" s="272"/>
      <c r="N223" s="273"/>
      <c r="O223" s="273"/>
      <c r="P223" s="273"/>
      <c r="Q223" s="273"/>
      <c r="R223" s="273"/>
      <c r="S223" s="273"/>
      <c r="T223" s="274"/>
      <c r="U223" s="15"/>
      <c r="V223" s="15"/>
      <c r="W223" s="15"/>
      <c r="X223" s="15"/>
      <c r="Y223" s="15"/>
      <c r="Z223" s="15"/>
      <c r="AA223" s="15"/>
      <c r="AB223" s="15"/>
      <c r="AC223" s="15"/>
      <c r="AD223" s="15"/>
      <c r="AE223" s="15"/>
      <c r="AT223" s="275" t="s">
        <v>228</v>
      </c>
      <c r="AU223" s="275" t="s">
        <v>84</v>
      </c>
      <c r="AV223" s="15" t="s">
        <v>84</v>
      </c>
      <c r="AW223" s="15" t="s">
        <v>39</v>
      </c>
      <c r="AX223" s="15" t="s">
        <v>77</v>
      </c>
      <c r="AY223" s="275" t="s">
        <v>219</v>
      </c>
    </row>
    <row r="224" s="13" customFormat="1">
      <c r="A224" s="13"/>
      <c r="B224" s="229"/>
      <c r="C224" s="230"/>
      <c r="D224" s="231" t="s">
        <v>228</v>
      </c>
      <c r="E224" s="232" t="s">
        <v>1948</v>
      </c>
      <c r="F224" s="233" t="s">
        <v>2267</v>
      </c>
      <c r="G224" s="230"/>
      <c r="H224" s="234">
        <v>60</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84</v>
      </c>
      <c r="AV224" s="13" t="s">
        <v>86</v>
      </c>
      <c r="AW224" s="13" t="s">
        <v>39</v>
      </c>
      <c r="AX224" s="13" t="s">
        <v>84</v>
      </c>
      <c r="AY224" s="240" t="s">
        <v>219</v>
      </c>
    </row>
    <row r="225" s="2" customFormat="1" ht="24.15" customHeight="1">
      <c r="A225" s="42"/>
      <c r="B225" s="43"/>
      <c r="C225" s="216" t="s">
        <v>394</v>
      </c>
      <c r="D225" s="216" t="s">
        <v>221</v>
      </c>
      <c r="E225" s="217" t="s">
        <v>1964</v>
      </c>
      <c r="F225" s="218" t="s">
        <v>1965</v>
      </c>
      <c r="G225" s="219" t="s">
        <v>1764</v>
      </c>
      <c r="H225" s="220">
        <v>60</v>
      </c>
      <c r="I225" s="221"/>
      <c r="J225" s="222">
        <f>ROUND(I225*H225,2)</f>
        <v>0</v>
      </c>
      <c r="K225" s="218" t="s">
        <v>1129</v>
      </c>
      <c r="L225" s="48"/>
      <c r="M225" s="223" t="s">
        <v>32</v>
      </c>
      <c r="N225" s="224" t="s">
        <v>48</v>
      </c>
      <c r="O225" s="88"/>
      <c r="P225" s="225">
        <f>O225*H225</f>
        <v>0</v>
      </c>
      <c r="Q225" s="225">
        <v>0</v>
      </c>
      <c r="R225" s="225">
        <f>Q225*H225</f>
        <v>0</v>
      </c>
      <c r="S225" s="225">
        <v>1.8080000000000001</v>
      </c>
      <c r="T225" s="226">
        <f>S225*H225</f>
        <v>108.48</v>
      </c>
      <c r="U225" s="42"/>
      <c r="V225" s="42"/>
      <c r="W225" s="42"/>
      <c r="X225" s="42"/>
      <c r="Y225" s="42"/>
      <c r="Z225" s="42"/>
      <c r="AA225" s="42"/>
      <c r="AB225" s="42"/>
      <c r="AC225" s="42"/>
      <c r="AD225" s="42"/>
      <c r="AE225" s="42"/>
      <c r="AR225" s="227" t="s">
        <v>226</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2268</v>
      </c>
    </row>
    <row r="226" s="2" customFormat="1">
      <c r="A226" s="42"/>
      <c r="B226" s="43"/>
      <c r="C226" s="44"/>
      <c r="D226" s="299" t="s">
        <v>1131</v>
      </c>
      <c r="E226" s="44"/>
      <c r="F226" s="300" t="s">
        <v>1967</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1131</v>
      </c>
      <c r="AU226" s="20" t="s">
        <v>84</v>
      </c>
    </row>
    <row r="227" s="15" customFormat="1">
      <c r="A227" s="15"/>
      <c r="B227" s="266"/>
      <c r="C227" s="267"/>
      <c r="D227" s="231" t="s">
        <v>228</v>
      </c>
      <c r="E227" s="268" t="s">
        <v>32</v>
      </c>
      <c r="F227" s="269" t="s">
        <v>1968</v>
      </c>
      <c r="G227" s="267"/>
      <c r="H227" s="268" t="s">
        <v>32</v>
      </c>
      <c r="I227" s="270"/>
      <c r="J227" s="267"/>
      <c r="K227" s="267"/>
      <c r="L227" s="271"/>
      <c r="M227" s="272"/>
      <c r="N227" s="273"/>
      <c r="O227" s="273"/>
      <c r="P227" s="273"/>
      <c r="Q227" s="273"/>
      <c r="R227" s="273"/>
      <c r="S227" s="273"/>
      <c r="T227" s="274"/>
      <c r="U227" s="15"/>
      <c r="V227" s="15"/>
      <c r="W227" s="15"/>
      <c r="X227" s="15"/>
      <c r="Y227" s="15"/>
      <c r="Z227" s="15"/>
      <c r="AA227" s="15"/>
      <c r="AB227" s="15"/>
      <c r="AC227" s="15"/>
      <c r="AD227" s="15"/>
      <c r="AE227" s="15"/>
      <c r="AT227" s="275" t="s">
        <v>228</v>
      </c>
      <c r="AU227" s="275" t="s">
        <v>84</v>
      </c>
      <c r="AV227" s="15" t="s">
        <v>84</v>
      </c>
      <c r="AW227" s="15" t="s">
        <v>39</v>
      </c>
      <c r="AX227" s="15" t="s">
        <v>77</v>
      </c>
      <c r="AY227" s="275" t="s">
        <v>219</v>
      </c>
    </row>
    <row r="228" s="13" customFormat="1">
      <c r="A228" s="13"/>
      <c r="B228" s="229"/>
      <c r="C228" s="230"/>
      <c r="D228" s="231" t="s">
        <v>228</v>
      </c>
      <c r="E228" s="232" t="s">
        <v>1955</v>
      </c>
      <c r="F228" s="233" t="s">
        <v>2269</v>
      </c>
      <c r="G228" s="230"/>
      <c r="H228" s="234">
        <v>60</v>
      </c>
      <c r="I228" s="235"/>
      <c r="J228" s="230"/>
      <c r="K228" s="230"/>
      <c r="L228" s="236"/>
      <c r="M228" s="237"/>
      <c r="N228" s="238"/>
      <c r="O228" s="238"/>
      <c r="P228" s="238"/>
      <c r="Q228" s="238"/>
      <c r="R228" s="238"/>
      <c r="S228" s="238"/>
      <c r="T228" s="239"/>
      <c r="U228" s="13"/>
      <c r="V228" s="13"/>
      <c r="W228" s="13"/>
      <c r="X228" s="13"/>
      <c r="Y228" s="13"/>
      <c r="Z228" s="13"/>
      <c r="AA228" s="13"/>
      <c r="AB228" s="13"/>
      <c r="AC228" s="13"/>
      <c r="AD228" s="13"/>
      <c r="AE228" s="13"/>
      <c r="AT228" s="240" t="s">
        <v>228</v>
      </c>
      <c r="AU228" s="240" t="s">
        <v>84</v>
      </c>
      <c r="AV228" s="13" t="s">
        <v>86</v>
      </c>
      <c r="AW228" s="13" t="s">
        <v>39</v>
      </c>
      <c r="AX228" s="13" t="s">
        <v>84</v>
      </c>
      <c r="AY228" s="240" t="s">
        <v>219</v>
      </c>
    </row>
    <row r="229" s="12" customFormat="1" ht="25.92" customHeight="1">
      <c r="A229" s="12"/>
      <c r="B229" s="200"/>
      <c r="C229" s="201"/>
      <c r="D229" s="202" t="s">
        <v>76</v>
      </c>
      <c r="E229" s="203" t="s">
        <v>1970</v>
      </c>
      <c r="F229" s="203" t="s">
        <v>1971</v>
      </c>
      <c r="G229" s="201"/>
      <c r="H229" s="201"/>
      <c r="I229" s="204"/>
      <c r="J229" s="205">
        <f>BK229</f>
        <v>0</v>
      </c>
      <c r="K229" s="201"/>
      <c r="L229" s="206"/>
      <c r="M229" s="207"/>
      <c r="N229" s="208"/>
      <c r="O229" s="208"/>
      <c r="P229" s="209">
        <f>SUM(P230:P268)</f>
        <v>0</v>
      </c>
      <c r="Q229" s="208"/>
      <c r="R229" s="209">
        <f>SUM(R230:R268)</f>
        <v>0.84255726750000004</v>
      </c>
      <c r="S229" s="208"/>
      <c r="T229" s="210">
        <f>SUM(T230:T268)</f>
        <v>0</v>
      </c>
      <c r="U229" s="12"/>
      <c r="V229" s="12"/>
      <c r="W229" s="12"/>
      <c r="X229" s="12"/>
      <c r="Y229" s="12"/>
      <c r="Z229" s="12"/>
      <c r="AA229" s="12"/>
      <c r="AB229" s="12"/>
      <c r="AC229" s="12"/>
      <c r="AD229" s="12"/>
      <c r="AE229" s="12"/>
      <c r="AR229" s="211" t="s">
        <v>86</v>
      </c>
      <c r="AT229" s="212" t="s">
        <v>76</v>
      </c>
      <c r="AU229" s="212" t="s">
        <v>77</v>
      </c>
      <c r="AY229" s="211" t="s">
        <v>219</v>
      </c>
      <c r="BK229" s="213">
        <f>SUM(BK230:BK268)</f>
        <v>0</v>
      </c>
    </row>
    <row r="230" s="2" customFormat="1" ht="24.15" customHeight="1">
      <c r="A230" s="42"/>
      <c r="B230" s="43"/>
      <c r="C230" s="216" t="s">
        <v>398</v>
      </c>
      <c r="D230" s="216" t="s">
        <v>221</v>
      </c>
      <c r="E230" s="217" t="s">
        <v>1972</v>
      </c>
      <c r="F230" s="218" t="s">
        <v>1973</v>
      </c>
      <c r="G230" s="219" t="s">
        <v>1749</v>
      </c>
      <c r="H230" s="220">
        <v>96.120000000000005</v>
      </c>
      <c r="I230" s="221"/>
      <c r="J230" s="222">
        <f>ROUND(I230*H230,2)</f>
        <v>0</v>
      </c>
      <c r="K230" s="218" t="s">
        <v>1129</v>
      </c>
      <c r="L230" s="48"/>
      <c r="M230" s="223" t="s">
        <v>32</v>
      </c>
      <c r="N230" s="224" t="s">
        <v>48</v>
      </c>
      <c r="O230" s="88"/>
      <c r="P230" s="225">
        <f>O230*H230</f>
        <v>0</v>
      </c>
      <c r="Q230" s="225">
        <v>0</v>
      </c>
      <c r="R230" s="225">
        <f>Q230*H230</f>
        <v>0</v>
      </c>
      <c r="S230" s="225">
        <v>0</v>
      </c>
      <c r="T230" s="226">
        <f>S230*H230</f>
        <v>0</v>
      </c>
      <c r="U230" s="42"/>
      <c r="V230" s="42"/>
      <c r="W230" s="42"/>
      <c r="X230" s="42"/>
      <c r="Y230" s="42"/>
      <c r="Z230" s="42"/>
      <c r="AA230" s="42"/>
      <c r="AB230" s="42"/>
      <c r="AC230" s="42"/>
      <c r="AD230" s="42"/>
      <c r="AE230" s="42"/>
      <c r="AR230" s="227" t="s">
        <v>302</v>
      </c>
      <c r="AT230" s="227" t="s">
        <v>221</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2270</v>
      </c>
    </row>
    <row r="231" s="2" customFormat="1">
      <c r="A231" s="42"/>
      <c r="B231" s="43"/>
      <c r="C231" s="44"/>
      <c r="D231" s="299" t="s">
        <v>1131</v>
      </c>
      <c r="E231" s="44"/>
      <c r="F231" s="300" t="s">
        <v>1975</v>
      </c>
      <c r="G231" s="44"/>
      <c r="H231" s="44"/>
      <c r="I231" s="277"/>
      <c r="J231" s="44"/>
      <c r="K231" s="44"/>
      <c r="L231" s="48"/>
      <c r="M231" s="278"/>
      <c r="N231" s="279"/>
      <c r="O231" s="88"/>
      <c r="P231" s="88"/>
      <c r="Q231" s="88"/>
      <c r="R231" s="88"/>
      <c r="S231" s="88"/>
      <c r="T231" s="89"/>
      <c r="U231" s="42"/>
      <c r="V231" s="42"/>
      <c r="W231" s="42"/>
      <c r="X231" s="42"/>
      <c r="Y231" s="42"/>
      <c r="Z231" s="42"/>
      <c r="AA231" s="42"/>
      <c r="AB231" s="42"/>
      <c r="AC231" s="42"/>
      <c r="AD231" s="42"/>
      <c r="AE231" s="42"/>
      <c r="AT231" s="20" t="s">
        <v>1131</v>
      </c>
      <c r="AU231" s="20" t="s">
        <v>84</v>
      </c>
    </row>
    <row r="232" s="2" customFormat="1" ht="24.15" customHeight="1">
      <c r="A232" s="42"/>
      <c r="B232" s="43"/>
      <c r="C232" s="216" t="s">
        <v>402</v>
      </c>
      <c r="D232" s="216" t="s">
        <v>221</v>
      </c>
      <c r="E232" s="217" t="s">
        <v>1976</v>
      </c>
      <c r="F232" s="218" t="s">
        <v>1977</v>
      </c>
      <c r="G232" s="219" t="s">
        <v>1749</v>
      </c>
      <c r="H232" s="220">
        <v>39.149999999999999</v>
      </c>
      <c r="I232" s="221"/>
      <c r="J232" s="222">
        <f>ROUND(I232*H232,2)</f>
        <v>0</v>
      </c>
      <c r="K232" s="218" t="s">
        <v>1129</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2271</v>
      </c>
    </row>
    <row r="233" s="2" customFormat="1">
      <c r="A233" s="42"/>
      <c r="B233" s="43"/>
      <c r="C233" s="44"/>
      <c r="D233" s="299" t="s">
        <v>1131</v>
      </c>
      <c r="E233" s="44"/>
      <c r="F233" s="300" t="s">
        <v>1979</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1131</v>
      </c>
      <c r="AU233" s="20" t="s">
        <v>84</v>
      </c>
    </row>
    <row r="234" s="2" customFormat="1" ht="16.5" customHeight="1">
      <c r="A234" s="42"/>
      <c r="B234" s="43"/>
      <c r="C234" s="252" t="s">
        <v>406</v>
      </c>
      <c r="D234" s="252" t="s">
        <v>280</v>
      </c>
      <c r="E234" s="253" t="s">
        <v>1980</v>
      </c>
      <c r="F234" s="254" t="s">
        <v>1981</v>
      </c>
      <c r="G234" s="255" t="s">
        <v>1839</v>
      </c>
      <c r="H234" s="256">
        <v>0.041000000000000002</v>
      </c>
      <c r="I234" s="257"/>
      <c r="J234" s="258">
        <f>ROUND(I234*H234,2)</f>
        <v>0</v>
      </c>
      <c r="K234" s="254" t="s">
        <v>1129</v>
      </c>
      <c r="L234" s="259"/>
      <c r="M234" s="260" t="s">
        <v>32</v>
      </c>
      <c r="N234" s="261" t="s">
        <v>48</v>
      </c>
      <c r="O234" s="88"/>
      <c r="P234" s="225">
        <f>O234*H234</f>
        <v>0</v>
      </c>
      <c r="Q234" s="225">
        <v>1</v>
      </c>
      <c r="R234" s="225">
        <f>Q234*H234</f>
        <v>0.041000000000000002</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2272</v>
      </c>
    </row>
    <row r="235" s="2" customFormat="1">
      <c r="A235" s="42"/>
      <c r="B235" s="43"/>
      <c r="C235" s="44"/>
      <c r="D235" s="231" t="s">
        <v>663</v>
      </c>
      <c r="E235" s="44"/>
      <c r="F235" s="276" t="s">
        <v>1983</v>
      </c>
      <c r="G235" s="44"/>
      <c r="H235" s="44"/>
      <c r="I235" s="277"/>
      <c r="J235" s="44"/>
      <c r="K235" s="44"/>
      <c r="L235" s="48"/>
      <c r="M235" s="278"/>
      <c r="N235" s="279"/>
      <c r="O235" s="88"/>
      <c r="P235" s="88"/>
      <c r="Q235" s="88"/>
      <c r="R235" s="88"/>
      <c r="S235" s="88"/>
      <c r="T235" s="89"/>
      <c r="U235" s="42"/>
      <c r="V235" s="42"/>
      <c r="W235" s="42"/>
      <c r="X235" s="42"/>
      <c r="Y235" s="42"/>
      <c r="Z235" s="42"/>
      <c r="AA235" s="42"/>
      <c r="AB235" s="42"/>
      <c r="AC235" s="42"/>
      <c r="AD235" s="42"/>
      <c r="AE235" s="42"/>
      <c r="AT235" s="20" t="s">
        <v>663</v>
      </c>
      <c r="AU235" s="20" t="s">
        <v>84</v>
      </c>
    </row>
    <row r="236" s="2" customFormat="1" ht="24.15" customHeight="1">
      <c r="A236" s="42"/>
      <c r="B236" s="43"/>
      <c r="C236" s="216" t="s">
        <v>410</v>
      </c>
      <c r="D236" s="216" t="s">
        <v>221</v>
      </c>
      <c r="E236" s="217" t="s">
        <v>1984</v>
      </c>
      <c r="F236" s="218" t="s">
        <v>1985</v>
      </c>
      <c r="G236" s="219" t="s">
        <v>1749</v>
      </c>
      <c r="H236" s="220">
        <v>11.880000000000001</v>
      </c>
      <c r="I236" s="221"/>
      <c r="J236" s="222">
        <f>ROUND(I236*H236,2)</f>
        <v>0</v>
      </c>
      <c r="K236" s="218" t="s">
        <v>1129</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302</v>
      </c>
      <c r="AT236" s="227" t="s">
        <v>221</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302</v>
      </c>
      <c r="BM236" s="227" t="s">
        <v>2273</v>
      </c>
    </row>
    <row r="237" s="2" customFormat="1">
      <c r="A237" s="42"/>
      <c r="B237" s="43"/>
      <c r="C237" s="44"/>
      <c r="D237" s="299" t="s">
        <v>1131</v>
      </c>
      <c r="E237" s="44"/>
      <c r="F237" s="300" t="s">
        <v>1987</v>
      </c>
      <c r="G237" s="44"/>
      <c r="H237" s="44"/>
      <c r="I237" s="277"/>
      <c r="J237" s="44"/>
      <c r="K237" s="44"/>
      <c r="L237" s="48"/>
      <c r="M237" s="278"/>
      <c r="N237" s="279"/>
      <c r="O237" s="88"/>
      <c r="P237" s="88"/>
      <c r="Q237" s="88"/>
      <c r="R237" s="88"/>
      <c r="S237" s="88"/>
      <c r="T237" s="89"/>
      <c r="U237" s="42"/>
      <c r="V237" s="42"/>
      <c r="W237" s="42"/>
      <c r="X237" s="42"/>
      <c r="Y237" s="42"/>
      <c r="Z237" s="42"/>
      <c r="AA237" s="42"/>
      <c r="AB237" s="42"/>
      <c r="AC237" s="42"/>
      <c r="AD237" s="42"/>
      <c r="AE237" s="42"/>
      <c r="AT237" s="20" t="s">
        <v>1131</v>
      </c>
      <c r="AU237" s="20" t="s">
        <v>84</v>
      </c>
    </row>
    <row r="238" s="15" customFormat="1">
      <c r="A238" s="15"/>
      <c r="B238" s="266"/>
      <c r="C238" s="267"/>
      <c r="D238" s="231" t="s">
        <v>228</v>
      </c>
      <c r="E238" s="268" t="s">
        <v>32</v>
      </c>
      <c r="F238" s="269" t="s">
        <v>2274</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5" customFormat="1">
      <c r="A239" s="15"/>
      <c r="B239" s="266"/>
      <c r="C239" s="267"/>
      <c r="D239" s="231" t="s">
        <v>228</v>
      </c>
      <c r="E239" s="268" t="s">
        <v>32</v>
      </c>
      <c r="F239" s="269" t="s">
        <v>2275</v>
      </c>
      <c r="G239" s="267"/>
      <c r="H239" s="268" t="s">
        <v>32</v>
      </c>
      <c r="I239" s="270"/>
      <c r="J239" s="267"/>
      <c r="K239" s="267"/>
      <c r="L239" s="271"/>
      <c r="M239" s="272"/>
      <c r="N239" s="273"/>
      <c r="O239" s="273"/>
      <c r="P239" s="273"/>
      <c r="Q239" s="273"/>
      <c r="R239" s="273"/>
      <c r="S239" s="273"/>
      <c r="T239" s="274"/>
      <c r="U239" s="15"/>
      <c r="V239" s="15"/>
      <c r="W239" s="15"/>
      <c r="X239" s="15"/>
      <c r="Y239" s="15"/>
      <c r="Z239" s="15"/>
      <c r="AA239" s="15"/>
      <c r="AB239" s="15"/>
      <c r="AC239" s="15"/>
      <c r="AD239" s="15"/>
      <c r="AE239" s="15"/>
      <c r="AT239" s="275" t="s">
        <v>228</v>
      </c>
      <c r="AU239" s="275" t="s">
        <v>84</v>
      </c>
      <c r="AV239" s="15" t="s">
        <v>84</v>
      </c>
      <c r="AW239" s="15" t="s">
        <v>39</v>
      </c>
      <c r="AX239" s="15" t="s">
        <v>77</v>
      </c>
      <c r="AY239" s="275" t="s">
        <v>219</v>
      </c>
    </row>
    <row r="240" s="13" customFormat="1">
      <c r="A240" s="13"/>
      <c r="B240" s="229"/>
      <c r="C240" s="230"/>
      <c r="D240" s="231" t="s">
        <v>228</v>
      </c>
      <c r="E240" s="232" t="s">
        <v>2276</v>
      </c>
      <c r="F240" s="233" t="s">
        <v>2277</v>
      </c>
      <c r="G240" s="230"/>
      <c r="H240" s="234">
        <v>11.880000000000001</v>
      </c>
      <c r="I240" s="235"/>
      <c r="J240" s="230"/>
      <c r="K240" s="230"/>
      <c r="L240" s="236"/>
      <c r="M240" s="237"/>
      <c r="N240" s="238"/>
      <c r="O240" s="238"/>
      <c r="P240" s="238"/>
      <c r="Q240" s="238"/>
      <c r="R240" s="238"/>
      <c r="S240" s="238"/>
      <c r="T240" s="239"/>
      <c r="U240" s="13"/>
      <c r="V240" s="13"/>
      <c r="W240" s="13"/>
      <c r="X240" s="13"/>
      <c r="Y240" s="13"/>
      <c r="Z240" s="13"/>
      <c r="AA240" s="13"/>
      <c r="AB240" s="13"/>
      <c r="AC240" s="13"/>
      <c r="AD240" s="13"/>
      <c r="AE240" s="13"/>
      <c r="AT240" s="240" t="s">
        <v>228</v>
      </c>
      <c r="AU240" s="240" t="s">
        <v>84</v>
      </c>
      <c r="AV240" s="13" t="s">
        <v>86</v>
      </c>
      <c r="AW240" s="13" t="s">
        <v>39</v>
      </c>
      <c r="AX240" s="13" t="s">
        <v>84</v>
      </c>
      <c r="AY240" s="240" t="s">
        <v>219</v>
      </c>
    </row>
    <row r="241" s="2" customFormat="1" ht="16.5" customHeight="1">
      <c r="A241" s="42"/>
      <c r="B241" s="43"/>
      <c r="C241" s="252" t="s">
        <v>414</v>
      </c>
      <c r="D241" s="252" t="s">
        <v>280</v>
      </c>
      <c r="E241" s="253" t="s">
        <v>1988</v>
      </c>
      <c r="F241" s="254" t="s">
        <v>1989</v>
      </c>
      <c r="G241" s="255" t="s">
        <v>1839</v>
      </c>
      <c r="H241" s="256">
        <v>0.0080000000000000002</v>
      </c>
      <c r="I241" s="257"/>
      <c r="J241" s="258">
        <f>ROUND(I241*H241,2)</f>
        <v>0</v>
      </c>
      <c r="K241" s="254" t="s">
        <v>1129</v>
      </c>
      <c r="L241" s="259"/>
      <c r="M241" s="260" t="s">
        <v>32</v>
      </c>
      <c r="N241" s="261" t="s">
        <v>48</v>
      </c>
      <c r="O241" s="88"/>
      <c r="P241" s="225">
        <f>O241*H241</f>
        <v>0</v>
      </c>
      <c r="Q241" s="225">
        <v>1</v>
      </c>
      <c r="R241" s="225">
        <f>Q241*H241</f>
        <v>0.0080000000000000002</v>
      </c>
      <c r="S241" s="225">
        <v>0</v>
      </c>
      <c r="T241" s="226">
        <f>S241*H241</f>
        <v>0</v>
      </c>
      <c r="U241" s="42"/>
      <c r="V241" s="42"/>
      <c r="W241" s="42"/>
      <c r="X241" s="42"/>
      <c r="Y241" s="42"/>
      <c r="Z241" s="42"/>
      <c r="AA241" s="42"/>
      <c r="AB241" s="42"/>
      <c r="AC241" s="42"/>
      <c r="AD241" s="42"/>
      <c r="AE241" s="42"/>
      <c r="AR241" s="227" t="s">
        <v>375</v>
      </c>
      <c r="AT241" s="227" t="s">
        <v>280</v>
      </c>
      <c r="AU241" s="227" t="s">
        <v>84</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302</v>
      </c>
      <c r="BM241" s="227" t="s">
        <v>2278</v>
      </c>
    </row>
    <row r="242" s="2" customFormat="1">
      <c r="A242" s="42"/>
      <c r="B242" s="43"/>
      <c r="C242" s="44"/>
      <c r="D242" s="231" t="s">
        <v>663</v>
      </c>
      <c r="E242" s="44"/>
      <c r="F242" s="276" t="s">
        <v>1991</v>
      </c>
      <c r="G242" s="44"/>
      <c r="H242" s="44"/>
      <c r="I242" s="277"/>
      <c r="J242" s="44"/>
      <c r="K242" s="44"/>
      <c r="L242" s="48"/>
      <c r="M242" s="278"/>
      <c r="N242" s="279"/>
      <c r="O242" s="88"/>
      <c r="P242" s="88"/>
      <c r="Q242" s="88"/>
      <c r="R242" s="88"/>
      <c r="S242" s="88"/>
      <c r="T242" s="89"/>
      <c r="U242" s="42"/>
      <c r="V242" s="42"/>
      <c r="W242" s="42"/>
      <c r="X242" s="42"/>
      <c r="Y242" s="42"/>
      <c r="Z242" s="42"/>
      <c r="AA242" s="42"/>
      <c r="AB242" s="42"/>
      <c r="AC242" s="42"/>
      <c r="AD242" s="42"/>
      <c r="AE242" s="42"/>
      <c r="AT242" s="20" t="s">
        <v>663</v>
      </c>
      <c r="AU242" s="20" t="s">
        <v>84</v>
      </c>
    </row>
    <row r="243" s="2" customFormat="1" ht="24.15" customHeight="1">
      <c r="A243" s="42"/>
      <c r="B243" s="43"/>
      <c r="C243" s="216" t="s">
        <v>419</v>
      </c>
      <c r="D243" s="216" t="s">
        <v>221</v>
      </c>
      <c r="E243" s="217" t="s">
        <v>1992</v>
      </c>
      <c r="F243" s="218" t="s">
        <v>1993</v>
      </c>
      <c r="G243" s="219" t="s">
        <v>1749</v>
      </c>
      <c r="H243" s="220">
        <v>96.120000000000005</v>
      </c>
      <c r="I243" s="221"/>
      <c r="J243" s="222">
        <f>ROUND(I243*H243,2)</f>
        <v>0</v>
      </c>
      <c r="K243" s="218" t="s">
        <v>1129</v>
      </c>
      <c r="L243" s="48"/>
      <c r="M243" s="223" t="s">
        <v>32</v>
      </c>
      <c r="N243" s="224" t="s">
        <v>48</v>
      </c>
      <c r="O243" s="88"/>
      <c r="P243" s="225">
        <f>O243*H243</f>
        <v>0</v>
      </c>
      <c r="Q243" s="225">
        <v>0.00039825</v>
      </c>
      <c r="R243" s="225">
        <f>Q243*H243</f>
        <v>0.038279790000000001</v>
      </c>
      <c r="S243" s="225">
        <v>0</v>
      </c>
      <c r="T243" s="226">
        <f>S243*H243</f>
        <v>0</v>
      </c>
      <c r="U243" s="42"/>
      <c r="V243" s="42"/>
      <c r="W243" s="42"/>
      <c r="X243" s="42"/>
      <c r="Y243" s="42"/>
      <c r="Z243" s="42"/>
      <c r="AA243" s="42"/>
      <c r="AB243" s="42"/>
      <c r="AC243" s="42"/>
      <c r="AD243" s="42"/>
      <c r="AE243" s="42"/>
      <c r="AR243" s="227" t="s">
        <v>302</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2279</v>
      </c>
    </row>
    <row r="244" s="2" customFormat="1">
      <c r="A244" s="42"/>
      <c r="B244" s="43"/>
      <c r="C244" s="44"/>
      <c r="D244" s="299" t="s">
        <v>1131</v>
      </c>
      <c r="E244" s="44"/>
      <c r="F244" s="300" t="s">
        <v>1995</v>
      </c>
      <c r="G244" s="44"/>
      <c r="H244" s="44"/>
      <c r="I244" s="277"/>
      <c r="J244" s="44"/>
      <c r="K244" s="44"/>
      <c r="L244" s="48"/>
      <c r="M244" s="278"/>
      <c r="N244" s="279"/>
      <c r="O244" s="88"/>
      <c r="P244" s="88"/>
      <c r="Q244" s="88"/>
      <c r="R244" s="88"/>
      <c r="S244" s="88"/>
      <c r="T244" s="89"/>
      <c r="U244" s="42"/>
      <c r="V244" s="42"/>
      <c r="W244" s="42"/>
      <c r="X244" s="42"/>
      <c r="Y244" s="42"/>
      <c r="Z244" s="42"/>
      <c r="AA244" s="42"/>
      <c r="AB244" s="42"/>
      <c r="AC244" s="42"/>
      <c r="AD244" s="42"/>
      <c r="AE244" s="42"/>
      <c r="AT244" s="20" t="s">
        <v>1131</v>
      </c>
      <c r="AU244" s="20" t="s">
        <v>84</v>
      </c>
    </row>
    <row r="245" s="2" customFormat="1" ht="24.15" customHeight="1">
      <c r="A245" s="42"/>
      <c r="B245" s="43"/>
      <c r="C245" s="216" t="s">
        <v>423</v>
      </c>
      <c r="D245" s="216" t="s">
        <v>221</v>
      </c>
      <c r="E245" s="217" t="s">
        <v>1996</v>
      </c>
      <c r="F245" s="218" t="s">
        <v>1997</v>
      </c>
      <c r="G245" s="219" t="s">
        <v>1749</v>
      </c>
      <c r="H245" s="220">
        <v>27.27</v>
      </c>
      <c r="I245" s="221"/>
      <c r="J245" s="222">
        <f>ROUND(I245*H245,2)</f>
        <v>0</v>
      </c>
      <c r="K245" s="218" t="s">
        <v>1129</v>
      </c>
      <c r="L245" s="48"/>
      <c r="M245" s="223" t="s">
        <v>32</v>
      </c>
      <c r="N245" s="224" t="s">
        <v>48</v>
      </c>
      <c r="O245" s="88"/>
      <c r="P245" s="225">
        <f>O245*H245</f>
        <v>0</v>
      </c>
      <c r="Q245" s="225">
        <v>0.00039825</v>
      </c>
      <c r="R245" s="225">
        <f>Q245*H245</f>
        <v>0.0108602775</v>
      </c>
      <c r="S245" s="225">
        <v>0</v>
      </c>
      <c r="T245" s="226">
        <f>S245*H245</f>
        <v>0</v>
      </c>
      <c r="U245" s="42"/>
      <c r="V245" s="42"/>
      <c r="W245" s="42"/>
      <c r="X245" s="42"/>
      <c r="Y245" s="42"/>
      <c r="Z245" s="42"/>
      <c r="AA245" s="42"/>
      <c r="AB245" s="42"/>
      <c r="AC245" s="42"/>
      <c r="AD245" s="42"/>
      <c r="AE245" s="42"/>
      <c r="AR245" s="227" t="s">
        <v>302</v>
      </c>
      <c r="AT245" s="227" t="s">
        <v>221</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2280</v>
      </c>
    </row>
    <row r="246" s="2" customFormat="1">
      <c r="A246" s="42"/>
      <c r="B246" s="43"/>
      <c r="C246" s="44"/>
      <c r="D246" s="299" t="s">
        <v>1131</v>
      </c>
      <c r="E246" s="44"/>
      <c r="F246" s="300" t="s">
        <v>1999</v>
      </c>
      <c r="G246" s="44"/>
      <c r="H246" s="44"/>
      <c r="I246" s="277"/>
      <c r="J246" s="44"/>
      <c r="K246" s="44"/>
      <c r="L246" s="48"/>
      <c r="M246" s="278"/>
      <c r="N246" s="279"/>
      <c r="O246" s="88"/>
      <c r="P246" s="88"/>
      <c r="Q246" s="88"/>
      <c r="R246" s="88"/>
      <c r="S246" s="88"/>
      <c r="T246" s="89"/>
      <c r="U246" s="42"/>
      <c r="V246" s="42"/>
      <c r="W246" s="42"/>
      <c r="X246" s="42"/>
      <c r="Y246" s="42"/>
      <c r="Z246" s="42"/>
      <c r="AA246" s="42"/>
      <c r="AB246" s="42"/>
      <c r="AC246" s="42"/>
      <c r="AD246" s="42"/>
      <c r="AE246" s="42"/>
      <c r="AT246" s="20" t="s">
        <v>1131</v>
      </c>
      <c r="AU246" s="20" t="s">
        <v>84</v>
      </c>
    </row>
    <row r="247" s="15" customFormat="1">
      <c r="A247" s="15"/>
      <c r="B247" s="266"/>
      <c r="C247" s="267"/>
      <c r="D247" s="231" t="s">
        <v>228</v>
      </c>
      <c r="E247" s="268" t="s">
        <v>32</v>
      </c>
      <c r="F247" s="269" t="s">
        <v>2281</v>
      </c>
      <c r="G247" s="267"/>
      <c r="H247" s="268" t="s">
        <v>32</v>
      </c>
      <c r="I247" s="270"/>
      <c r="J247" s="267"/>
      <c r="K247" s="267"/>
      <c r="L247" s="271"/>
      <c r="M247" s="272"/>
      <c r="N247" s="273"/>
      <c r="O247" s="273"/>
      <c r="P247" s="273"/>
      <c r="Q247" s="273"/>
      <c r="R247" s="273"/>
      <c r="S247" s="273"/>
      <c r="T247" s="274"/>
      <c r="U247" s="15"/>
      <c r="V247" s="15"/>
      <c r="W247" s="15"/>
      <c r="X247" s="15"/>
      <c r="Y247" s="15"/>
      <c r="Z247" s="15"/>
      <c r="AA247" s="15"/>
      <c r="AB247" s="15"/>
      <c r="AC247" s="15"/>
      <c r="AD247" s="15"/>
      <c r="AE247" s="15"/>
      <c r="AT247" s="275" t="s">
        <v>228</v>
      </c>
      <c r="AU247" s="275" t="s">
        <v>84</v>
      </c>
      <c r="AV247" s="15" t="s">
        <v>84</v>
      </c>
      <c r="AW247" s="15" t="s">
        <v>39</v>
      </c>
      <c r="AX247" s="15" t="s">
        <v>77</v>
      </c>
      <c r="AY247" s="275" t="s">
        <v>219</v>
      </c>
    </row>
    <row r="248" s="15" customFormat="1">
      <c r="A248" s="15"/>
      <c r="B248" s="266"/>
      <c r="C248" s="267"/>
      <c r="D248" s="231" t="s">
        <v>228</v>
      </c>
      <c r="E248" s="268" t="s">
        <v>32</v>
      </c>
      <c r="F248" s="269" t="s">
        <v>2027</v>
      </c>
      <c r="G248" s="267"/>
      <c r="H248" s="268" t="s">
        <v>32</v>
      </c>
      <c r="I248" s="270"/>
      <c r="J248" s="267"/>
      <c r="K248" s="267"/>
      <c r="L248" s="271"/>
      <c r="M248" s="272"/>
      <c r="N248" s="273"/>
      <c r="O248" s="273"/>
      <c r="P248" s="273"/>
      <c r="Q248" s="273"/>
      <c r="R248" s="273"/>
      <c r="S248" s="273"/>
      <c r="T248" s="274"/>
      <c r="U248" s="15"/>
      <c r="V248" s="15"/>
      <c r="W248" s="15"/>
      <c r="X248" s="15"/>
      <c r="Y248" s="15"/>
      <c r="Z248" s="15"/>
      <c r="AA248" s="15"/>
      <c r="AB248" s="15"/>
      <c r="AC248" s="15"/>
      <c r="AD248" s="15"/>
      <c r="AE248" s="15"/>
      <c r="AT248" s="275" t="s">
        <v>228</v>
      </c>
      <c r="AU248" s="275" t="s">
        <v>84</v>
      </c>
      <c r="AV248" s="15" t="s">
        <v>84</v>
      </c>
      <c r="AW248" s="15" t="s">
        <v>39</v>
      </c>
      <c r="AX248" s="15" t="s">
        <v>77</v>
      </c>
      <c r="AY248" s="275" t="s">
        <v>219</v>
      </c>
    </row>
    <row r="249" s="13" customFormat="1">
      <c r="A249" s="13"/>
      <c r="B249" s="229"/>
      <c r="C249" s="230"/>
      <c r="D249" s="231" t="s">
        <v>228</v>
      </c>
      <c r="E249" s="232" t="s">
        <v>2282</v>
      </c>
      <c r="F249" s="233" t="s">
        <v>2283</v>
      </c>
      <c r="G249" s="230"/>
      <c r="H249" s="234">
        <v>27.27</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2" customFormat="1" ht="37.8" customHeight="1">
      <c r="A250" s="42"/>
      <c r="B250" s="43"/>
      <c r="C250" s="252" t="s">
        <v>427</v>
      </c>
      <c r="D250" s="252" t="s">
        <v>280</v>
      </c>
      <c r="E250" s="253" t="s">
        <v>2000</v>
      </c>
      <c r="F250" s="254" t="s">
        <v>2001</v>
      </c>
      <c r="G250" s="255" t="s">
        <v>637</v>
      </c>
      <c r="H250" s="256">
        <v>129.56</v>
      </c>
      <c r="I250" s="257"/>
      <c r="J250" s="258">
        <f>ROUND(I250*H250,2)</f>
        <v>0</v>
      </c>
      <c r="K250" s="254" t="s">
        <v>1129</v>
      </c>
      <c r="L250" s="259"/>
      <c r="M250" s="260" t="s">
        <v>32</v>
      </c>
      <c r="N250" s="261" t="s">
        <v>48</v>
      </c>
      <c r="O250" s="88"/>
      <c r="P250" s="225">
        <f>O250*H250</f>
        <v>0</v>
      </c>
      <c r="Q250" s="225">
        <v>0.0047999999999999996</v>
      </c>
      <c r="R250" s="225">
        <f>Q250*H250</f>
        <v>0.621888</v>
      </c>
      <c r="S250" s="225">
        <v>0</v>
      </c>
      <c r="T250" s="226">
        <f>S250*H250</f>
        <v>0</v>
      </c>
      <c r="U250" s="42"/>
      <c r="V250" s="42"/>
      <c r="W250" s="42"/>
      <c r="X250" s="42"/>
      <c r="Y250" s="42"/>
      <c r="Z250" s="42"/>
      <c r="AA250" s="42"/>
      <c r="AB250" s="42"/>
      <c r="AC250" s="42"/>
      <c r="AD250" s="42"/>
      <c r="AE250" s="42"/>
      <c r="AR250" s="227" t="s">
        <v>375</v>
      </c>
      <c r="AT250" s="227" t="s">
        <v>280</v>
      </c>
      <c r="AU250" s="227" t="s">
        <v>84</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302</v>
      </c>
      <c r="BM250" s="227" t="s">
        <v>2284</v>
      </c>
    </row>
    <row r="251" s="2" customFormat="1" ht="33" customHeight="1">
      <c r="A251" s="42"/>
      <c r="B251" s="43"/>
      <c r="C251" s="216" t="s">
        <v>431</v>
      </c>
      <c r="D251" s="216" t="s">
        <v>221</v>
      </c>
      <c r="E251" s="217" t="s">
        <v>2003</v>
      </c>
      <c r="F251" s="218" t="s">
        <v>2004</v>
      </c>
      <c r="G251" s="219" t="s">
        <v>1749</v>
      </c>
      <c r="H251" s="220">
        <v>51.119999999999997</v>
      </c>
      <c r="I251" s="221"/>
      <c r="J251" s="222">
        <f>ROUND(I251*H251,2)</f>
        <v>0</v>
      </c>
      <c r="K251" s="218" t="s">
        <v>1129</v>
      </c>
      <c r="L251" s="48"/>
      <c r="M251" s="223" t="s">
        <v>32</v>
      </c>
      <c r="N251" s="224" t="s">
        <v>48</v>
      </c>
      <c r="O251" s="88"/>
      <c r="P251" s="225">
        <f>O251*H251</f>
        <v>0</v>
      </c>
      <c r="Q251" s="225">
        <v>0</v>
      </c>
      <c r="R251" s="225">
        <f>Q251*H251</f>
        <v>0</v>
      </c>
      <c r="S251" s="225">
        <v>0</v>
      </c>
      <c r="T251" s="226">
        <f>S251*H251</f>
        <v>0</v>
      </c>
      <c r="U251" s="42"/>
      <c r="V251" s="42"/>
      <c r="W251" s="42"/>
      <c r="X251" s="42"/>
      <c r="Y251" s="42"/>
      <c r="Z251" s="42"/>
      <c r="AA251" s="42"/>
      <c r="AB251" s="42"/>
      <c r="AC251" s="42"/>
      <c r="AD251" s="42"/>
      <c r="AE251" s="42"/>
      <c r="AR251" s="227" t="s">
        <v>302</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302</v>
      </c>
      <c r="BM251" s="227" t="s">
        <v>2285</v>
      </c>
    </row>
    <row r="252" s="2" customFormat="1">
      <c r="A252" s="42"/>
      <c r="B252" s="43"/>
      <c r="C252" s="44"/>
      <c r="D252" s="299" t="s">
        <v>1131</v>
      </c>
      <c r="E252" s="44"/>
      <c r="F252" s="300" t="s">
        <v>2006</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1131</v>
      </c>
      <c r="AU252" s="20" t="s">
        <v>84</v>
      </c>
    </row>
    <row r="253" s="2" customFormat="1" ht="24.15" customHeight="1">
      <c r="A253" s="42"/>
      <c r="B253" s="43"/>
      <c r="C253" s="252" t="s">
        <v>436</v>
      </c>
      <c r="D253" s="252" t="s">
        <v>280</v>
      </c>
      <c r="E253" s="253" t="s">
        <v>2010</v>
      </c>
      <c r="F253" s="254" t="s">
        <v>2011</v>
      </c>
      <c r="G253" s="255" t="s">
        <v>1749</v>
      </c>
      <c r="H253" s="256">
        <v>53.676000000000002</v>
      </c>
      <c r="I253" s="257"/>
      <c r="J253" s="258">
        <f>ROUND(I253*H253,2)</f>
        <v>0</v>
      </c>
      <c r="K253" s="254" t="s">
        <v>1129</v>
      </c>
      <c r="L253" s="259"/>
      <c r="M253" s="260" t="s">
        <v>32</v>
      </c>
      <c r="N253" s="261" t="s">
        <v>48</v>
      </c>
      <c r="O253" s="88"/>
      <c r="P253" s="225">
        <f>O253*H253</f>
        <v>0</v>
      </c>
      <c r="Q253" s="225">
        <v>0.00044999999999999999</v>
      </c>
      <c r="R253" s="225">
        <f>Q253*H253</f>
        <v>0.024154200000000001</v>
      </c>
      <c r="S253" s="225">
        <v>0</v>
      </c>
      <c r="T253" s="226">
        <f>S253*H253</f>
        <v>0</v>
      </c>
      <c r="U253" s="42"/>
      <c r="V253" s="42"/>
      <c r="W253" s="42"/>
      <c r="X253" s="42"/>
      <c r="Y253" s="42"/>
      <c r="Z253" s="42"/>
      <c r="AA253" s="42"/>
      <c r="AB253" s="42"/>
      <c r="AC253" s="42"/>
      <c r="AD253" s="42"/>
      <c r="AE253" s="42"/>
      <c r="AR253" s="227" t="s">
        <v>375</v>
      </c>
      <c r="AT253" s="227" t="s">
        <v>280</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302</v>
      </c>
      <c r="BM253" s="227" t="s">
        <v>2286</v>
      </c>
    </row>
    <row r="254" s="2" customFormat="1" ht="24.15" customHeight="1">
      <c r="A254" s="42"/>
      <c r="B254" s="43"/>
      <c r="C254" s="216" t="s">
        <v>440</v>
      </c>
      <c r="D254" s="216" t="s">
        <v>221</v>
      </c>
      <c r="E254" s="217" t="s">
        <v>2013</v>
      </c>
      <c r="F254" s="218" t="s">
        <v>2014</v>
      </c>
      <c r="G254" s="219" t="s">
        <v>1749</v>
      </c>
      <c r="H254" s="220">
        <v>78.390000000000001</v>
      </c>
      <c r="I254" s="221"/>
      <c r="J254" s="222">
        <f>ROUND(I254*H254,2)</f>
        <v>0</v>
      </c>
      <c r="K254" s="218" t="s">
        <v>1129</v>
      </c>
      <c r="L254" s="48"/>
      <c r="M254" s="223" t="s">
        <v>32</v>
      </c>
      <c r="N254" s="224" t="s">
        <v>48</v>
      </c>
      <c r="O254" s="88"/>
      <c r="P254" s="225">
        <f>O254*H254</f>
        <v>0</v>
      </c>
      <c r="Q254" s="225">
        <v>0</v>
      </c>
      <c r="R254" s="225">
        <f>Q254*H254</f>
        <v>0</v>
      </c>
      <c r="S254" s="225">
        <v>0</v>
      </c>
      <c r="T254" s="226">
        <f>S254*H254</f>
        <v>0</v>
      </c>
      <c r="U254" s="42"/>
      <c r="V254" s="42"/>
      <c r="W254" s="42"/>
      <c r="X254" s="42"/>
      <c r="Y254" s="42"/>
      <c r="Z254" s="42"/>
      <c r="AA254" s="42"/>
      <c r="AB254" s="42"/>
      <c r="AC254" s="42"/>
      <c r="AD254" s="42"/>
      <c r="AE254" s="42"/>
      <c r="AR254" s="227" t="s">
        <v>302</v>
      </c>
      <c r="AT254" s="227" t="s">
        <v>221</v>
      </c>
      <c r="AU254" s="227" t="s">
        <v>84</v>
      </c>
      <c r="AY254" s="20" t="s">
        <v>219</v>
      </c>
      <c r="BE254" s="228">
        <f>IF(N254="základní",J254,0)</f>
        <v>0</v>
      </c>
      <c r="BF254" s="228">
        <f>IF(N254="snížená",J254,0)</f>
        <v>0</v>
      </c>
      <c r="BG254" s="228">
        <f>IF(N254="zákl. přenesená",J254,0)</f>
        <v>0</v>
      </c>
      <c r="BH254" s="228">
        <f>IF(N254="sníž. přenesená",J254,0)</f>
        <v>0</v>
      </c>
      <c r="BI254" s="228">
        <f>IF(N254="nulová",J254,0)</f>
        <v>0</v>
      </c>
      <c r="BJ254" s="20" t="s">
        <v>84</v>
      </c>
      <c r="BK254" s="228">
        <f>ROUND(I254*H254,2)</f>
        <v>0</v>
      </c>
      <c r="BL254" s="20" t="s">
        <v>302</v>
      </c>
      <c r="BM254" s="227" t="s">
        <v>2287</v>
      </c>
    </row>
    <row r="255" s="2" customFormat="1">
      <c r="A255" s="42"/>
      <c r="B255" s="43"/>
      <c r="C255" s="44"/>
      <c r="D255" s="299" t="s">
        <v>1131</v>
      </c>
      <c r="E255" s="44"/>
      <c r="F255" s="300" t="s">
        <v>2016</v>
      </c>
      <c r="G255" s="44"/>
      <c r="H255" s="44"/>
      <c r="I255" s="277"/>
      <c r="J255" s="44"/>
      <c r="K255" s="44"/>
      <c r="L255" s="48"/>
      <c r="M255" s="278"/>
      <c r="N255" s="279"/>
      <c r="O255" s="88"/>
      <c r="P255" s="88"/>
      <c r="Q255" s="88"/>
      <c r="R255" s="88"/>
      <c r="S255" s="88"/>
      <c r="T255" s="89"/>
      <c r="U255" s="42"/>
      <c r="V255" s="42"/>
      <c r="W255" s="42"/>
      <c r="X255" s="42"/>
      <c r="Y255" s="42"/>
      <c r="Z255" s="42"/>
      <c r="AA255" s="42"/>
      <c r="AB255" s="42"/>
      <c r="AC255" s="42"/>
      <c r="AD255" s="42"/>
      <c r="AE255" s="42"/>
      <c r="AT255" s="20" t="s">
        <v>1131</v>
      </c>
      <c r="AU255" s="20" t="s">
        <v>84</v>
      </c>
    </row>
    <row r="256" s="2" customFormat="1" ht="24.15" customHeight="1">
      <c r="A256" s="42"/>
      <c r="B256" s="43"/>
      <c r="C256" s="252" t="s">
        <v>444</v>
      </c>
      <c r="D256" s="252" t="s">
        <v>280</v>
      </c>
      <c r="E256" s="253" t="s">
        <v>2017</v>
      </c>
      <c r="F256" s="254" t="s">
        <v>2018</v>
      </c>
      <c r="G256" s="255" t="s">
        <v>1749</v>
      </c>
      <c r="H256" s="256">
        <v>53.676000000000002</v>
      </c>
      <c r="I256" s="257"/>
      <c r="J256" s="258">
        <f>ROUND(I256*H256,2)</f>
        <v>0</v>
      </c>
      <c r="K256" s="254" t="s">
        <v>1129</v>
      </c>
      <c r="L256" s="259"/>
      <c r="M256" s="260" t="s">
        <v>32</v>
      </c>
      <c r="N256" s="261" t="s">
        <v>48</v>
      </c>
      <c r="O256" s="88"/>
      <c r="P256" s="225">
        <f>O256*H256</f>
        <v>0</v>
      </c>
      <c r="Q256" s="225">
        <v>0.00029999999999999997</v>
      </c>
      <c r="R256" s="225">
        <f>Q256*H256</f>
        <v>0.0161028</v>
      </c>
      <c r="S256" s="225">
        <v>0</v>
      </c>
      <c r="T256" s="226">
        <f>S256*H256</f>
        <v>0</v>
      </c>
      <c r="U256" s="42"/>
      <c r="V256" s="42"/>
      <c r="W256" s="42"/>
      <c r="X256" s="42"/>
      <c r="Y256" s="42"/>
      <c r="Z256" s="42"/>
      <c r="AA256" s="42"/>
      <c r="AB256" s="42"/>
      <c r="AC256" s="42"/>
      <c r="AD256" s="42"/>
      <c r="AE256" s="42"/>
      <c r="AR256" s="227" t="s">
        <v>375</v>
      </c>
      <c r="AT256" s="227" t="s">
        <v>280</v>
      </c>
      <c r="AU256" s="227" t="s">
        <v>84</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302</v>
      </c>
      <c r="BM256" s="227" t="s">
        <v>2288</v>
      </c>
    </row>
    <row r="257" s="15" customFormat="1">
      <c r="A257" s="15"/>
      <c r="B257" s="266"/>
      <c r="C257" s="267"/>
      <c r="D257" s="231" t="s">
        <v>228</v>
      </c>
      <c r="E257" s="268" t="s">
        <v>32</v>
      </c>
      <c r="F257" s="269" t="s">
        <v>2007</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2191</v>
      </c>
      <c r="F258" s="233" t="s">
        <v>2289</v>
      </c>
      <c r="G258" s="230"/>
      <c r="H258" s="234">
        <v>51.119999999999997</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77</v>
      </c>
      <c r="AY258" s="240" t="s">
        <v>219</v>
      </c>
    </row>
    <row r="259" s="13" customFormat="1">
      <c r="A259" s="13"/>
      <c r="B259" s="229"/>
      <c r="C259" s="230"/>
      <c r="D259" s="231" t="s">
        <v>228</v>
      </c>
      <c r="E259" s="232" t="s">
        <v>2290</v>
      </c>
      <c r="F259" s="233" t="s">
        <v>2291</v>
      </c>
      <c r="G259" s="230"/>
      <c r="H259" s="234">
        <v>53.676000000000002</v>
      </c>
      <c r="I259" s="235"/>
      <c r="J259" s="230"/>
      <c r="K259" s="230"/>
      <c r="L259" s="236"/>
      <c r="M259" s="237"/>
      <c r="N259" s="238"/>
      <c r="O259" s="238"/>
      <c r="P259" s="238"/>
      <c r="Q259" s="238"/>
      <c r="R259" s="238"/>
      <c r="S259" s="238"/>
      <c r="T259" s="239"/>
      <c r="U259" s="13"/>
      <c r="V259" s="13"/>
      <c r="W259" s="13"/>
      <c r="X259" s="13"/>
      <c r="Y259" s="13"/>
      <c r="Z259" s="13"/>
      <c r="AA259" s="13"/>
      <c r="AB259" s="13"/>
      <c r="AC259" s="13"/>
      <c r="AD259" s="13"/>
      <c r="AE259" s="13"/>
      <c r="AT259" s="240" t="s">
        <v>228</v>
      </c>
      <c r="AU259" s="240" t="s">
        <v>84</v>
      </c>
      <c r="AV259" s="13" t="s">
        <v>86</v>
      </c>
      <c r="AW259" s="13" t="s">
        <v>39</v>
      </c>
      <c r="AX259" s="13" t="s">
        <v>84</v>
      </c>
      <c r="AY259" s="240" t="s">
        <v>219</v>
      </c>
    </row>
    <row r="260" s="2" customFormat="1" ht="24.15" customHeight="1">
      <c r="A260" s="42"/>
      <c r="B260" s="43"/>
      <c r="C260" s="252" t="s">
        <v>448</v>
      </c>
      <c r="D260" s="252" t="s">
        <v>280</v>
      </c>
      <c r="E260" s="253" t="s">
        <v>2023</v>
      </c>
      <c r="F260" s="254" t="s">
        <v>2024</v>
      </c>
      <c r="G260" s="255" t="s">
        <v>1749</v>
      </c>
      <c r="H260" s="256">
        <v>28.634</v>
      </c>
      <c r="I260" s="257"/>
      <c r="J260" s="258">
        <f>ROUND(I260*H260,2)</f>
        <v>0</v>
      </c>
      <c r="K260" s="254" t="s">
        <v>1129</v>
      </c>
      <c r="L260" s="259"/>
      <c r="M260" s="260" t="s">
        <v>32</v>
      </c>
      <c r="N260" s="261" t="s">
        <v>48</v>
      </c>
      <c r="O260" s="88"/>
      <c r="P260" s="225">
        <f>O260*H260</f>
        <v>0</v>
      </c>
      <c r="Q260" s="225">
        <v>0.00080000000000000004</v>
      </c>
      <c r="R260" s="225">
        <f>Q260*H260</f>
        <v>0.022907200000000003</v>
      </c>
      <c r="S260" s="225">
        <v>0</v>
      </c>
      <c r="T260" s="226">
        <f>S260*H260</f>
        <v>0</v>
      </c>
      <c r="U260" s="42"/>
      <c r="V260" s="42"/>
      <c r="W260" s="42"/>
      <c r="X260" s="42"/>
      <c r="Y260" s="42"/>
      <c r="Z260" s="42"/>
      <c r="AA260" s="42"/>
      <c r="AB260" s="42"/>
      <c r="AC260" s="42"/>
      <c r="AD260" s="42"/>
      <c r="AE260" s="42"/>
      <c r="AR260" s="227" t="s">
        <v>375</v>
      </c>
      <c r="AT260" s="227" t="s">
        <v>280</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302</v>
      </c>
      <c r="BM260" s="227" t="s">
        <v>2292</v>
      </c>
    </row>
    <row r="261" s="15" customFormat="1">
      <c r="A261" s="15"/>
      <c r="B261" s="266"/>
      <c r="C261" s="267"/>
      <c r="D261" s="231" t="s">
        <v>228</v>
      </c>
      <c r="E261" s="268" t="s">
        <v>32</v>
      </c>
      <c r="F261" s="269" t="s">
        <v>2293</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5" customFormat="1">
      <c r="A262" s="15"/>
      <c r="B262" s="266"/>
      <c r="C262" s="267"/>
      <c r="D262" s="231" t="s">
        <v>228</v>
      </c>
      <c r="E262" s="268" t="s">
        <v>32</v>
      </c>
      <c r="F262" s="269" t="s">
        <v>2027</v>
      </c>
      <c r="G262" s="267"/>
      <c r="H262" s="268" t="s">
        <v>32</v>
      </c>
      <c r="I262" s="270"/>
      <c r="J262" s="267"/>
      <c r="K262" s="267"/>
      <c r="L262" s="271"/>
      <c r="M262" s="272"/>
      <c r="N262" s="273"/>
      <c r="O262" s="273"/>
      <c r="P262" s="273"/>
      <c r="Q262" s="273"/>
      <c r="R262" s="273"/>
      <c r="S262" s="273"/>
      <c r="T262" s="274"/>
      <c r="U262" s="15"/>
      <c r="V262" s="15"/>
      <c r="W262" s="15"/>
      <c r="X262" s="15"/>
      <c r="Y262" s="15"/>
      <c r="Z262" s="15"/>
      <c r="AA262" s="15"/>
      <c r="AB262" s="15"/>
      <c r="AC262" s="15"/>
      <c r="AD262" s="15"/>
      <c r="AE262" s="15"/>
      <c r="AT262" s="275" t="s">
        <v>228</v>
      </c>
      <c r="AU262" s="275" t="s">
        <v>84</v>
      </c>
      <c r="AV262" s="15" t="s">
        <v>84</v>
      </c>
      <c r="AW262" s="15" t="s">
        <v>39</v>
      </c>
      <c r="AX262" s="15" t="s">
        <v>77</v>
      </c>
      <c r="AY262" s="275" t="s">
        <v>219</v>
      </c>
    </row>
    <row r="263" s="13" customFormat="1">
      <c r="A263" s="13"/>
      <c r="B263" s="229"/>
      <c r="C263" s="230"/>
      <c r="D263" s="231" t="s">
        <v>228</v>
      </c>
      <c r="E263" s="232" t="s">
        <v>1731</v>
      </c>
      <c r="F263" s="233" t="s">
        <v>2283</v>
      </c>
      <c r="G263" s="230"/>
      <c r="H263" s="234">
        <v>27.27</v>
      </c>
      <c r="I263" s="235"/>
      <c r="J263" s="230"/>
      <c r="K263" s="230"/>
      <c r="L263" s="236"/>
      <c r="M263" s="237"/>
      <c r="N263" s="238"/>
      <c r="O263" s="238"/>
      <c r="P263" s="238"/>
      <c r="Q263" s="238"/>
      <c r="R263" s="238"/>
      <c r="S263" s="238"/>
      <c r="T263" s="239"/>
      <c r="U263" s="13"/>
      <c r="V263" s="13"/>
      <c r="W263" s="13"/>
      <c r="X263" s="13"/>
      <c r="Y263" s="13"/>
      <c r="Z263" s="13"/>
      <c r="AA263" s="13"/>
      <c r="AB263" s="13"/>
      <c r="AC263" s="13"/>
      <c r="AD263" s="13"/>
      <c r="AE263" s="13"/>
      <c r="AT263" s="240" t="s">
        <v>228</v>
      </c>
      <c r="AU263" s="240" t="s">
        <v>84</v>
      </c>
      <c r="AV263" s="13" t="s">
        <v>86</v>
      </c>
      <c r="AW263" s="13" t="s">
        <v>39</v>
      </c>
      <c r="AX263" s="13" t="s">
        <v>77</v>
      </c>
      <c r="AY263" s="240" t="s">
        <v>219</v>
      </c>
    </row>
    <row r="264" s="13" customFormat="1">
      <c r="A264" s="13"/>
      <c r="B264" s="229"/>
      <c r="C264" s="230"/>
      <c r="D264" s="231" t="s">
        <v>228</v>
      </c>
      <c r="E264" s="232" t="s">
        <v>2021</v>
      </c>
      <c r="F264" s="233" t="s">
        <v>2022</v>
      </c>
      <c r="G264" s="230"/>
      <c r="H264" s="234">
        <v>28.634</v>
      </c>
      <c r="I264" s="235"/>
      <c r="J264" s="230"/>
      <c r="K264" s="230"/>
      <c r="L264" s="236"/>
      <c r="M264" s="237"/>
      <c r="N264" s="238"/>
      <c r="O264" s="238"/>
      <c r="P264" s="238"/>
      <c r="Q264" s="238"/>
      <c r="R264" s="238"/>
      <c r="S264" s="238"/>
      <c r="T264" s="239"/>
      <c r="U264" s="13"/>
      <c r="V264" s="13"/>
      <c r="W264" s="13"/>
      <c r="X264" s="13"/>
      <c r="Y264" s="13"/>
      <c r="Z264" s="13"/>
      <c r="AA264" s="13"/>
      <c r="AB264" s="13"/>
      <c r="AC264" s="13"/>
      <c r="AD264" s="13"/>
      <c r="AE264" s="13"/>
      <c r="AT264" s="240" t="s">
        <v>228</v>
      </c>
      <c r="AU264" s="240" t="s">
        <v>84</v>
      </c>
      <c r="AV264" s="13" t="s">
        <v>86</v>
      </c>
      <c r="AW264" s="13" t="s">
        <v>39</v>
      </c>
      <c r="AX264" s="13" t="s">
        <v>84</v>
      </c>
      <c r="AY264" s="240" t="s">
        <v>219</v>
      </c>
    </row>
    <row r="265" s="2" customFormat="1" ht="21.75" customHeight="1">
      <c r="A265" s="42"/>
      <c r="B265" s="43"/>
      <c r="C265" s="216" t="s">
        <v>452</v>
      </c>
      <c r="D265" s="216" t="s">
        <v>221</v>
      </c>
      <c r="E265" s="217" t="s">
        <v>2031</v>
      </c>
      <c r="F265" s="218" t="s">
        <v>2032</v>
      </c>
      <c r="G265" s="219" t="s">
        <v>280</v>
      </c>
      <c r="H265" s="220">
        <v>38.299999999999997</v>
      </c>
      <c r="I265" s="221"/>
      <c r="J265" s="222">
        <f>ROUND(I265*H265,2)</f>
        <v>0</v>
      </c>
      <c r="K265" s="218" t="s">
        <v>1903</v>
      </c>
      <c r="L265" s="48"/>
      <c r="M265" s="223" t="s">
        <v>32</v>
      </c>
      <c r="N265" s="224" t="s">
        <v>48</v>
      </c>
      <c r="O265" s="88"/>
      <c r="P265" s="225">
        <f>O265*H265</f>
        <v>0</v>
      </c>
      <c r="Q265" s="225">
        <v>0.00155</v>
      </c>
      <c r="R265" s="225">
        <f>Q265*H265</f>
        <v>0.059364999999999994</v>
      </c>
      <c r="S265" s="225">
        <v>0</v>
      </c>
      <c r="T265" s="226">
        <f>S265*H265</f>
        <v>0</v>
      </c>
      <c r="U265" s="42"/>
      <c r="V265" s="42"/>
      <c r="W265" s="42"/>
      <c r="X265" s="42"/>
      <c r="Y265" s="42"/>
      <c r="Z265" s="42"/>
      <c r="AA265" s="42"/>
      <c r="AB265" s="42"/>
      <c r="AC265" s="42"/>
      <c r="AD265" s="42"/>
      <c r="AE265" s="42"/>
      <c r="AR265" s="227" t="s">
        <v>302</v>
      </c>
      <c r="AT265" s="227" t="s">
        <v>221</v>
      </c>
      <c r="AU265" s="227" t="s">
        <v>84</v>
      </c>
      <c r="AY265" s="20" t="s">
        <v>219</v>
      </c>
      <c r="BE265" s="228">
        <f>IF(N265="základní",J265,0)</f>
        <v>0</v>
      </c>
      <c r="BF265" s="228">
        <f>IF(N265="snížená",J265,0)</f>
        <v>0</v>
      </c>
      <c r="BG265" s="228">
        <f>IF(N265="zákl. přenesená",J265,0)</f>
        <v>0</v>
      </c>
      <c r="BH265" s="228">
        <f>IF(N265="sníž. přenesená",J265,0)</f>
        <v>0</v>
      </c>
      <c r="BI265" s="228">
        <f>IF(N265="nulová",J265,0)</f>
        <v>0</v>
      </c>
      <c r="BJ265" s="20" t="s">
        <v>84</v>
      </c>
      <c r="BK265" s="228">
        <f>ROUND(I265*H265,2)</f>
        <v>0</v>
      </c>
      <c r="BL265" s="20" t="s">
        <v>302</v>
      </c>
      <c r="BM265" s="227" t="s">
        <v>2294</v>
      </c>
    </row>
    <row r="266" s="13" customFormat="1">
      <c r="A266" s="13"/>
      <c r="B266" s="229"/>
      <c r="C266" s="230"/>
      <c r="D266" s="231" t="s">
        <v>228</v>
      </c>
      <c r="E266" s="232" t="s">
        <v>1733</v>
      </c>
      <c r="F266" s="233" t="s">
        <v>2295</v>
      </c>
      <c r="G266" s="230"/>
      <c r="H266" s="234">
        <v>38.299999999999997</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84</v>
      </c>
      <c r="AV266" s="13" t="s">
        <v>86</v>
      </c>
      <c r="AW266" s="13" t="s">
        <v>39</v>
      </c>
      <c r="AX266" s="13" t="s">
        <v>84</v>
      </c>
      <c r="AY266" s="240" t="s">
        <v>219</v>
      </c>
    </row>
    <row r="267" s="2" customFormat="1" ht="24.15" customHeight="1">
      <c r="A267" s="42"/>
      <c r="B267" s="43"/>
      <c r="C267" s="216" t="s">
        <v>458</v>
      </c>
      <c r="D267" s="216" t="s">
        <v>221</v>
      </c>
      <c r="E267" s="217" t="s">
        <v>2037</v>
      </c>
      <c r="F267" s="218" t="s">
        <v>2038</v>
      </c>
      <c r="G267" s="219" t="s">
        <v>1839</v>
      </c>
      <c r="H267" s="220">
        <v>0.84299999999999997</v>
      </c>
      <c r="I267" s="221"/>
      <c r="J267" s="222">
        <f>ROUND(I267*H267,2)</f>
        <v>0</v>
      </c>
      <c r="K267" s="218" t="s">
        <v>1129</v>
      </c>
      <c r="L267" s="48"/>
      <c r="M267" s="223" t="s">
        <v>32</v>
      </c>
      <c r="N267" s="224" t="s">
        <v>48</v>
      </c>
      <c r="O267" s="88"/>
      <c r="P267" s="225">
        <f>O267*H267</f>
        <v>0</v>
      </c>
      <c r="Q267" s="225">
        <v>0</v>
      </c>
      <c r="R267" s="225">
        <f>Q267*H267</f>
        <v>0</v>
      </c>
      <c r="S267" s="225">
        <v>0</v>
      </c>
      <c r="T267" s="226">
        <f>S267*H267</f>
        <v>0</v>
      </c>
      <c r="U267" s="42"/>
      <c r="V267" s="42"/>
      <c r="W267" s="42"/>
      <c r="X267" s="42"/>
      <c r="Y267" s="42"/>
      <c r="Z267" s="42"/>
      <c r="AA267" s="42"/>
      <c r="AB267" s="42"/>
      <c r="AC267" s="42"/>
      <c r="AD267" s="42"/>
      <c r="AE267" s="42"/>
      <c r="AR267" s="227" t="s">
        <v>302</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302</v>
      </c>
      <c r="BM267" s="227" t="s">
        <v>2296</v>
      </c>
    </row>
    <row r="268" s="2" customFormat="1">
      <c r="A268" s="42"/>
      <c r="B268" s="43"/>
      <c r="C268" s="44"/>
      <c r="D268" s="299" t="s">
        <v>1131</v>
      </c>
      <c r="E268" s="44"/>
      <c r="F268" s="300" t="s">
        <v>2040</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1131</v>
      </c>
      <c r="AU268" s="20" t="s">
        <v>84</v>
      </c>
    </row>
    <row r="269" s="12" customFormat="1" ht="25.92" customHeight="1">
      <c r="A269" s="12"/>
      <c r="B269" s="200"/>
      <c r="C269" s="201"/>
      <c r="D269" s="202" t="s">
        <v>76</v>
      </c>
      <c r="E269" s="203" t="s">
        <v>267</v>
      </c>
      <c r="F269" s="203" t="s">
        <v>2041</v>
      </c>
      <c r="G269" s="201"/>
      <c r="H269" s="201"/>
      <c r="I269" s="204"/>
      <c r="J269" s="205">
        <f>BK269</f>
        <v>0</v>
      </c>
      <c r="K269" s="201"/>
      <c r="L269" s="206"/>
      <c r="M269" s="207"/>
      <c r="N269" s="208"/>
      <c r="O269" s="208"/>
      <c r="P269" s="209">
        <f>SUM(P270:P341)</f>
        <v>0</v>
      </c>
      <c r="Q269" s="208"/>
      <c r="R269" s="209">
        <f>SUM(R270:R341)</f>
        <v>16.4892340948</v>
      </c>
      <c r="S269" s="208"/>
      <c r="T269" s="210">
        <f>SUM(T270:T341)</f>
        <v>40.599284800000007</v>
      </c>
      <c r="U269" s="12"/>
      <c r="V269" s="12"/>
      <c r="W269" s="12"/>
      <c r="X269" s="12"/>
      <c r="Y269" s="12"/>
      <c r="Z269" s="12"/>
      <c r="AA269" s="12"/>
      <c r="AB269" s="12"/>
      <c r="AC269" s="12"/>
      <c r="AD269" s="12"/>
      <c r="AE269" s="12"/>
      <c r="AR269" s="211" t="s">
        <v>84</v>
      </c>
      <c r="AT269" s="212" t="s">
        <v>76</v>
      </c>
      <c r="AU269" s="212" t="s">
        <v>77</v>
      </c>
      <c r="AY269" s="211" t="s">
        <v>219</v>
      </c>
      <c r="BK269" s="213">
        <f>SUM(BK270:BK341)</f>
        <v>0</v>
      </c>
    </row>
    <row r="270" s="2" customFormat="1" ht="24.15" customHeight="1">
      <c r="A270" s="42"/>
      <c r="B270" s="43"/>
      <c r="C270" s="216" t="s">
        <v>465</v>
      </c>
      <c r="D270" s="216" t="s">
        <v>221</v>
      </c>
      <c r="E270" s="217" t="s">
        <v>2042</v>
      </c>
      <c r="F270" s="218" t="s">
        <v>2043</v>
      </c>
      <c r="G270" s="219" t="s">
        <v>280</v>
      </c>
      <c r="H270" s="220">
        <v>8</v>
      </c>
      <c r="I270" s="221"/>
      <c r="J270" s="222">
        <f>ROUND(I270*H270,2)</f>
        <v>0</v>
      </c>
      <c r="K270" s="218" t="s">
        <v>1129</v>
      </c>
      <c r="L270" s="48"/>
      <c r="M270" s="223" t="s">
        <v>32</v>
      </c>
      <c r="N270" s="224" t="s">
        <v>48</v>
      </c>
      <c r="O270" s="88"/>
      <c r="P270" s="225">
        <f>O270*H270</f>
        <v>0</v>
      </c>
      <c r="Q270" s="225">
        <v>0.15537912000000001</v>
      </c>
      <c r="R270" s="225">
        <f>Q270*H270</f>
        <v>1.2430329600000001</v>
      </c>
      <c r="S270" s="225">
        <v>0</v>
      </c>
      <c r="T270" s="226">
        <f>S270*H270</f>
        <v>0</v>
      </c>
      <c r="U270" s="42"/>
      <c r="V270" s="42"/>
      <c r="W270" s="42"/>
      <c r="X270" s="42"/>
      <c r="Y270" s="42"/>
      <c r="Z270" s="42"/>
      <c r="AA270" s="42"/>
      <c r="AB270" s="42"/>
      <c r="AC270" s="42"/>
      <c r="AD270" s="42"/>
      <c r="AE270" s="42"/>
      <c r="AR270" s="227" t="s">
        <v>226</v>
      </c>
      <c r="AT270" s="227" t="s">
        <v>221</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2297</v>
      </c>
    </row>
    <row r="271" s="2" customFormat="1">
      <c r="A271" s="42"/>
      <c r="B271" s="43"/>
      <c r="C271" s="44"/>
      <c r="D271" s="299" t="s">
        <v>1131</v>
      </c>
      <c r="E271" s="44"/>
      <c r="F271" s="300" t="s">
        <v>2045</v>
      </c>
      <c r="G271" s="44"/>
      <c r="H271" s="44"/>
      <c r="I271" s="277"/>
      <c r="J271" s="44"/>
      <c r="K271" s="44"/>
      <c r="L271" s="48"/>
      <c r="M271" s="278"/>
      <c r="N271" s="279"/>
      <c r="O271" s="88"/>
      <c r="P271" s="88"/>
      <c r="Q271" s="88"/>
      <c r="R271" s="88"/>
      <c r="S271" s="88"/>
      <c r="T271" s="89"/>
      <c r="U271" s="42"/>
      <c r="V271" s="42"/>
      <c r="W271" s="42"/>
      <c r="X271" s="42"/>
      <c r="Y271" s="42"/>
      <c r="Z271" s="42"/>
      <c r="AA271" s="42"/>
      <c r="AB271" s="42"/>
      <c r="AC271" s="42"/>
      <c r="AD271" s="42"/>
      <c r="AE271" s="42"/>
      <c r="AT271" s="20" t="s">
        <v>1131</v>
      </c>
      <c r="AU271" s="20" t="s">
        <v>84</v>
      </c>
    </row>
    <row r="272" s="15" customFormat="1">
      <c r="A272" s="15"/>
      <c r="B272" s="266"/>
      <c r="C272" s="267"/>
      <c r="D272" s="231" t="s">
        <v>228</v>
      </c>
      <c r="E272" s="268" t="s">
        <v>32</v>
      </c>
      <c r="F272" s="269" t="s">
        <v>2046</v>
      </c>
      <c r="G272" s="267"/>
      <c r="H272" s="268" t="s">
        <v>32</v>
      </c>
      <c r="I272" s="270"/>
      <c r="J272" s="267"/>
      <c r="K272" s="267"/>
      <c r="L272" s="271"/>
      <c r="M272" s="272"/>
      <c r="N272" s="273"/>
      <c r="O272" s="273"/>
      <c r="P272" s="273"/>
      <c r="Q272" s="273"/>
      <c r="R272" s="273"/>
      <c r="S272" s="273"/>
      <c r="T272" s="274"/>
      <c r="U272" s="15"/>
      <c r="V272" s="15"/>
      <c r="W272" s="15"/>
      <c r="X272" s="15"/>
      <c r="Y272" s="15"/>
      <c r="Z272" s="15"/>
      <c r="AA272" s="15"/>
      <c r="AB272" s="15"/>
      <c r="AC272" s="15"/>
      <c r="AD272" s="15"/>
      <c r="AE272" s="15"/>
      <c r="AT272" s="275" t="s">
        <v>228</v>
      </c>
      <c r="AU272" s="275" t="s">
        <v>84</v>
      </c>
      <c r="AV272" s="15" t="s">
        <v>84</v>
      </c>
      <c r="AW272" s="15" t="s">
        <v>39</v>
      </c>
      <c r="AX272" s="15" t="s">
        <v>77</v>
      </c>
      <c r="AY272" s="275" t="s">
        <v>219</v>
      </c>
    </row>
    <row r="273" s="13" customFormat="1">
      <c r="A273" s="13"/>
      <c r="B273" s="229"/>
      <c r="C273" s="230"/>
      <c r="D273" s="231" t="s">
        <v>228</v>
      </c>
      <c r="E273" s="232" t="s">
        <v>1962</v>
      </c>
      <c r="F273" s="233" t="s">
        <v>2048</v>
      </c>
      <c r="G273" s="230"/>
      <c r="H273" s="234">
        <v>8</v>
      </c>
      <c r="I273" s="235"/>
      <c r="J273" s="230"/>
      <c r="K273" s="230"/>
      <c r="L273" s="236"/>
      <c r="M273" s="237"/>
      <c r="N273" s="238"/>
      <c r="O273" s="238"/>
      <c r="P273" s="238"/>
      <c r="Q273" s="238"/>
      <c r="R273" s="238"/>
      <c r="S273" s="238"/>
      <c r="T273" s="239"/>
      <c r="U273" s="13"/>
      <c r="V273" s="13"/>
      <c r="W273" s="13"/>
      <c r="X273" s="13"/>
      <c r="Y273" s="13"/>
      <c r="Z273" s="13"/>
      <c r="AA273" s="13"/>
      <c r="AB273" s="13"/>
      <c r="AC273" s="13"/>
      <c r="AD273" s="13"/>
      <c r="AE273" s="13"/>
      <c r="AT273" s="240" t="s">
        <v>228</v>
      </c>
      <c r="AU273" s="240" t="s">
        <v>84</v>
      </c>
      <c r="AV273" s="13" t="s">
        <v>86</v>
      </c>
      <c r="AW273" s="13" t="s">
        <v>39</v>
      </c>
      <c r="AX273" s="13" t="s">
        <v>84</v>
      </c>
      <c r="AY273" s="240" t="s">
        <v>219</v>
      </c>
    </row>
    <row r="274" s="2" customFormat="1" ht="16.5" customHeight="1">
      <c r="A274" s="42"/>
      <c r="B274" s="43"/>
      <c r="C274" s="252" t="s">
        <v>469</v>
      </c>
      <c r="D274" s="252" t="s">
        <v>280</v>
      </c>
      <c r="E274" s="253" t="s">
        <v>2049</v>
      </c>
      <c r="F274" s="254" t="s">
        <v>2050</v>
      </c>
      <c r="G274" s="255" t="s">
        <v>280</v>
      </c>
      <c r="H274" s="256">
        <v>8</v>
      </c>
      <c r="I274" s="257"/>
      <c r="J274" s="258">
        <f>ROUND(I274*H274,2)</f>
        <v>0</v>
      </c>
      <c r="K274" s="254" t="s">
        <v>1129</v>
      </c>
      <c r="L274" s="259"/>
      <c r="M274" s="260" t="s">
        <v>32</v>
      </c>
      <c r="N274" s="261" t="s">
        <v>48</v>
      </c>
      <c r="O274" s="88"/>
      <c r="P274" s="225">
        <f>O274*H274</f>
        <v>0</v>
      </c>
      <c r="Q274" s="225">
        <v>0.045999999999999999</v>
      </c>
      <c r="R274" s="225">
        <f>Q274*H274</f>
        <v>0.36799999999999999</v>
      </c>
      <c r="S274" s="225">
        <v>0</v>
      </c>
      <c r="T274" s="226">
        <f>S274*H274</f>
        <v>0</v>
      </c>
      <c r="U274" s="42"/>
      <c r="V274" s="42"/>
      <c r="W274" s="42"/>
      <c r="X274" s="42"/>
      <c r="Y274" s="42"/>
      <c r="Z274" s="42"/>
      <c r="AA274" s="42"/>
      <c r="AB274" s="42"/>
      <c r="AC274" s="42"/>
      <c r="AD274" s="42"/>
      <c r="AE274" s="42"/>
      <c r="AR274" s="227" t="s">
        <v>262</v>
      </c>
      <c r="AT274" s="227" t="s">
        <v>280</v>
      </c>
      <c r="AU274" s="227" t="s">
        <v>84</v>
      </c>
      <c r="AY274" s="20" t="s">
        <v>219</v>
      </c>
      <c r="BE274" s="228">
        <f>IF(N274="základní",J274,0)</f>
        <v>0</v>
      </c>
      <c r="BF274" s="228">
        <f>IF(N274="snížená",J274,0)</f>
        <v>0</v>
      </c>
      <c r="BG274" s="228">
        <f>IF(N274="zákl. přenesená",J274,0)</f>
        <v>0</v>
      </c>
      <c r="BH274" s="228">
        <f>IF(N274="sníž. přenesená",J274,0)</f>
        <v>0</v>
      </c>
      <c r="BI274" s="228">
        <f>IF(N274="nulová",J274,0)</f>
        <v>0</v>
      </c>
      <c r="BJ274" s="20" t="s">
        <v>84</v>
      </c>
      <c r="BK274" s="228">
        <f>ROUND(I274*H274,2)</f>
        <v>0</v>
      </c>
      <c r="BL274" s="20" t="s">
        <v>226</v>
      </c>
      <c r="BM274" s="227" t="s">
        <v>2298</v>
      </c>
    </row>
    <row r="275" s="2" customFormat="1" ht="21.75" customHeight="1">
      <c r="A275" s="42"/>
      <c r="B275" s="43"/>
      <c r="C275" s="216" t="s">
        <v>473</v>
      </c>
      <c r="D275" s="216" t="s">
        <v>221</v>
      </c>
      <c r="E275" s="217" t="s">
        <v>2052</v>
      </c>
      <c r="F275" s="218" t="s">
        <v>2053</v>
      </c>
      <c r="G275" s="219" t="s">
        <v>1749</v>
      </c>
      <c r="H275" s="220">
        <v>1.752</v>
      </c>
      <c r="I275" s="221"/>
      <c r="J275" s="222">
        <f>ROUND(I275*H275,2)</f>
        <v>0</v>
      </c>
      <c r="K275" s="218" t="s">
        <v>1129</v>
      </c>
      <c r="L275" s="48"/>
      <c r="M275" s="223" t="s">
        <v>32</v>
      </c>
      <c r="N275" s="224" t="s">
        <v>48</v>
      </c>
      <c r="O275" s="88"/>
      <c r="P275" s="225">
        <f>O275*H275</f>
        <v>0</v>
      </c>
      <c r="Q275" s="225">
        <v>0.00094499999999999998</v>
      </c>
      <c r="R275" s="225">
        <f>Q275*H275</f>
        <v>0.0016556399999999999</v>
      </c>
      <c r="S275" s="225">
        <v>0</v>
      </c>
      <c r="T275" s="226">
        <f>S275*H275</f>
        <v>0</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2299</v>
      </c>
    </row>
    <row r="276" s="2" customFormat="1">
      <c r="A276" s="42"/>
      <c r="B276" s="43"/>
      <c r="C276" s="44"/>
      <c r="D276" s="299" t="s">
        <v>1131</v>
      </c>
      <c r="E276" s="44"/>
      <c r="F276" s="300" t="s">
        <v>2055</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1131</v>
      </c>
      <c r="AU276" s="20" t="s">
        <v>84</v>
      </c>
    </row>
    <row r="277" s="13" customFormat="1">
      <c r="A277" s="13"/>
      <c r="B277" s="229"/>
      <c r="C277" s="230"/>
      <c r="D277" s="231" t="s">
        <v>228</v>
      </c>
      <c r="E277" s="232" t="s">
        <v>2047</v>
      </c>
      <c r="F277" s="233" t="s">
        <v>2300</v>
      </c>
      <c r="G277" s="230"/>
      <c r="H277" s="234">
        <v>1.752</v>
      </c>
      <c r="I277" s="235"/>
      <c r="J277" s="230"/>
      <c r="K277" s="230"/>
      <c r="L277" s="236"/>
      <c r="M277" s="237"/>
      <c r="N277" s="238"/>
      <c r="O277" s="238"/>
      <c r="P277" s="238"/>
      <c r="Q277" s="238"/>
      <c r="R277" s="238"/>
      <c r="S277" s="238"/>
      <c r="T277" s="239"/>
      <c r="U277" s="13"/>
      <c r="V277" s="13"/>
      <c r="W277" s="13"/>
      <c r="X277" s="13"/>
      <c r="Y277" s="13"/>
      <c r="Z277" s="13"/>
      <c r="AA277" s="13"/>
      <c r="AB277" s="13"/>
      <c r="AC277" s="13"/>
      <c r="AD277" s="13"/>
      <c r="AE277" s="13"/>
      <c r="AT277" s="240" t="s">
        <v>228</v>
      </c>
      <c r="AU277" s="240" t="s">
        <v>84</v>
      </c>
      <c r="AV277" s="13" t="s">
        <v>86</v>
      </c>
      <c r="AW277" s="13" t="s">
        <v>39</v>
      </c>
      <c r="AX277" s="13" t="s">
        <v>84</v>
      </c>
      <c r="AY277" s="240" t="s">
        <v>219</v>
      </c>
    </row>
    <row r="278" s="2" customFormat="1" ht="24.15" customHeight="1">
      <c r="A278" s="42"/>
      <c r="B278" s="43"/>
      <c r="C278" s="216" t="s">
        <v>477</v>
      </c>
      <c r="D278" s="216" t="s">
        <v>221</v>
      </c>
      <c r="E278" s="217" t="s">
        <v>2056</v>
      </c>
      <c r="F278" s="218" t="s">
        <v>2057</v>
      </c>
      <c r="G278" s="219" t="s">
        <v>1756</v>
      </c>
      <c r="H278" s="220">
        <v>1</v>
      </c>
      <c r="I278" s="221"/>
      <c r="J278" s="222">
        <f>ROUND(I278*H278,2)</f>
        <v>0</v>
      </c>
      <c r="K278" s="218" t="s">
        <v>1129</v>
      </c>
      <c r="L278" s="48"/>
      <c r="M278" s="223" t="s">
        <v>32</v>
      </c>
      <c r="N278" s="224" t="s">
        <v>48</v>
      </c>
      <c r="O278" s="88"/>
      <c r="P278" s="225">
        <f>O278*H278</f>
        <v>0</v>
      </c>
      <c r="Q278" s="225">
        <v>0.0064850000000000003</v>
      </c>
      <c r="R278" s="225">
        <f>Q278*H278</f>
        <v>0.0064850000000000003</v>
      </c>
      <c r="S278" s="225">
        <v>0</v>
      </c>
      <c r="T278" s="226">
        <f>S278*H278</f>
        <v>0</v>
      </c>
      <c r="U278" s="42"/>
      <c r="V278" s="42"/>
      <c r="W278" s="42"/>
      <c r="X278" s="42"/>
      <c r="Y278" s="42"/>
      <c r="Z278" s="42"/>
      <c r="AA278" s="42"/>
      <c r="AB278" s="42"/>
      <c r="AC278" s="42"/>
      <c r="AD278" s="42"/>
      <c r="AE278" s="42"/>
      <c r="AR278" s="227" t="s">
        <v>226</v>
      </c>
      <c r="AT278" s="227" t="s">
        <v>221</v>
      </c>
      <c r="AU278" s="227" t="s">
        <v>84</v>
      </c>
      <c r="AY278" s="20" t="s">
        <v>219</v>
      </c>
      <c r="BE278" s="228">
        <f>IF(N278="základní",J278,0)</f>
        <v>0</v>
      </c>
      <c r="BF278" s="228">
        <f>IF(N278="snížená",J278,0)</f>
        <v>0</v>
      </c>
      <c r="BG278" s="228">
        <f>IF(N278="zákl. přenesená",J278,0)</f>
        <v>0</v>
      </c>
      <c r="BH278" s="228">
        <f>IF(N278="sníž. přenesená",J278,0)</f>
        <v>0</v>
      </c>
      <c r="BI278" s="228">
        <f>IF(N278="nulová",J278,0)</f>
        <v>0</v>
      </c>
      <c r="BJ278" s="20" t="s">
        <v>84</v>
      </c>
      <c r="BK278" s="228">
        <f>ROUND(I278*H278,2)</f>
        <v>0</v>
      </c>
      <c r="BL278" s="20" t="s">
        <v>226</v>
      </c>
      <c r="BM278" s="227" t="s">
        <v>2301</v>
      </c>
    </row>
    <row r="279" s="2" customFormat="1">
      <c r="A279" s="42"/>
      <c r="B279" s="43"/>
      <c r="C279" s="44"/>
      <c r="D279" s="299" t="s">
        <v>1131</v>
      </c>
      <c r="E279" s="44"/>
      <c r="F279" s="300" t="s">
        <v>2059</v>
      </c>
      <c r="G279" s="44"/>
      <c r="H279" s="44"/>
      <c r="I279" s="277"/>
      <c r="J279" s="44"/>
      <c r="K279" s="44"/>
      <c r="L279" s="48"/>
      <c r="M279" s="278"/>
      <c r="N279" s="279"/>
      <c r="O279" s="88"/>
      <c r="P279" s="88"/>
      <c r="Q279" s="88"/>
      <c r="R279" s="88"/>
      <c r="S279" s="88"/>
      <c r="T279" s="89"/>
      <c r="U279" s="42"/>
      <c r="V279" s="42"/>
      <c r="W279" s="42"/>
      <c r="X279" s="42"/>
      <c r="Y279" s="42"/>
      <c r="Z279" s="42"/>
      <c r="AA279" s="42"/>
      <c r="AB279" s="42"/>
      <c r="AC279" s="42"/>
      <c r="AD279" s="42"/>
      <c r="AE279" s="42"/>
      <c r="AT279" s="20" t="s">
        <v>1131</v>
      </c>
      <c r="AU279" s="20" t="s">
        <v>84</v>
      </c>
    </row>
    <row r="280" s="15" customFormat="1">
      <c r="A280" s="15"/>
      <c r="B280" s="266"/>
      <c r="C280" s="267"/>
      <c r="D280" s="231" t="s">
        <v>228</v>
      </c>
      <c r="E280" s="268" t="s">
        <v>32</v>
      </c>
      <c r="F280" s="269" t="s">
        <v>1759</v>
      </c>
      <c r="G280" s="267"/>
      <c r="H280" s="268" t="s">
        <v>32</v>
      </c>
      <c r="I280" s="270"/>
      <c r="J280" s="267"/>
      <c r="K280" s="267"/>
      <c r="L280" s="271"/>
      <c r="M280" s="272"/>
      <c r="N280" s="273"/>
      <c r="O280" s="273"/>
      <c r="P280" s="273"/>
      <c r="Q280" s="273"/>
      <c r="R280" s="273"/>
      <c r="S280" s="273"/>
      <c r="T280" s="274"/>
      <c r="U280" s="15"/>
      <c r="V280" s="15"/>
      <c r="W280" s="15"/>
      <c r="X280" s="15"/>
      <c r="Y280" s="15"/>
      <c r="Z280" s="15"/>
      <c r="AA280" s="15"/>
      <c r="AB280" s="15"/>
      <c r="AC280" s="15"/>
      <c r="AD280" s="15"/>
      <c r="AE280" s="15"/>
      <c r="AT280" s="275" t="s">
        <v>228</v>
      </c>
      <c r="AU280" s="275" t="s">
        <v>84</v>
      </c>
      <c r="AV280" s="15" t="s">
        <v>84</v>
      </c>
      <c r="AW280" s="15" t="s">
        <v>39</v>
      </c>
      <c r="AX280" s="15" t="s">
        <v>77</v>
      </c>
      <c r="AY280" s="275" t="s">
        <v>219</v>
      </c>
    </row>
    <row r="281" s="13" customFormat="1">
      <c r="A281" s="13"/>
      <c r="B281" s="229"/>
      <c r="C281" s="230"/>
      <c r="D281" s="231" t="s">
        <v>228</v>
      </c>
      <c r="E281" s="232" t="s">
        <v>2302</v>
      </c>
      <c r="F281" s="233" t="s">
        <v>2303</v>
      </c>
      <c r="G281" s="230"/>
      <c r="H281" s="234">
        <v>1</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84</v>
      </c>
      <c r="AV281" s="13" t="s">
        <v>86</v>
      </c>
      <c r="AW281" s="13" t="s">
        <v>39</v>
      </c>
      <c r="AX281" s="13" t="s">
        <v>84</v>
      </c>
      <c r="AY281" s="240" t="s">
        <v>219</v>
      </c>
    </row>
    <row r="282" s="2" customFormat="1" ht="24.15" customHeight="1">
      <c r="A282" s="42"/>
      <c r="B282" s="43"/>
      <c r="C282" s="216" t="s">
        <v>481</v>
      </c>
      <c r="D282" s="216" t="s">
        <v>221</v>
      </c>
      <c r="E282" s="217" t="s">
        <v>2062</v>
      </c>
      <c r="F282" s="218" t="s">
        <v>2063</v>
      </c>
      <c r="G282" s="219" t="s">
        <v>224</v>
      </c>
      <c r="H282" s="220">
        <v>6</v>
      </c>
      <c r="I282" s="221"/>
      <c r="J282" s="222">
        <f>ROUND(I282*H282,2)</f>
        <v>0</v>
      </c>
      <c r="K282" s="218" t="s">
        <v>1129</v>
      </c>
      <c r="L282" s="48"/>
      <c r="M282" s="223" t="s">
        <v>32</v>
      </c>
      <c r="N282" s="224" t="s">
        <v>48</v>
      </c>
      <c r="O282" s="88"/>
      <c r="P282" s="225">
        <f>O282*H282</f>
        <v>0</v>
      </c>
      <c r="Q282" s="225">
        <v>0.12</v>
      </c>
      <c r="R282" s="225">
        <f>Q282*H282</f>
        <v>0.71999999999999997</v>
      </c>
      <c r="S282" s="225">
        <v>2.4900000000000002</v>
      </c>
      <c r="T282" s="226">
        <f>S282*H282</f>
        <v>14.940000000000001</v>
      </c>
      <c r="U282" s="42"/>
      <c r="V282" s="42"/>
      <c r="W282" s="42"/>
      <c r="X282" s="42"/>
      <c r="Y282" s="42"/>
      <c r="Z282" s="42"/>
      <c r="AA282" s="42"/>
      <c r="AB282" s="42"/>
      <c r="AC282" s="42"/>
      <c r="AD282" s="42"/>
      <c r="AE282" s="42"/>
      <c r="AR282" s="227" t="s">
        <v>226</v>
      </c>
      <c r="AT282" s="227" t="s">
        <v>221</v>
      </c>
      <c r="AU282" s="227" t="s">
        <v>84</v>
      </c>
      <c r="AY282" s="20" t="s">
        <v>219</v>
      </c>
      <c r="BE282" s="228">
        <f>IF(N282="základní",J282,0)</f>
        <v>0</v>
      </c>
      <c r="BF282" s="228">
        <f>IF(N282="snížená",J282,0)</f>
        <v>0</v>
      </c>
      <c r="BG282" s="228">
        <f>IF(N282="zákl. přenesená",J282,0)</f>
        <v>0</v>
      </c>
      <c r="BH282" s="228">
        <f>IF(N282="sníž. přenesená",J282,0)</f>
        <v>0</v>
      </c>
      <c r="BI282" s="228">
        <f>IF(N282="nulová",J282,0)</f>
        <v>0</v>
      </c>
      <c r="BJ282" s="20" t="s">
        <v>84</v>
      </c>
      <c r="BK282" s="228">
        <f>ROUND(I282*H282,2)</f>
        <v>0</v>
      </c>
      <c r="BL282" s="20" t="s">
        <v>226</v>
      </c>
      <c r="BM282" s="227" t="s">
        <v>2304</v>
      </c>
    </row>
    <row r="283" s="2" customFormat="1">
      <c r="A283" s="42"/>
      <c r="B283" s="43"/>
      <c r="C283" s="44"/>
      <c r="D283" s="299" t="s">
        <v>1131</v>
      </c>
      <c r="E283" s="44"/>
      <c r="F283" s="300" t="s">
        <v>2065</v>
      </c>
      <c r="G283" s="44"/>
      <c r="H283" s="44"/>
      <c r="I283" s="277"/>
      <c r="J283" s="44"/>
      <c r="K283" s="44"/>
      <c r="L283" s="48"/>
      <c r="M283" s="278"/>
      <c r="N283" s="279"/>
      <c r="O283" s="88"/>
      <c r="P283" s="88"/>
      <c r="Q283" s="88"/>
      <c r="R283" s="88"/>
      <c r="S283" s="88"/>
      <c r="T283" s="89"/>
      <c r="U283" s="42"/>
      <c r="V283" s="42"/>
      <c r="W283" s="42"/>
      <c r="X283" s="42"/>
      <c r="Y283" s="42"/>
      <c r="Z283" s="42"/>
      <c r="AA283" s="42"/>
      <c r="AB283" s="42"/>
      <c r="AC283" s="42"/>
      <c r="AD283" s="42"/>
      <c r="AE283" s="42"/>
      <c r="AT283" s="20" t="s">
        <v>1131</v>
      </c>
      <c r="AU283" s="20" t="s">
        <v>84</v>
      </c>
    </row>
    <row r="284" s="15" customFormat="1">
      <c r="A284" s="15"/>
      <c r="B284" s="266"/>
      <c r="C284" s="267"/>
      <c r="D284" s="231" t="s">
        <v>228</v>
      </c>
      <c r="E284" s="268" t="s">
        <v>32</v>
      </c>
      <c r="F284" s="269" t="s">
        <v>1759</v>
      </c>
      <c r="G284" s="267"/>
      <c r="H284" s="268" t="s">
        <v>32</v>
      </c>
      <c r="I284" s="270"/>
      <c r="J284" s="267"/>
      <c r="K284" s="267"/>
      <c r="L284" s="271"/>
      <c r="M284" s="272"/>
      <c r="N284" s="273"/>
      <c r="O284" s="273"/>
      <c r="P284" s="273"/>
      <c r="Q284" s="273"/>
      <c r="R284" s="273"/>
      <c r="S284" s="273"/>
      <c r="T284" s="274"/>
      <c r="U284" s="15"/>
      <c r="V284" s="15"/>
      <c r="W284" s="15"/>
      <c r="X284" s="15"/>
      <c r="Y284" s="15"/>
      <c r="Z284" s="15"/>
      <c r="AA284" s="15"/>
      <c r="AB284" s="15"/>
      <c r="AC284" s="15"/>
      <c r="AD284" s="15"/>
      <c r="AE284" s="15"/>
      <c r="AT284" s="275" t="s">
        <v>228</v>
      </c>
      <c r="AU284" s="275" t="s">
        <v>84</v>
      </c>
      <c r="AV284" s="15" t="s">
        <v>84</v>
      </c>
      <c r="AW284" s="15" t="s">
        <v>39</v>
      </c>
      <c r="AX284" s="15" t="s">
        <v>77</v>
      </c>
      <c r="AY284" s="275" t="s">
        <v>219</v>
      </c>
    </row>
    <row r="285" s="13" customFormat="1">
      <c r="A285" s="13"/>
      <c r="B285" s="229"/>
      <c r="C285" s="230"/>
      <c r="D285" s="231" t="s">
        <v>228</v>
      </c>
      <c r="E285" s="232" t="s">
        <v>2305</v>
      </c>
      <c r="F285" s="233" t="s">
        <v>2067</v>
      </c>
      <c r="G285" s="230"/>
      <c r="H285" s="234">
        <v>6</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84</v>
      </c>
      <c r="AV285" s="13" t="s">
        <v>86</v>
      </c>
      <c r="AW285" s="13" t="s">
        <v>39</v>
      </c>
      <c r="AX285" s="13" t="s">
        <v>84</v>
      </c>
      <c r="AY285" s="240" t="s">
        <v>219</v>
      </c>
    </row>
    <row r="286" s="2" customFormat="1" ht="16.5" customHeight="1">
      <c r="A286" s="42"/>
      <c r="B286" s="43"/>
      <c r="C286" s="216" t="s">
        <v>485</v>
      </c>
      <c r="D286" s="216" t="s">
        <v>221</v>
      </c>
      <c r="E286" s="217" t="s">
        <v>2068</v>
      </c>
      <c r="F286" s="218" t="s">
        <v>2069</v>
      </c>
      <c r="G286" s="219" t="s">
        <v>280</v>
      </c>
      <c r="H286" s="220">
        <v>28.710000000000001</v>
      </c>
      <c r="I286" s="221"/>
      <c r="J286" s="222">
        <f>ROUND(I286*H286,2)</f>
        <v>0</v>
      </c>
      <c r="K286" s="218" t="s">
        <v>1129</v>
      </c>
      <c r="L286" s="48"/>
      <c r="M286" s="223" t="s">
        <v>32</v>
      </c>
      <c r="N286" s="224" t="s">
        <v>48</v>
      </c>
      <c r="O286" s="88"/>
      <c r="P286" s="225">
        <f>O286*H286</f>
        <v>0</v>
      </c>
      <c r="Q286" s="225">
        <v>8.3599999999999999E-05</v>
      </c>
      <c r="R286" s="225">
        <f>Q286*H286</f>
        <v>0.0024001560000000001</v>
      </c>
      <c r="S286" s="225">
        <v>0.017999999999999999</v>
      </c>
      <c r="T286" s="226">
        <f>S286*H286</f>
        <v>0.51678000000000002</v>
      </c>
      <c r="U286" s="42"/>
      <c r="V286" s="42"/>
      <c r="W286" s="42"/>
      <c r="X286" s="42"/>
      <c r="Y286" s="42"/>
      <c r="Z286" s="42"/>
      <c r="AA286" s="42"/>
      <c r="AB286" s="42"/>
      <c r="AC286" s="42"/>
      <c r="AD286" s="42"/>
      <c r="AE286" s="42"/>
      <c r="AR286" s="227" t="s">
        <v>226</v>
      </c>
      <c r="AT286" s="227" t="s">
        <v>221</v>
      </c>
      <c r="AU286" s="227" t="s">
        <v>84</v>
      </c>
      <c r="AY286" s="20" t="s">
        <v>219</v>
      </c>
      <c r="BE286" s="228">
        <f>IF(N286="základní",J286,0)</f>
        <v>0</v>
      </c>
      <c r="BF286" s="228">
        <f>IF(N286="snížená",J286,0)</f>
        <v>0</v>
      </c>
      <c r="BG286" s="228">
        <f>IF(N286="zákl. přenesená",J286,0)</f>
        <v>0</v>
      </c>
      <c r="BH286" s="228">
        <f>IF(N286="sníž. přenesená",J286,0)</f>
        <v>0</v>
      </c>
      <c r="BI286" s="228">
        <f>IF(N286="nulová",J286,0)</f>
        <v>0</v>
      </c>
      <c r="BJ286" s="20" t="s">
        <v>84</v>
      </c>
      <c r="BK286" s="228">
        <f>ROUND(I286*H286,2)</f>
        <v>0</v>
      </c>
      <c r="BL286" s="20" t="s">
        <v>226</v>
      </c>
      <c r="BM286" s="227" t="s">
        <v>2306</v>
      </c>
    </row>
    <row r="287" s="2" customFormat="1">
      <c r="A287" s="42"/>
      <c r="B287" s="43"/>
      <c r="C287" s="44"/>
      <c r="D287" s="299" t="s">
        <v>1131</v>
      </c>
      <c r="E287" s="44"/>
      <c r="F287" s="300" t="s">
        <v>2071</v>
      </c>
      <c r="G287" s="44"/>
      <c r="H287" s="44"/>
      <c r="I287" s="277"/>
      <c r="J287" s="44"/>
      <c r="K287" s="44"/>
      <c r="L287" s="48"/>
      <c r="M287" s="278"/>
      <c r="N287" s="279"/>
      <c r="O287" s="88"/>
      <c r="P287" s="88"/>
      <c r="Q287" s="88"/>
      <c r="R287" s="88"/>
      <c r="S287" s="88"/>
      <c r="T287" s="89"/>
      <c r="U287" s="42"/>
      <c r="V287" s="42"/>
      <c r="W287" s="42"/>
      <c r="X287" s="42"/>
      <c r="Y287" s="42"/>
      <c r="Z287" s="42"/>
      <c r="AA287" s="42"/>
      <c r="AB287" s="42"/>
      <c r="AC287" s="42"/>
      <c r="AD287" s="42"/>
      <c r="AE287" s="42"/>
      <c r="AT287" s="20" t="s">
        <v>1131</v>
      </c>
      <c r="AU287" s="20" t="s">
        <v>84</v>
      </c>
    </row>
    <row r="288" s="15" customFormat="1">
      <c r="A288" s="15"/>
      <c r="B288" s="266"/>
      <c r="C288" s="267"/>
      <c r="D288" s="231" t="s">
        <v>228</v>
      </c>
      <c r="E288" s="268" t="s">
        <v>32</v>
      </c>
      <c r="F288" s="269" t="s">
        <v>2307</v>
      </c>
      <c r="G288" s="267"/>
      <c r="H288" s="268" t="s">
        <v>32</v>
      </c>
      <c r="I288" s="270"/>
      <c r="J288" s="267"/>
      <c r="K288" s="267"/>
      <c r="L288" s="271"/>
      <c r="M288" s="272"/>
      <c r="N288" s="273"/>
      <c r="O288" s="273"/>
      <c r="P288" s="273"/>
      <c r="Q288" s="273"/>
      <c r="R288" s="273"/>
      <c r="S288" s="273"/>
      <c r="T288" s="274"/>
      <c r="U288" s="15"/>
      <c r="V288" s="15"/>
      <c r="W288" s="15"/>
      <c r="X288" s="15"/>
      <c r="Y288" s="15"/>
      <c r="Z288" s="15"/>
      <c r="AA288" s="15"/>
      <c r="AB288" s="15"/>
      <c r="AC288" s="15"/>
      <c r="AD288" s="15"/>
      <c r="AE288" s="15"/>
      <c r="AT288" s="275" t="s">
        <v>228</v>
      </c>
      <c r="AU288" s="275" t="s">
        <v>84</v>
      </c>
      <c r="AV288" s="15" t="s">
        <v>84</v>
      </c>
      <c r="AW288" s="15" t="s">
        <v>39</v>
      </c>
      <c r="AX288" s="15" t="s">
        <v>77</v>
      </c>
      <c r="AY288" s="275" t="s">
        <v>219</v>
      </c>
    </row>
    <row r="289" s="13" customFormat="1">
      <c r="A289" s="13"/>
      <c r="B289" s="229"/>
      <c r="C289" s="230"/>
      <c r="D289" s="231" t="s">
        <v>228</v>
      </c>
      <c r="E289" s="232" t="s">
        <v>2060</v>
      </c>
      <c r="F289" s="233" t="s">
        <v>2308</v>
      </c>
      <c r="G289" s="230"/>
      <c r="H289" s="234">
        <v>28.710000000000001</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84</v>
      </c>
      <c r="AY289" s="240" t="s">
        <v>219</v>
      </c>
    </row>
    <row r="290" s="2" customFormat="1" ht="33" customHeight="1">
      <c r="A290" s="42"/>
      <c r="B290" s="43"/>
      <c r="C290" s="216" t="s">
        <v>491</v>
      </c>
      <c r="D290" s="216" t="s">
        <v>221</v>
      </c>
      <c r="E290" s="217" t="s">
        <v>2075</v>
      </c>
      <c r="F290" s="218" t="s">
        <v>2076</v>
      </c>
      <c r="G290" s="219" t="s">
        <v>1749</v>
      </c>
      <c r="H290" s="220">
        <v>204.47</v>
      </c>
      <c r="I290" s="221"/>
      <c r="J290" s="222">
        <f>ROUND(I290*H290,2)</f>
        <v>0</v>
      </c>
      <c r="K290" s="218" t="s">
        <v>1129</v>
      </c>
      <c r="L290" s="48"/>
      <c r="M290" s="223" t="s">
        <v>32</v>
      </c>
      <c r="N290" s="224" t="s">
        <v>48</v>
      </c>
      <c r="O290" s="88"/>
      <c r="P290" s="225">
        <f>O290*H290</f>
        <v>0</v>
      </c>
      <c r="Q290" s="225">
        <v>0</v>
      </c>
      <c r="R290" s="225">
        <f>Q290*H290</f>
        <v>0</v>
      </c>
      <c r="S290" s="225">
        <v>0.070000000000000007</v>
      </c>
      <c r="T290" s="226">
        <f>S290*H290</f>
        <v>14.312900000000001</v>
      </c>
      <c r="U290" s="42"/>
      <c r="V290" s="42"/>
      <c r="W290" s="42"/>
      <c r="X290" s="42"/>
      <c r="Y290" s="42"/>
      <c r="Z290" s="42"/>
      <c r="AA290" s="42"/>
      <c r="AB290" s="42"/>
      <c r="AC290" s="42"/>
      <c r="AD290" s="42"/>
      <c r="AE290" s="42"/>
      <c r="AR290" s="227" t="s">
        <v>226</v>
      </c>
      <c r="AT290" s="227" t="s">
        <v>221</v>
      </c>
      <c r="AU290" s="227" t="s">
        <v>84</v>
      </c>
      <c r="AY290" s="20" t="s">
        <v>219</v>
      </c>
      <c r="BE290" s="228">
        <f>IF(N290="základní",J290,0)</f>
        <v>0</v>
      </c>
      <c r="BF290" s="228">
        <f>IF(N290="snížená",J290,0)</f>
        <v>0</v>
      </c>
      <c r="BG290" s="228">
        <f>IF(N290="zákl. přenesená",J290,0)</f>
        <v>0</v>
      </c>
      <c r="BH290" s="228">
        <f>IF(N290="sníž. přenesená",J290,0)</f>
        <v>0</v>
      </c>
      <c r="BI290" s="228">
        <f>IF(N290="nulová",J290,0)</f>
        <v>0</v>
      </c>
      <c r="BJ290" s="20" t="s">
        <v>84</v>
      </c>
      <c r="BK290" s="228">
        <f>ROUND(I290*H290,2)</f>
        <v>0</v>
      </c>
      <c r="BL290" s="20" t="s">
        <v>226</v>
      </c>
      <c r="BM290" s="227" t="s">
        <v>2309</v>
      </c>
    </row>
    <row r="291" s="2" customFormat="1">
      <c r="A291" s="42"/>
      <c r="B291" s="43"/>
      <c r="C291" s="44"/>
      <c r="D291" s="299" t="s">
        <v>1131</v>
      </c>
      <c r="E291" s="44"/>
      <c r="F291" s="300" t="s">
        <v>2078</v>
      </c>
      <c r="G291" s="44"/>
      <c r="H291" s="44"/>
      <c r="I291" s="277"/>
      <c r="J291" s="44"/>
      <c r="K291" s="44"/>
      <c r="L291" s="48"/>
      <c r="M291" s="278"/>
      <c r="N291" s="279"/>
      <c r="O291" s="88"/>
      <c r="P291" s="88"/>
      <c r="Q291" s="88"/>
      <c r="R291" s="88"/>
      <c r="S291" s="88"/>
      <c r="T291" s="89"/>
      <c r="U291" s="42"/>
      <c r="V291" s="42"/>
      <c r="W291" s="42"/>
      <c r="X291" s="42"/>
      <c r="Y291" s="42"/>
      <c r="Z291" s="42"/>
      <c r="AA291" s="42"/>
      <c r="AB291" s="42"/>
      <c r="AC291" s="42"/>
      <c r="AD291" s="42"/>
      <c r="AE291" s="42"/>
      <c r="AT291" s="20" t="s">
        <v>1131</v>
      </c>
      <c r="AU291" s="20" t="s">
        <v>84</v>
      </c>
    </row>
    <row r="292" s="2" customFormat="1" ht="24.15" customHeight="1">
      <c r="A292" s="42"/>
      <c r="B292" s="43"/>
      <c r="C292" s="216" t="s">
        <v>496</v>
      </c>
      <c r="D292" s="216" t="s">
        <v>221</v>
      </c>
      <c r="E292" s="217" t="s">
        <v>2086</v>
      </c>
      <c r="F292" s="218" t="s">
        <v>2087</v>
      </c>
      <c r="G292" s="219" t="s">
        <v>1749</v>
      </c>
      <c r="H292" s="220">
        <v>35.859000000000002</v>
      </c>
      <c r="I292" s="221"/>
      <c r="J292" s="222">
        <f>ROUND(I292*H292,2)</f>
        <v>0</v>
      </c>
      <c r="K292" s="218" t="s">
        <v>1129</v>
      </c>
      <c r="L292" s="48"/>
      <c r="M292" s="223" t="s">
        <v>32</v>
      </c>
      <c r="N292" s="224" t="s">
        <v>48</v>
      </c>
      <c r="O292" s="88"/>
      <c r="P292" s="225">
        <f>O292*H292</f>
        <v>0</v>
      </c>
      <c r="Q292" s="225">
        <v>0</v>
      </c>
      <c r="R292" s="225">
        <f>Q292*H292</f>
        <v>0</v>
      </c>
      <c r="S292" s="225">
        <v>0.070000000000000007</v>
      </c>
      <c r="T292" s="226">
        <f>S292*H292</f>
        <v>2.5101300000000002</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2310</v>
      </c>
    </row>
    <row r="293" s="2" customFormat="1">
      <c r="A293" s="42"/>
      <c r="B293" s="43"/>
      <c r="C293" s="44"/>
      <c r="D293" s="299" t="s">
        <v>1131</v>
      </c>
      <c r="E293" s="44"/>
      <c r="F293" s="300" t="s">
        <v>2089</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1131</v>
      </c>
      <c r="AU293" s="20" t="s">
        <v>84</v>
      </c>
    </row>
    <row r="294" s="15" customFormat="1">
      <c r="A294" s="15"/>
      <c r="B294" s="266"/>
      <c r="C294" s="267"/>
      <c r="D294" s="231" t="s">
        <v>228</v>
      </c>
      <c r="E294" s="268" t="s">
        <v>32</v>
      </c>
      <c r="F294" s="269" t="s">
        <v>2311</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2073</v>
      </c>
      <c r="F295" s="233" t="s">
        <v>2312</v>
      </c>
      <c r="G295" s="230"/>
      <c r="H295" s="234">
        <v>35.859000000000002</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24.15" customHeight="1">
      <c r="A296" s="42"/>
      <c r="B296" s="43"/>
      <c r="C296" s="216" t="s">
        <v>501</v>
      </c>
      <c r="D296" s="216" t="s">
        <v>221</v>
      </c>
      <c r="E296" s="217" t="s">
        <v>2093</v>
      </c>
      <c r="F296" s="218" t="s">
        <v>2094</v>
      </c>
      <c r="G296" s="219" t="s">
        <v>1749</v>
      </c>
      <c r="H296" s="220">
        <v>42.612000000000002</v>
      </c>
      <c r="I296" s="221"/>
      <c r="J296" s="222">
        <f>ROUND(I296*H296,2)</f>
        <v>0</v>
      </c>
      <c r="K296" s="218" t="s">
        <v>1129</v>
      </c>
      <c r="L296" s="48"/>
      <c r="M296" s="223" t="s">
        <v>32</v>
      </c>
      <c r="N296" s="224" t="s">
        <v>48</v>
      </c>
      <c r="O296" s="88"/>
      <c r="P296" s="225">
        <f>O296*H296</f>
        <v>0</v>
      </c>
      <c r="Q296" s="225">
        <v>0</v>
      </c>
      <c r="R296" s="225">
        <f>Q296*H296</f>
        <v>0</v>
      </c>
      <c r="S296" s="225">
        <v>0.077899999999999997</v>
      </c>
      <c r="T296" s="226">
        <f>S296*H296</f>
        <v>3.3194748000000001</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2313</v>
      </c>
    </row>
    <row r="297" s="2" customFormat="1">
      <c r="A297" s="42"/>
      <c r="B297" s="43"/>
      <c r="C297" s="44"/>
      <c r="D297" s="299" t="s">
        <v>1131</v>
      </c>
      <c r="E297" s="44"/>
      <c r="F297" s="300" t="s">
        <v>2096</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1131</v>
      </c>
      <c r="AU297" s="20" t="s">
        <v>84</v>
      </c>
    </row>
    <row r="298" s="15" customFormat="1">
      <c r="A298" s="15"/>
      <c r="B298" s="266"/>
      <c r="C298" s="267"/>
      <c r="D298" s="231" t="s">
        <v>228</v>
      </c>
      <c r="E298" s="268" t="s">
        <v>32</v>
      </c>
      <c r="F298" s="269" t="s">
        <v>2314</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2315</v>
      </c>
      <c r="F299" s="233" t="s">
        <v>2316</v>
      </c>
      <c r="G299" s="230"/>
      <c r="H299" s="234">
        <v>42.612000000000002</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24.15" customHeight="1">
      <c r="A300" s="42"/>
      <c r="B300" s="43"/>
      <c r="C300" s="216" t="s">
        <v>507</v>
      </c>
      <c r="D300" s="216" t="s">
        <v>221</v>
      </c>
      <c r="E300" s="217" t="s">
        <v>2317</v>
      </c>
      <c r="F300" s="218" t="s">
        <v>2318</v>
      </c>
      <c r="G300" s="219" t="s">
        <v>1764</v>
      </c>
      <c r="H300" s="220">
        <v>2</v>
      </c>
      <c r="I300" s="221"/>
      <c r="J300" s="222">
        <f>ROUND(I300*H300,2)</f>
        <v>0</v>
      </c>
      <c r="K300" s="218" t="s">
        <v>1903</v>
      </c>
      <c r="L300" s="48"/>
      <c r="M300" s="223" t="s">
        <v>32</v>
      </c>
      <c r="N300" s="224" t="s">
        <v>48</v>
      </c>
      <c r="O300" s="88"/>
      <c r="P300" s="225">
        <f>O300*H300</f>
        <v>0</v>
      </c>
      <c r="Q300" s="225">
        <v>0.50375000000000003</v>
      </c>
      <c r="R300" s="225">
        <f>Q300*H300</f>
        <v>1.0075000000000001</v>
      </c>
      <c r="S300" s="225">
        <v>2.5</v>
      </c>
      <c r="T300" s="226">
        <f>S300*H300</f>
        <v>5</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2319</v>
      </c>
    </row>
    <row r="301" s="15" customFormat="1">
      <c r="A301" s="15"/>
      <c r="B301" s="266"/>
      <c r="C301" s="267"/>
      <c r="D301" s="231" t="s">
        <v>228</v>
      </c>
      <c r="E301" s="268" t="s">
        <v>32</v>
      </c>
      <c r="F301" s="269" t="s">
        <v>1759</v>
      </c>
      <c r="G301" s="267"/>
      <c r="H301" s="268" t="s">
        <v>32</v>
      </c>
      <c r="I301" s="270"/>
      <c r="J301" s="267"/>
      <c r="K301" s="267"/>
      <c r="L301" s="271"/>
      <c r="M301" s="272"/>
      <c r="N301" s="273"/>
      <c r="O301" s="273"/>
      <c r="P301" s="273"/>
      <c r="Q301" s="273"/>
      <c r="R301" s="273"/>
      <c r="S301" s="273"/>
      <c r="T301" s="274"/>
      <c r="U301" s="15"/>
      <c r="V301" s="15"/>
      <c r="W301" s="15"/>
      <c r="X301" s="15"/>
      <c r="Y301" s="15"/>
      <c r="Z301" s="15"/>
      <c r="AA301" s="15"/>
      <c r="AB301" s="15"/>
      <c r="AC301" s="15"/>
      <c r="AD301" s="15"/>
      <c r="AE301" s="15"/>
      <c r="AT301" s="275" t="s">
        <v>228</v>
      </c>
      <c r="AU301" s="275" t="s">
        <v>84</v>
      </c>
      <c r="AV301" s="15" t="s">
        <v>84</v>
      </c>
      <c r="AW301" s="15" t="s">
        <v>39</v>
      </c>
      <c r="AX301" s="15" t="s">
        <v>77</v>
      </c>
      <c r="AY301" s="275" t="s">
        <v>219</v>
      </c>
    </row>
    <row r="302" s="13" customFormat="1">
      <c r="A302" s="13"/>
      <c r="B302" s="229"/>
      <c r="C302" s="230"/>
      <c r="D302" s="231" t="s">
        <v>228</v>
      </c>
      <c r="E302" s="232" t="s">
        <v>2320</v>
      </c>
      <c r="F302" s="233" t="s">
        <v>2104</v>
      </c>
      <c r="G302" s="230"/>
      <c r="H302" s="234">
        <v>2</v>
      </c>
      <c r="I302" s="235"/>
      <c r="J302" s="230"/>
      <c r="K302" s="230"/>
      <c r="L302" s="236"/>
      <c r="M302" s="237"/>
      <c r="N302" s="238"/>
      <c r="O302" s="238"/>
      <c r="P302" s="238"/>
      <c r="Q302" s="238"/>
      <c r="R302" s="238"/>
      <c r="S302" s="238"/>
      <c r="T302" s="239"/>
      <c r="U302" s="13"/>
      <c r="V302" s="13"/>
      <c r="W302" s="13"/>
      <c r="X302" s="13"/>
      <c r="Y302" s="13"/>
      <c r="Z302" s="13"/>
      <c r="AA302" s="13"/>
      <c r="AB302" s="13"/>
      <c r="AC302" s="13"/>
      <c r="AD302" s="13"/>
      <c r="AE302" s="13"/>
      <c r="AT302" s="240" t="s">
        <v>228</v>
      </c>
      <c r="AU302" s="240" t="s">
        <v>84</v>
      </c>
      <c r="AV302" s="13" t="s">
        <v>86</v>
      </c>
      <c r="AW302" s="13" t="s">
        <v>39</v>
      </c>
      <c r="AX302" s="13" t="s">
        <v>84</v>
      </c>
      <c r="AY302" s="240" t="s">
        <v>219</v>
      </c>
    </row>
    <row r="303" s="2" customFormat="1" ht="24.15" customHeight="1">
      <c r="A303" s="42"/>
      <c r="B303" s="43"/>
      <c r="C303" s="216" t="s">
        <v>513</v>
      </c>
      <c r="D303" s="216" t="s">
        <v>221</v>
      </c>
      <c r="E303" s="217" t="s">
        <v>2105</v>
      </c>
      <c r="F303" s="218" t="s">
        <v>2106</v>
      </c>
      <c r="G303" s="219" t="s">
        <v>1749</v>
      </c>
      <c r="H303" s="220">
        <v>170.447</v>
      </c>
      <c r="I303" s="221"/>
      <c r="J303" s="222">
        <f>ROUND(I303*H303,2)</f>
        <v>0</v>
      </c>
      <c r="K303" s="218" t="s">
        <v>1129</v>
      </c>
      <c r="L303" s="48"/>
      <c r="M303" s="223" t="s">
        <v>32</v>
      </c>
      <c r="N303" s="224" t="s">
        <v>48</v>
      </c>
      <c r="O303" s="88"/>
      <c r="P303" s="225">
        <f>O303*H303</f>
        <v>0</v>
      </c>
      <c r="Q303" s="225">
        <v>0.023244399999999998</v>
      </c>
      <c r="R303" s="225">
        <f>Q303*H303</f>
        <v>3.9619382468</v>
      </c>
      <c r="S303" s="225">
        <v>0</v>
      </c>
      <c r="T303" s="226">
        <f>S303*H303</f>
        <v>0</v>
      </c>
      <c r="U303" s="42"/>
      <c r="V303" s="42"/>
      <c r="W303" s="42"/>
      <c r="X303" s="42"/>
      <c r="Y303" s="42"/>
      <c r="Z303" s="42"/>
      <c r="AA303" s="42"/>
      <c r="AB303" s="42"/>
      <c r="AC303" s="42"/>
      <c r="AD303" s="42"/>
      <c r="AE303" s="42"/>
      <c r="AR303" s="227" t="s">
        <v>226</v>
      </c>
      <c r="AT303" s="227" t="s">
        <v>221</v>
      </c>
      <c r="AU303" s="227" t="s">
        <v>84</v>
      </c>
      <c r="AY303" s="20" t="s">
        <v>219</v>
      </c>
      <c r="BE303" s="228">
        <f>IF(N303="základní",J303,0)</f>
        <v>0</v>
      </c>
      <c r="BF303" s="228">
        <f>IF(N303="snížená",J303,0)</f>
        <v>0</v>
      </c>
      <c r="BG303" s="228">
        <f>IF(N303="zákl. přenesená",J303,0)</f>
        <v>0</v>
      </c>
      <c r="BH303" s="228">
        <f>IF(N303="sníž. přenesená",J303,0)</f>
        <v>0</v>
      </c>
      <c r="BI303" s="228">
        <f>IF(N303="nulová",J303,0)</f>
        <v>0</v>
      </c>
      <c r="BJ303" s="20" t="s">
        <v>84</v>
      </c>
      <c r="BK303" s="228">
        <f>ROUND(I303*H303,2)</f>
        <v>0</v>
      </c>
      <c r="BL303" s="20" t="s">
        <v>226</v>
      </c>
      <c r="BM303" s="227" t="s">
        <v>2321</v>
      </c>
    </row>
    <row r="304" s="2" customFormat="1">
      <c r="A304" s="42"/>
      <c r="B304" s="43"/>
      <c r="C304" s="44"/>
      <c r="D304" s="299" t="s">
        <v>1131</v>
      </c>
      <c r="E304" s="44"/>
      <c r="F304" s="300" t="s">
        <v>2108</v>
      </c>
      <c r="G304" s="44"/>
      <c r="H304" s="44"/>
      <c r="I304" s="277"/>
      <c r="J304" s="44"/>
      <c r="K304" s="44"/>
      <c r="L304" s="48"/>
      <c r="M304" s="278"/>
      <c r="N304" s="279"/>
      <c r="O304" s="88"/>
      <c r="P304" s="88"/>
      <c r="Q304" s="88"/>
      <c r="R304" s="88"/>
      <c r="S304" s="88"/>
      <c r="T304" s="89"/>
      <c r="U304" s="42"/>
      <c r="V304" s="42"/>
      <c r="W304" s="42"/>
      <c r="X304" s="42"/>
      <c r="Y304" s="42"/>
      <c r="Z304" s="42"/>
      <c r="AA304" s="42"/>
      <c r="AB304" s="42"/>
      <c r="AC304" s="42"/>
      <c r="AD304" s="42"/>
      <c r="AE304" s="42"/>
      <c r="AT304" s="20" t="s">
        <v>1131</v>
      </c>
      <c r="AU304" s="20" t="s">
        <v>84</v>
      </c>
    </row>
    <row r="305" s="15" customFormat="1">
      <c r="A305" s="15"/>
      <c r="B305" s="266"/>
      <c r="C305" s="267"/>
      <c r="D305" s="231" t="s">
        <v>228</v>
      </c>
      <c r="E305" s="268" t="s">
        <v>32</v>
      </c>
      <c r="F305" s="269" t="s">
        <v>2109</v>
      </c>
      <c r="G305" s="267"/>
      <c r="H305" s="268" t="s">
        <v>32</v>
      </c>
      <c r="I305" s="270"/>
      <c r="J305" s="267"/>
      <c r="K305" s="267"/>
      <c r="L305" s="271"/>
      <c r="M305" s="272"/>
      <c r="N305" s="273"/>
      <c r="O305" s="273"/>
      <c r="P305" s="273"/>
      <c r="Q305" s="273"/>
      <c r="R305" s="273"/>
      <c r="S305" s="273"/>
      <c r="T305" s="274"/>
      <c r="U305" s="15"/>
      <c r="V305" s="15"/>
      <c r="W305" s="15"/>
      <c r="X305" s="15"/>
      <c r="Y305" s="15"/>
      <c r="Z305" s="15"/>
      <c r="AA305" s="15"/>
      <c r="AB305" s="15"/>
      <c r="AC305" s="15"/>
      <c r="AD305" s="15"/>
      <c r="AE305" s="15"/>
      <c r="AT305" s="275" t="s">
        <v>228</v>
      </c>
      <c r="AU305" s="275" t="s">
        <v>84</v>
      </c>
      <c r="AV305" s="15" t="s">
        <v>84</v>
      </c>
      <c r="AW305" s="15" t="s">
        <v>39</v>
      </c>
      <c r="AX305" s="15" t="s">
        <v>77</v>
      </c>
      <c r="AY305" s="275" t="s">
        <v>219</v>
      </c>
    </row>
    <row r="306" s="13" customFormat="1">
      <c r="A306" s="13"/>
      <c r="B306" s="229"/>
      <c r="C306" s="230"/>
      <c r="D306" s="231" t="s">
        <v>228</v>
      </c>
      <c r="E306" s="232" t="s">
        <v>2098</v>
      </c>
      <c r="F306" s="233" t="s">
        <v>2322</v>
      </c>
      <c r="G306" s="230"/>
      <c r="H306" s="234">
        <v>170.447</v>
      </c>
      <c r="I306" s="235"/>
      <c r="J306" s="230"/>
      <c r="K306" s="230"/>
      <c r="L306" s="236"/>
      <c r="M306" s="237"/>
      <c r="N306" s="238"/>
      <c r="O306" s="238"/>
      <c r="P306" s="238"/>
      <c r="Q306" s="238"/>
      <c r="R306" s="238"/>
      <c r="S306" s="238"/>
      <c r="T306" s="239"/>
      <c r="U306" s="13"/>
      <c r="V306" s="13"/>
      <c r="W306" s="13"/>
      <c r="X306" s="13"/>
      <c r="Y306" s="13"/>
      <c r="Z306" s="13"/>
      <c r="AA306" s="13"/>
      <c r="AB306" s="13"/>
      <c r="AC306" s="13"/>
      <c r="AD306" s="13"/>
      <c r="AE306" s="13"/>
      <c r="AT306" s="240" t="s">
        <v>228</v>
      </c>
      <c r="AU306" s="240" t="s">
        <v>84</v>
      </c>
      <c r="AV306" s="13" t="s">
        <v>86</v>
      </c>
      <c r="AW306" s="13" t="s">
        <v>39</v>
      </c>
      <c r="AX306" s="13" t="s">
        <v>84</v>
      </c>
      <c r="AY306" s="240" t="s">
        <v>219</v>
      </c>
    </row>
    <row r="307" s="2" customFormat="1" ht="24.15" customHeight="1">
      <c r="A307" s="42"/>
      <c r="B307" s="43"/>
      <c r="C307" s="216" t="s">
        <v>517</v>
      </c>
      <c r="D307" s="216" t="s">
        <v>221</v>
      </c>
      <c r="E307" s="217" t="s">
        <v>2112</v>
      </c>
      <c r="F307" s="218" t="s">
        <v>2113</v>
      </c>
      <c r="G307" s="219" t="s">
        <v>1749</v>
      </c>
      <c r="H307" s="220">
        <v>42.612000000000002</v>
      </c>
      <c r="I307" s="221"/>
      <c r="J307" s="222">
        <f>ROUND(I307*H307,2)</f>
        <v>0</v>
      </c>
      <c r="K307" s="218" t="s">
        <v>1129</v>
      </c>
      <c r="L307" s="48"/>
      <c r="M307" s="223" t="s">
        <v>32</v>
      </c>
      <c r="N307" s="224" t="s">
        <v>48</v>
      </c>
      <c r="O307" s="88"/>
      <c r="P307" s="225">
        <f>O307*H307</f>
        <v>0</v>
      </c>
      <c r="Q307" s="225">
        <v>0.078163999999999997</v>
      </c>
      <c r="R307" s="225">
        <f>Q307*H307</f>
        <v>3.3307243679999998</v>
      </c>
      <c r="S307" s="225">
        <v>0</v>
      </c>
      <c r="T307" s="226">
        <f>S307*H307</f>
        <v>0</v>
      </c>
      <c r="U307" s="42"/>
      <c r="V307" s="42"/>
      <c r="W307" s="42"/>
      <c r="X307" s="42"/>
      <c r="Y307" s="42"/>
      <c r="Z307" s="42"/>
      <c r="AA307" s="42"/>
      <c r="AB307" s="42"/>
      <c r="AC307" s="42"/>
      <c r="AD307" s="42"/>
      <c r="AE307" s="42"/>
      <c r="AR307" s="227" t="s">
        <v>226</v>
      </c>
      <c r="AT307" s="227" t="s">
        <v>221</v>
      </c>
      <c r="AU307" s="227" t="s">
        <v>84</v>
      </c>
      <c r="AY307" s="20" t="s">
        <v>219</v>
      </c>
      <c r="BE307" s="228">
        <f>IF(N307="základní",J307,0)</f>
        <v>0</v>
      </c>
      <c r="BF307" s="228">
        <f>IF(N307="snížená",J307,0)</f>
        <v>0</v>
      </c>
      <c r="BG307" s="228">
        <f>IF(N307="zákl. přenesená",J307,0)</f>
        <v>0</v>
      </c>
      <c r="BH307" s="228">
        <f>IF(N307="sníž. přenesená",J307,0)</f>
        <v>0</v>
      </c>
      <c r="BI307" s="228">
        <f>IF(N307="nulová",J307,0)</f>
        <v>0</v>
      </c>
      <c r="BJ307" s="20" t="s">
        <v>84</v>
      </c>
      <c r="BK307" s="228">
        <f>ROUND(I307*H307,2)</f>
        <v>0</v>
      </c>
      <c r="BL307" s="20" t="s">
        <v>226</v>
      </c>
      <c r="BM307" s="227" t="s">
        <v>2323</v>
      </c>
    </row>
    <row r="308" s="2" customFormat="1">
      <c r="A308" s="42"/>
      <c r="B308" s="43"/>
      <c r="C308" s="44"/>
      <c r="D308" s="299" t="s">
        <v>1131</v>
      </c>
      <c r="E308" s="44"/>
      <c r="F308" s="300" t="s">
        <v>2115</v>
      </c>
      <c r="G308" s="44"/>
      <c r="H308" s="44"/>
      <c r="I308" s="277"/>
      <c r="J308" s="44"/>
      <c r="K308" s="44"/>
      <c r="L308" s="48"/>
      <c r="M308" s="278"/>
      <c r="N308" s="279"/>
      <c r="O308" s="88"/>
      <c r="P308" s="88"/>
      <c r="Q308" s="88"/>
      <c r="R308" s="88"/>
      <c r="S308" s="88"/>
      <c r="T308" s="89"/>
      <c r="U308" s="42"/>
      <c r="V308" s="42"/>
      <c r="W308" s="42"/>
      <c r="X308" s="42"/>
      <c r="Y308" s="42"/>
      <c r="Z308" s="42"/>
      <c r="AA308" s="42"/>
      <c r="AB308" s="42"/>
      <c r="AC308" s="42"/>
      <c r="AD308" s="42"/>
      <c r="AE308" s="42"/>
      <c r="AT308" s="20" t="s">
        <v>1131</v>
      </c>
      <c r="AU308" s="20" t="s">
        <v>84</v>
      </c>
    </row>
    <row r="309" s="15" customFormat="1">
      <c r="A309" s="15"/>
      <c r="B309" s="266"/>
      <c r="C309" s="267"/>
      <c r="D309" s="231" t="s">
        <v>228</v>
      </c>
      <c r="E309" s="268" t="s">
        <v>32</v>
      </c>
      <c r="F309" s="269" t="s">
        <v>2324</v>
      </c>
      <c r="G309" s="267"/>
      <c r="H309" s="268" t="s">
        <v>32</v>
      </c>
      <c r="I309" s="270"/>
      <c r="J309" s="267"/>
      <c r="K309" s="267"/>
      <c r="L309" s="271"/>
      <c r="M309" s="272"/>
      <c r="N309" s="273"/>
      <c r="O309" s="273"/>
      <c r="P309" s="273"/>
      <c r="Q309" s="273"/>
      <c r="R309" s="273"/>
      <c r="S309" s="273"/>
      <c r="T309" s="274"/>
      <c r="U309" s="15"/>
      <c r="V309" s="15"/>
      <c r="W309" s="15"/>
      <c r="X309" s="15"/>
      <c r="Y309" s="15"/>
      <c r="Z309" s="15"/>
      <c r="AA309" s="15"/>
      <c r="AB309" s="15"/>
      <c r="AC309" s="15"/>
      <c r="AD309" s="15"/>
      <c r="AE309" s="15"/>
      <c r="AT309" s="275" t="s">
        <v>228</v>
      </c>
      <c r="AU309" s="275" t="s">
        <v>84</v>
      </c>
      <c r="AV309" s="15" t="s">
        <v>84</v>
      </c>
      <c r="AW309" s="15" t="s">
        <v>39</v>
      </c>
      <c r="AX309" s="15" t="s">
        <v>77</v>
      </c>
      <c r="AY309" s="275" t="s">
        <v>219</v>
      </c>
    </row>
    <row r="310" s="13" customFormat="1">
      <c r="A310" s="13"/>
      <c r="B310" s="229"/>
      <c r="C310" s="230"/>
      <c r="D310" s="231" t="s">
        <v>228</v>
      </c>
      <c r="E310" s="232" t="s">
        <v>2103</v>
      </c>
      <c r="F310" s="233" t="s">
        <v>2316</v>
      </c>
      <c r="G310" s="230"/>
      <c r="H310" s="234">
        <v>42.612000000000002</v>
      </c>
      <c r="I310" s="235"/>
      <c r="J310" s="230"/>
      <c r="K310" s="230"/>
      <c r="L310" s="236"/>
      <c r="M310" s="237"/>
      <c r="N310" s="238"/>
      <c r="O310" s="238"/>
      <c r="P310" s="238"/>
      <c r="Q310" s="238"/>
      <c r="R310" s="238"/>
      <c r="S310" s="238"/>
      <c r="T310" s="239"/>
      <c r="U310" s="13"/>
      <c r="V310" s="13"/>
      <c r="W310" s="13"/>
      <c r="X310" s="13"/>
      <c r="Y310" s="13"/>
      <c r="Z310" s="13"/>
      <c r="AA310" s="13"/>
      <c r="AB310" s="13"/>
      <c r="AC310" s="13"/>
      <c r="AD310" s="13"/>
      <c r="AE310" s="13"/>
      <c r="AT310" s="240" t="s">
        <v>228</v>
      </c>
      <c r="AU310" s="240" t="s">
        <v>84</v>
      </c>
      <c r="AV310" s="13" t="s">
        <v>86</v>
      </c>
      <c r="AW310" s="13" t="s">
        <v>39</v>
      </c>
      <c r="AX310" s="13" t="s">
        <v>84</v>
      </c>
      <c r="AY310" s="240" t="s">
        <v>219</v>
      </c>
    </row>
    <row r="311" s="2" customFormat="1" ht="24.15" customHeight="1">
      <c r="A311" s="42"/>
      <c r="B311" s="43"/>
      <c r="C311" s="216" t="s">
        <v>521</v>
      </c>
      <c r="D311" s="216" t="s">
        <v>221</v>
      </c>
      <c r="E311" s="217" t="s">
        <v>2117</v>
      </c>
      <c r="F311" s="218" t="s">
        <v>2118</v>
      </c>
      <c r="G311" s="219" t="s">
        <v>1749</v>
      </c>
      <c r="H311" s="220">
        <v>42.270000000000003</v>
      </c>
      <c r="I311" s="221"/>
      <c r="J311" s="222">
        <f>ROUND(I311*H311,2)</f>
        <v>0</v>
      </c>
      <c r="K311" s="218" t="s">
        <v>1129</v>
      </c>
      <c r="L311" s="48"/>
      <c r="M311" s="223" t="s">
        <v>32</v>
      </c>
      <c r="N311" s="224" t="s">
        <v>48</v>
      </c>
      <c r="O311" s="88"/>
      <c r="P311" s="225">
        <f>O311*H311</f>
        <v>0</v>
      </c>
      <c r="Q311" s="225">
        <v>0.038850000000000003</v>
      </c>
      <c r="R311" s="225">
        <f>Q311*H311</f>
        <v>1.6421895000000002</v>
      </c>
      <c r="S311" s="225">
        <v>0</v>
      </c>
      <c r="T311" s="226">
        <f>S311*H311</f>
        <v>0</v>
      </c>
      <c r="U311" s="42"/>
      <c r="V311" s="42"/>
      <c r="W311" s="42"/>
      <c r="X311" s="42"/>
      <c r="Y311" s="42"/>
      <c r="Z311" s="42"/>
      <c r="AA311" s="42"/>
      <c r="AB311" s="42"/>
      <c r="AC311" s="42"/>
      <c r="AD311" s="42"/>
      <c r="AE311" s="42"/>
      <c r="AR311" s="227" t="s">
        <v>226</v>
      </c>
      <c r="AT311" s="227" t="s">
        <v>221</v>
      </c>
      <c r="AU311" s="227" t="s">
        <v>84</v>
      </c>
      <c r="AY311" s="20" t="s">
        <v>219</v>
      </c>
      <c r="BE311" s="228">
        <f>IF(N311="základní",J311,0)</f>
        <v>0</v>
      </c>
      <c r="BF311" s="228">
        <f>IF(N311="snížená",J311,0)</f>
        <v>0</v>
      </c>
      <c r="BG311" s="228">
        <f>IF(N311="zákl. přenesená",J311,0)</f>
        <v>0</v>
      </c>
      <c r="BH311" s="228">
        <f>IF(N311="sníž. přenesená",J311,0)</f>
        <v>0</v>
      </c>
      <c r="BI311" s="228">
        <f>IF(N311="nulová",J311,0)</f>
        <v>0</v>
      </c>
      <c r="BJ311" s="20" t="s">
        <v>84</v>
      </c>
      <c r="BK311" s="228">
        <f>ROUND(I311*H311,2)</f>
        <v>0</v>
      </c>
      <c r="BL311" s="20" t="s">
        <v>226</v>
      </c>
      <c r="BM311" s="227" t="s">
        <v>2325</v>
      </c>
    </row>
    <row r="312" s="2" customFormat="1">
      <c r="A312" s="42"/>
      <c r="B312" s="43"/>
      <c r="C312" s="44"/>
      <c r="D312" s="299" t="s">
        <v>1131</v>
      </c>
      <c r="E312" s="44"/>
      <c r="F312" s="300" t="s">
        <v>2120</v>
      </c>
      <c r="G312" s="44"/>
      <c r="H312" s="44"/>
      <c r="I312" s="277"/>
      <c r="J312" s="44"/>
      <c r="K312" s="44"/>
      <c r="L312" s="48"/>
      <c r="M312" s="278"/>
      <c r="N312" s="279"/>
      <c r="O312" s="88"/>
      <c r="P312" s="88"/>
      <c r="Q312" s="88"/>
      <c r="R312" s="88"/>
      <c r="S312" s="88"/>
      <c r="T312" s="89"/>
      <c r="U312" s="42"/>
      <c r="V312" s="42"/>
      <c r="W312" s="42"/>
      <c r="X312" s="42"/>
      <c r="Y312" s="42"/>
      <c r="Z312" s="42"/>
      <c r="AA312" s="42"/>
      <c r="AB312" s="42"/>
      <c r="AC312" s="42"/>
      <c r="AD312" s="42"/>
      <c r="AE312" s="42"/>
      <c r="AT312" s="20" t="s">
        <v>1131</v>
      </c>
      <c r="AU312" s="20" t="s">
        <v>84</v>
      </c>
    </row>
    <row r="313" s="15" customFormat="1">
      <c r="A313" s="15"/>
      <c r="B313" s="266"/>
      <c r="C313" s="267"/>
      <c r="D313" s="231" t="s">
        <v>228</v>
      </c>
      <c r="E313" s="268" t="s">
        <v>32</v>
      </c>
      <c r="F313" s="269" t="s">
        <v>2027</v>
      </c>
      <c r="G313" s="267"/>
      <c r="H313" s="268" t="s">
        <v>32</v>
      </c>
      <c r="I313" s="270"/>
      <c r="J313" s="267"/>
      <c r="K313" s="267"/>
      <c r="L313" s="271"/>
      <c r="M313" s="272"/>
      <c r="N313" s="273"/>
      <c r="O313" s="273"/>
      <c r="P313" s="273"/>
      <c r="Q313" s="273"/>
      <c r="R313" s="273"/>
      <c r="S313" s="273"/>
      <c r="T313" s="274"/>
      <c r="U313" s="15"/>
      <c r="V313" s="15"/>
      <c r="W313" s="15"/>
      <c r="X313" s="15"/>
      <c r="Y313" s="15"/>
      <c r="Z313" s="15"/>
      <c r="AA313" s="15"/>
      <c r="AB313" s="15"/>
      <c r="AC313" s="15"/>
      <c r="AD313" s="15"/>
      <c r="AE313" s="15"/>
      <c r="AT313" s="275" t="s">
        <v>228</v>
      </c>
      <c r="AU313" s="275" t="s">
        <v>84</v>
      </c>
      <c r="AV313" s="15" t="s">
        <v>84</v>
      </c>
      <c r="AW313" s="15" t="s">
        <v>39</v>
      </c>
      <c r="AX313" s="15" t="s">
        <v>77</v>
      </c>
      <c r="AY313" s="275" t="s">
        <v>219</v>
      </c>
    </row>
    <row r="314" s="13" customFormat="1">
      <c r="A314" s="13"/>
      <c r="B314" s="229"/>
      <c r="C314" s="230"/>
      <c r="D314" s="231" t="s">
        <v>228</v>
      </c>
      <c r="E314" s="232" t="s">
        <v>2110</v>
      </c>
      <c r="F314" s="233" t="s">
        <v>2326</v>
      </c>
      <c r="G314" s="230"/>
      <c r="H314" s="234">
        <v>42.270000000000003</v>
      </c>
      <c r="I314" s="235"/>
      <c r="J314" s="230"/>
      <c r="K314" s="230"/>
      <c r="L314" s="236"/>
      <c r="M314" s="237"/>
      <c r="N314" s="238"/>
      <c r="O314" s="238"/>
      <c r="P314" s="238"/>
      <c r="Q314" s="238"/>
      <c r="R314" s="238"/>
      <c r="S314" s="238"/>
      <c r="T314" s="239"/>
      <c r="U314" s="13"/>
      <c r="V314" s="13"/>
      <c r="W314" s="13"/>
      <c r="X314" s="13"/>
      <c r="Y314" s="13"/>
      <c r="Z314" s="13"/>
      <c r="AA314" s="13"/>
      <c r="AB314" s="13"/>
      <c r="AC314" s="13"/>
      <c r="AD314" s="13"/>
      <c r="AE314" s="13"/>
      <c r="AT314" s="240" t="s">
        <v>228</v>
      </c>
      <c r="AU314" s="240" t="s">
        <v>84</v>
      </c>
      <c r="AV314" s="13" t="s">
        <v>86</v>
      </c>
      <c r="AW314" s="13" t="s">
        <v>39</v>
      </c>
      <c r="AX314" s="13" t="s">
        <v>84</v>
      </c>
      <c r="AY314" s="240" t="s">
        <v>219</v>
      </c>
    </row>
    <row r="315" s="2" customFormat="1" ht="24.15" customHeight="1">
      <c r="A315" s="42"/>
      <c r="B315" s="43"/>
      <c r="C315" s="216" t="s">
        <v>525</v>
      </c>
      <c r="D315" s="216" t="s">
        <v>221</v>
      </c>
      <c r="E315" s="217" t="s">
        <v>2124</v>
      </c>
      <c r="F315" s="218" t="s">
        <v>2125</v>
      </c>
      <c r="G315" s="219" t="s">
        <v>1749</v>
      </c>
      <c r="H315" s="220">
        <v>49</v>
      </c>
      <c r="I315" s="221"/>
      <c r="J315" s="222">
        <f>ROUND(I315*H315,2)</f>
        <v>0</v>
      </c>
      <c r="K315" s="218" t="s">
        <v>1129</v>
      </c>
      <c r="L315" s="48"/>
      <c r="M315" s="223" t="s">
        <v>32</v>
      </c>
      <c r="N315" s="224" t="s">
        <v>48</v>
      </c>
      <c r="O315" s="88"/>
      <c r="P315" s="225">
        <f>O315*H315</f>
        <v>0</v>
      </c>
      <c r="Q315" s="225">
        <v>0.040289999999999999</v>
      </c>
      <c r="R315" s="225">
        <f>Q315*H315</f>
        <v>1.97421</v>
      </c>
      <c r="S315" s="225">
        <v>0</v>
      </c>
      <c r="T315" s="226">
        <f>S315*H315</f>
        <v>0</v>
      </c>
      <c r="U315" s="42"/>
      <c r="V315" s="42"/>
      <c r="W315" s="42"/>
      <c r="X315" s="42"/>
      <c r="Y315" s="42"/>
      <c r="Z315" s="42"/>
      <c r="AA315" s="42"/>
      <c r="AB315" s="42"/>
      <c r="AC315" s="42"/>
      <c r="AD315" s="42"/>
      <c r="AE315" s="42"/>
      <c r="AR315" s="227" t="s">
        <v>226</v>
      </c>
      <c r="AT315" s="227" t="s">
        <v>221</v>
      </c>
      <c r="AU315" s="227" t="s">
        <v>84</v>
      </c>
      <c r="AY315" s="20" t="s">
        <v>219</v>
      </c>
      <c r="BE315" s="228">
        <f>IF(N315="základní",J315,0)</f>
        <v>0</v>
      </c>
      <c r="BF315" s="228">
        <f>IF(N315="snížená",J315,0)</f>
        <v>0</v>
      </c>
      <c r="BG315" s="228">
        <f>IF(N315="zákl. přenesená",J315,0)</f>
        <v>0</v>
      </c>
      <c r="BH315" s="228">
        <f>IF(N315="sníž. přenesená",J315,0)</f>
        <v>0</v>
      </c>
      <c r="BI315" s="228">
        <f>IF(N315="nulová",J315,0)</f>
        <v>0</v>
      </c>
      <c r="BJ315" s="20" t="s">
        <v>84</v>
      </c>
      <c r="BK315" s="228">
        <f>ROUND(I315*H315,2)</f>
        <v>0</v>
      </c>
      <c r="BL315" s="20" t="s">
        <v>226</v>
      </c>
      <c r="BM315" s="227" t="s">
        <v>2327</v>
      </c>
    </row>
    <row r="316" s="2" customFormat="1">
      <c r="A316" s="42"/>
      <c r="B316" s="43"/>
      <c r="C316" s="44"/>
      <c r="D316" s="299" t="s">
        <v>1131</v>
      </c>
      <c r="E316" s="44"/>
      <c r="F316" s="300" t="s">
        <v>2127</v>
      </c>
      <c r="G316" s="44"/>
      <c r="H316" s="44"/>
      <c r="I316" s="277"/>
      <c r="J316" s="44"/>
      <c r="K316" s="44"/>
      <c r="L316" s="48"/>
      <c r="M316" s="278"/>
      <c r="N316" s="279"/>
      <c r="O316" s="88"/>
      <c r="P316" s="88"/>
      <c r="Q316" s="88"/>
      <c r="R316" s="88"/>
      <c r="S316" s="88"/>
      <c r="T316" s="89"/>
      <c r="U316" s="42"/>
      <c r="V316" s="42"/>
      <c r="W316" s="42"/>
      <c r="X316" s="42"/>
      <c r="Y316" s="42"/>
      <c r="Z316" s="42"/>
      <c r="AA316" s="42"/>
      <c r="AB316" s="42"/>
      <c r="AC316" s="42"/>
      <c r="AD316" s="42"/>
      <c r="AE316" s="42"/>
      <c r="AT316" s="20" t="s">
        <v>1131</v>
      </c>
      <c r="AU316" s="20" t="s">
        <v>84</v>
      </c>
    </row>
    <row r="317" s="15" customFormat="1">
      <c r="A317" s="15"/>
      <c r="B317" s="266"/>
      <c r="C317" s="267"/>
      <c r="D317" s="231" t="s">
        <v>228</v>
      </c>
      <c r="E317" s="268" t="s">
        <v>32</v>
      </c>
      <c r="F317" s="269" t="s">
        <v>2328</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2116</v>
      </c>
      <c r="F318" s="233" t="s">
        <v>2329</v>
      </c>
      <c r="G318" s="230"/>
      <c r="H318" s="234">
        <v>49</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24.15" customHeight="1">
      <c r="A319" s="42"/>
      <c r="B319" s="43"/>
      <c r="C319" s="216" t="s">
        <v>529</v>
      </c>
      <c r="D319" s="216" t="s">
        <v>221</v>
      </c>
      <c r="E319" s="217" t="s">
        <v>2131</v>
      </c>
      <c r="F319" s="218" t="s">
        <v>2132</v>
      </c>
      <c r="G319" s="219" t="s">
        <v>280</v>
      </c>
      <c r="H319" s="220">
        <v>104.40000000000001</v>
      </c>
      <c r="I319" s="221"/>
      <c r="J319" s="222">
        <f>ROUND(I319*H319,2)</f>
        <v>0</v>
      </c>
      <c r="K319" s="218" t="s">
        <v>1129</v>
      </c>
      <c r="L319" s="48"/>
      <c r="M319" s="223" t="s">
        <v>32</v>
      </c>
      <c r="N319" s="224" t="s">
        <v>48</v>
      </c>
      <c r="O319" s="88"/>
      <c r="P319" s="225">
        <f>O319*H319</f>
        <v>0</v>
      </c>
      <c r="Q319" s="225">
        <v>0.00024096</v>
      </c>
      <c r="R319" s="225">
        <f>Q319*H319</f>
        <v>0.025156224000000001</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2330</v>
      </c>
    </row>
    <row r="320" s="2" customFormat="1">
      <c r="A320" s="42"/>
      <c r="B320" s="43"/>
      <c r="C320" s="44"/>
      <c r="D320" s="299" t="s">
        <v>1131</v>
      </c>
      <c r="E320" s="44"/>
      <c r="F320" s="300" t="s">
        <v>2134</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1131</v>
      </c>
      <c r="AU320" s="20" t="s">
        <v>84</v>
      </c>
    </row>
    <row r="321" s="2" customFormat="1" ht="16.5" customHeight="1">
      <c r="A321" s="42"/>
      <c r="B321" s="43"/>
      <c r="C321" s="252" t="s">
        <v>535</v>
      </c>
      <c r="D321" s="252" t="s">
        <v>280</v>
      </c>
      <c r="E321" s="253" t="s">
        <v>2331</v>
      </c>
      <c r="F321" s="254" t="s">
        <v>2332</v>
      </c>
      <c r="G321" s="255" t="s">
        <v>280</v>
      </c>
      <c r="H321" s="256">
        <v>81</v>
      </c>
      <c r="I321" s="257"/>
      <c r="J321" s="258">
        <f>ROUND(I321*H321,2)</f>
        <v>0</v>
      </c>
      <c r="K321" s="254" t="s">
        <v>1903</v>
      </c>
      <c r="L321" s="259"/>
      <c r="M321" s="260" t="s">
        <v>32</v>
      </c>
      <c r="N321" s="261" t="s">
        <v>48</v>
      </c>
      <c r="O321" s="88"/>
      <c r="P321" s="225">
        <f>O321*H321</f>
        <v>0</v>
      </c>
      <c r="Q321" s="225">
        <v>6.9999999999999994E-05</v>
      </c>
      <c r="R321" s="225">
        <f>Q321*H321</f>
        <v>0.0056699999999999997</v>
      </c>
      <c r="S321" s="225">
        <v>0</v>
      </c>
      <c r="T321" s="226">
        <f>S321*H321</f>
        <v>0</v>
      </c>
      <c r="U321" s="42"/>
      <c r="V321" s="42"/>
      <c r="W321" s="42"/>
      <c r="X321" s="42"/>
      <c r="Y321" s="42"/>
      <c r="Z321" s="42"/>
      <c r="AA321" s="42"/>
      <c r="AB321" s="42"/>
      <c r="AC321" s="42"/>
      <c r="AD321" s="42"/>
      <c r="AE321" s="42"/>
      <c r="AR321" s="227" t="s">
        <v>262</v>
      </c>
      <c r="AT321" s="227" t="s">
        <v>280</v>
      </c>
      <c r="AU321" s="227" t="s">
        <v>84</v>
      </c>
      <c r="AY321" s="20" t="s">
        <v>219</v>
      </c>
      <c r="BE321" s="228">
        <f>IF(N321="základní",J321,0)</f>
        <v>0</v>
      </c>
      <c r="BF321" s="228">
        <f>IF(N321="snížená",J321,0)</f>
        <v>0</v>
      </c>
      <c r="BG321" s="228">
        <f>IF(N321="zákl. přenesená",J321,0)</f>
        <v>0</v>
      </c>
      <c r="BH321" s="228">
        <f>IF(N321="sníž. přenesená",J321,0)</f>
        <v>0</v>
      </c>
      <c r="BI321" s="228">
        <f>IF(N321="nulová",J321,0)</f>
        <v>0</v>
      </c>
      <c r="BJ321" s="20" t="s">
        <v>84</v>
      </c>
      <c r="BK321" s="228">
        <f>ROUND(I321*H321,2)</f>
        <v>0</v>
      </c>
      <c r="BL321" s="20" t="s">
        <v>226</v>
      </c>
      <c r="BM321" s="227" t="s">
        <v>2333</v>
      </c>
    </row>
    <row r="322" s="15" customFormat="1">
      <c r="A322" s="15"/>
      <c r="B322" s="266"/>
      <c r="C322" s="267"/>
      <c r="D322" s="231" t="s">
        <v>228</v>
      </c>
      <c r="E322" s="268" t="s">
        <v>32</v>
      </c>
      <c r="F322" s="269" t="s">
        <v>1759</v>
      </c>
      <c r="G322" s="267"/>
      <c r="H322" s="268" t="s">
        <v>32</v>
      </c>
      <c r="I322" s="270"/>
      <c r="J322" s="267"/>
      <c r="K322" s="267"/>
      <c r="L322" s="271"/>
      <c r="M322" s="272"/>
      <c r="N322" s="273"/>
      <c r="O322" s="273"/>
      <c r="P322" s="273"/>
      <c r="Q322" s="273"/>
      <c r="R322" s="273"/>
      <c r="S322" s="273"/>
      <c r="T322" s="274"/>
      <c r="U322" s="15"/>
      <c r="V322" s="15"/>
      <c r="W322" s="15"/>
      <c r="X322" s="15"/>
      <c r="Y322" s="15"/>
      <c r="Z322" s="15"/>
      <c r="AA322" s="15"/>
      <c r="AB322" s="15"/>
      <c r="AC322" s="15"/>
      <c r="AD322" s="15"/>
      <c r="AE322" s="15"/>
      <c r="AT322" s="275" t="s">
        <v>228</v>
      </c>
      <c r="AU322" s="275" t="s">
        <v>84</v>
      </c>
      <c r="AV322" s="15" t="s">
        <v>84</v>
      </c>
      <c r="AW322" s="15" t="s">
        <v>39</v>
      </c>
      <c r="AX322" s="15" t="s">
        <v>77</v>
      </c>
      <c r="AY322" s="275" t="s">
        <v>219</v>
      </c>
    </row>
    <row r="323" s="15" customFormat="1">
      <c r="A323" s="15"/>
      <c r="B323" s="266"/>
      <c r="C323" s="267"/>
      <c r="D323" s="231" t="s">
        <v>228</v>
      </c>
      <c r="E323" s="268" t="s">
        <v>32</v>
      </c>
      <c r="F323" s="269" t="s">
        <v>2334</v>
      </c>
      <c r="G323" s="267"/>
      <c r="H323" s="268" t="s">
        <v>32</v>
      </c>
      <c r="I323" s="270"/>
      <c r="J323" s="267"/>
      <c r="K323" s="267"/>
      <c r="L323" s="271"/>
      <c r="M323" s="272"/>
      <c r="N323" s="273"/>
      <c r="O323" s="273"/>
      <c r="P323" s="273"/>
      <c r="Q323" s="273"/>
      <c r="R323" s="273"/>
      <c r="S323" s="273"/>
      <c r="T323" s="274"/>
      <c r="U323" s="15"/>
      <c r="V323" s="15"/>
      <c r="W323" s="15"/>
      <c r="X323" s="15"/>
      <c r="Y323" s="15"/>
      <c r="Z323" s="15"/>
      <c r="AA323" s="15"/>
      <c r="AB323" s="15"/>
      <c r="AC323" s="15"/>
      <c r="AD323" s="15"/>
      <c r="AE323" s="15"/>
      <c r="AT323" s="275" t="s">
        <v>228</v>
      </c>
      <c r="AU323" s="275" t="s">
        <v>84</v>
      </c>
      <c r="AV323" s="15" t="s">
        <v>84</v>
      </c>
      <c r="AW323" s="15" t="s">
        <v>39</v>
      </c>
      <c r="AX323" s="15" t="s">
        <v>77</v>
      </c>
      <c r="AY323" s="275" t="s">
        <v>219</v>
      </c>
    </row>
    <row r="324" s="13" customFormat="1">
      <c r="A324" s="13"/>
      <c r="B324" s="229"/>
      <c r="C324" s="230"/>
      <c r="D324" s="231" t="s">
        <v>228</v>
      </c>
      <c r="E324" s="232" t="s">
        <v>2129</v>
      </c>
      <c r="F324" s="233" t="s">
        <v>2335</v>
      </c>
      <c r="G324" s="230"/>
      <c r="H324" s="234">
        <v>81</v>
      </c>
      <c r="I324" s="235"/>
      <c r="J324" s="230"/>
      <c r="K324" s="230"/>
      <c r="L324" s="236"/>
      <c r="M324" s="237"/>
      <c r="N324" s="238"/>
      <c r="O324" s="238"/>
      <c r="P324" s="238"/>
      <c r="Q324" s="238"/>
      <c r="R324" s="238"/>
      <c r="S324" s="238"/>
      <c r="T324" s="239"/>
      <c r="U324" s="13"/>
      <c r="V324" s="13"/>
      <c r="W324" s="13"/>
      <c r="X324" s="13"/>
      <c r="Y324" s="13"/>
      <c r="Z324" s="13"/>
      <c r="AA324" s="13"/>
      <c r="AB324" s="13"/>
      <c r="AC324" s="13"/>
      <c r="AD324" s="13"/>
      <c r="AE324" s="13"/>
      <c r="AT324" s="240" t="s">
        <v>228</v>
      </c>
      <c r="AU324" s="240" t="s">
        <v>84</v>
      </c>
      <c r="AV324" s="13" t="s">
        <v>86</v>
      </c>
      <c r="AW324" s="13" t="s">
        <v>39</v>
      </c>
      <c r="AX324" s="13" t="s">
        <v>84</v>
      </c>
      <c r="AY324" s="240" t="s">
        <v>219</v>
      </c>
    </row>
    <row r="325" s="2" customFormat="1" ht="16.5" customHeight="1">
      <c r="A325" s="42"/>
      <c r="B325" s="43"/>
      <c r="C325" s="252" t="s">
        <v>541</v>
      </c>
      <c r="D325" s="252" t="s">
        <v>280</v>
      </c>
      <c r="E325" s="253" t="s">
        <v>2135</v>
      </c>
      <c r="F325" s="254" t="s">
        <v>2136</v>
      </c>
      <c r="G325" s="255" t="s">
        <v>280</v>
      </c>
      <c r="H325" s="256">
        <v>23.399999999999999</v>
      </c>
      <c r="I325" s="257"/>
      <c r="J325" s="258">
        <f>ROUND(I325*H325,2)</f>
        <v>0</v>
      </c>
      <c r="K325" s="254" t="s">
        <v>1903</v>
      </c>
      <c r="L325" s="259"/>
      <c r="M325" s="260" t="s">
        <v>32</v>
      </c>
      <c r="N325" s="261" t="s">
        <v>48</v>
      </c>
      <c r="O325" s="88"/>
      <c r="P325" s="225">
        <f>O325*H325</f>
        <v>0</v>
      </c>
      <c r="Q325" s="225">
        <v>8.0000000000000007E-05</v>
      </c>
      <c r="R325" s="225">
        <f>Q325*H325</f>
        <v>0.001872</v>
      </c>
      <c r="S325" s="225">
        <v>0</v>
      </c>
      <c r="T325" s="226">
        <f>S325*H325</f>
        <v>0</v>
      </c>
      <c r="U325" s="42"/>
      <c r="V325" s="42"/>
      <c r="W325" s="42"/>
      <c r="X325" s="42"/>
      <c r="Y325" s="42"/>
      <c r="Z325" s="42"/>
      <c r="AA325" s="42"/>
      <c r="AB325" s="42"/>
      <c r="AC325" s="42"/>
      <c r="AD325" s="42"/>
      <c r="AE325" s="42"/>
      <c r="AR325" s="227" t="s">
        <v>262</v>
      </c>
      <c r="AT325" s="227" t="s">
        <v>280</v>
      </c>
      <c r="AU325" s="227" t="s">
        <v>84</v>
      </c>
      <c r="AY325" s="20" t="s">
        <v>219</v>
      </c>
      <c r="BE325" s="228">
        <f>IF(N325="základní",J325,0)</f>
        <v>0</v>
      </c>
      <c r="BF325" s="228">
        <f>IF(N325="snížená",J325,0)</f>
        <v>0</v>
      </c>
      <c r="BG325" s="228">
        <f>IF(N325="zákl. přenesená",J325,0)</f>
        <v>0</v>
      </c>
      <c r="BH325" s="228">
        <f>IF(N325="sníž. přenesená",J325,0)</f>
        <v>0</v>
      </c>
      <c r="BI325" s="228">
        <f>IF(N325="nulová",J325,0)</f>
        <v>0</v>
      </c>
      <c r="BJ325" s="20" t="s">
        <v>84</v>
      </c>
      <c r="BK325" s="228">
        <f>ROUND(I325*H325,2)</f>
        <v>0</v>
      </c>
      <c r="BL325" s="20" t="s">
        <v>226</v>
      </c>
      <c r="BM325" s="227" t="s">
        <v>2336</v>
      </c>
    </row>
    <row r="326" s="15" customFormat="1">
      <c r="A326" s="15"/>
      <c r="B326" s="266"/>
      <c r="C326" s="267"/>
      <c r="D326" s="231" t="s">
        <v>228</v>
      </c>
      <c r="E326" s="268" t="s">
        <v>32</v>
      </c>
      <c r="F326" s="269" t="s">
        <v>2138</v>
      </c>
      <c r="G326" s="267"/>
      <c r="H326" s="268" t="s">
        <v>32</v>
      </c>
      <c r="I326" s="270"/>
      <c r="J326" s="267"/>
      <c r="K326" s="267"/>
      <c r="L326" s="271"/>
      <c r="M326" s="272"/>
      <c r="N326" s="273"/>
      <c r="O326" s="273"/>
      <c r="P326" s="273"/>
      <c r="Q326" s="273"/>
      <c r="R326" s="273"/>
      <c r="S326" s="273"/>
      <c r="T326" s="274"/>
      <c r="U326" s="15"/>
      <c r="V326" s="15"/>
      <c r="W326" s="15"/>
      <c r="X326" s="15"/>
      <c r="Y326" s="15"/>
      <c r="Z326" s="15"/>
      <c r="AA326" s="15"/>
      <c r="AB326" s="15"/>
      <c r="AC326" s="15"/>
      <c r="AD326" s="15"/>
      <c r="AE326" s="15"/>
      <c r="AT326" s="275" t="s">
        <v>228</v>
      </c>
      <c r="AU326" s="275" t="s">
        <v>84</v>
      </c>
      <c r="AV326" s="15" t="s">
        <v>84</v>
      </c>
      <c r="AW326" s="15" t="s">
        <v>39</v>
      </c>
      <c r="AX326" s="15" t="s">
        <v>77</v>
      </c>
      <c r="AY326" s="275" t="s">
        <v>219</v>
      </c>
    </row>
    <row r="327" s="15" customFormat="1">
      <c r="A327" s="15"/>
      <c r="B327" s="266"/>
      <c r="C327" s="267"/>
      <c r="D327" s="231" t="s">
        <v>228</v>
      </c>
      <c r="E327" s="268" t="s">
        <v>32</v>
      </c>
      <c r="F327" s="269" t="s">
        <v>2139</v>
      </c>
      <c r="G327" s="267"/>
      <c r="H327" s="268" t="s">
        <v>32</v>
      </c>
      <c r="I327" s="270"/>
      <c r="J327" s="267"/>
      <c r="K327" s="267"/>
      <c r="L327" s="271"/>
      <c r="M327" s="272"/>
      <c r="N327" s="273"/>
      <c r="O327" s="273"/>
      <c r="P327" s="273"/>
      <c r="Q327" s="273"/>
      <c r="R327" s="273"/>
      <c r="S327" s="273"/>
      <c r="T327" s="274"/>
      <c r="U327" s="15"/>
      <c r="V327" s="15"/>
      <c r="W327" s="15"/>
      <c r="X327" s="15"/>
      <c r="Y327" s="15"/>
      <c r="Z327" s="15"/>
      <c r="AA327" s="15"/>
      <c r="AB327" s="15"/>
      <c r="AC327" s="15"/>
      <c r="AD327" s="15"/>
      <c r="AE327" s="15"/>
      <c r="AT327" s="275" t="s">
        <v>228</v>
      </c>
      <c r="AU327" s="275" t="s">
        <v>84</v>
      </c>
      <c r="AV327" s="15" t="s">
        <v>84</v>
      </c>
      <c r="AW327" s="15" t="s">
        <v>39</v>
      </c>
      <c r="AX327" s="15" t="s">
        <v>77</v>
      </c>
      <c r="AY327" s="275" t="s">
        <v>219</v>
      </c>
    </row>
    <row r="328" s="13" customFormat="1">
      <c r="A328" s="13"/>
      <c r="B328" s="229"/>
      <c r="C328" s="230"/>
      <c r="D328" s="231" t="s">
        <v>228</v>
      </c>
      <c r="E328" s="232" t="s">
        <v>2337</v>
      </c>
      <c r="F328" s="233" t="s">
        <v>2338</v>
      </c>
      <c r="G328" s="230"/>
      <c r="H328" s="234">
        <v>23.399999999999999</v>
      </c>
      <c r="I328" s="235"/>
      <c r="J328" s="230"/>
      <c r="K328" s="230"/>
      <c r="L328" s="236"/>
      <c r="M328" s="237"/>
      <c r="N328" s="238"/>
      <c r="O328" s="238"/>
      <c r="P328" s="238"/>
      <c r="Q328" s="238"/>
      <c r="R328" s="238"/>
      <c r="S328" s="238"/>
      <c r="T328" s="239"/>
      <c r="U328" s="13"/>
      <c r="V328" s="13"/>
      <c r="W328" s="13"/>
      <c r="X328" s="13"/>
      <c r="Y328" s="13"/>
      <c r="Z328" s="13"/>
      <c r="AA328" s="13"/>
      <c r="AB328" s="13"/>
      <c r="AC328" s="13"/>
      <c r="AD328" s="13"/>
      <c r="AE328" s="13"/>
      <c r="AT328" s="240" t="s">
        <v>228</v>
      </c>
      <c r="AU328" s="240" t="s">
        <v>84</v>
      </c>
      <c r="AV328" s="13" t="s">
        <v>86</v>
      </c>
      <c r="AW328" s="13" t="s">
        <v>39</v>
      </c>
      <c r="AX328" s="13" t="s">
        <v>84</v>
      </c>
      <c r="AY328" s="240" t="s">
        <v>219</v>
      </c>
    </row>
    <row r="329" s="2" customFormat="1" ht="24.15" customHeight="1">
      <c r="A329" s="42"/>
      <c r="B329" s="43"/>
      <c r="C329" s="216" t="s">
        <v>546</v>
      </c>
      <c r="D329" s="216" t="s">
        <v>221</v>
      </c>
      <c r="E329" s="217" t="s">
        <v>2142</v>
      </c>
      <c r="F329" s="218" t="s">
        <v>2143</v>
      </c>
      <c r="G329" s="219" t="s">
        <v>1868</v>
      </c>
      <c r="H329" s="220">
        <v>578.29999999999995</v>
      </c>
      <c r="I329" s="221"/>
      <c r="J329" s="222">
        <f>ROUND(I329*H329,2)</f>
        <v>0</v>
      </c>
      <c r="K329" s="218" t="s">
        <v>1903</v>
      </c>
      <c r="L329" s="48"/>
      <c r="M329" s="223" t="s">
        <v>32</v>
      </c>
      <c r="N329" s="224" t="s">
        <v>48</v>
      </c>
      <c r="O329" s="88"/>
      <c r="P329" s="225">
        <f>O329*H329</f>
        <v>0</v>
      </c>
      <c r="Q329" s="225">
        <v>0.001</v>
      </c>
      <c r="R329" s="225">
        <f>Q329*H329</f>
        <v>0.57829999999999993</v>
      </c>
      <c r="S329" s="225">
        <v>0</v>
      </c>
      <c r="T329" s="226">
        <f>S329*H329</f>
        <v>0</v>
      </c>
      <c r="U329" s="42"/>
      <c r="V329" s="42"/>
      <c r="W329" s="42"/>
      <c r="X329" s="42"/>
      <c r="Y329" s="42"/>
      <c r="Z329" s="42"/>
      <c r="AA329" s="42"/>
      <c r="AB329" s="42"/>
      <c r="AC329" s="42"/>
      <c r="AD329" s="42"/>
      <c r="AE329" s="42"/>
      <c r="AR329" s="227" t="s">
        <v>226</v>
      </c>
      <c r="AT329" s="227" t="s">
        <v>221</v>
      </c>
      <c r="AU329" s="227" t="s">
        <v>84</v>
      </c>
      <c r="AY329" s="20" t="s">
        <v>219</v>
      </c>
      <c r="BE329" s="228">
        <f>IF(N329="základní",J329,0)</f>
        <v>0</v>
      </c>
      <c r="BF329" s="228">
        <f>IF(N329="snížená",J329,0)</f>
        <v>0</v>
      </c>
      <c r="BG329" s="228">
        <f>IF(N329="zákl. přenesená",J329,0)</f>
        <v>0</v>
      </c>
      <c r="BH329" s="228">
        <f>IF(N329="sníž. přenesená",J329,0)</f>
        <v>0</v>
      </c>
      <c r="BI329" s="228">
        <f>IF(N329="nulová",J329,0)</f>
        <v>0</v>
      </c>
      <c r="BJ329" s="20" t="s">
        <v>84</v>
      </c>
      <c r="BK329" s="228">
        <f>ROUND(I329*H329,2)</f>
        <v>0</v>
      </c>
      <c r="BL329" s="20" t="s">
        <v>226</v>
      </c>
      <c r="BM329" s="227" t="s">
        <v>2339</v>
      </c>
    </row>
    <row r="330" s="2" customFormat="1">
      <c r="A330" s="42"/>
      <c r="B330" s="43"/>
      <c r="C330" s="44"/>
      <c r="D330" s="231" t="s">
        <v>663</v>
      </c>
      <c r="E330" s="44"/>
      <c r="F330" s="276" t="s">
        <v>2145</v>
      </c>
      <c r="G330" s="44"/>
      <c r="H330" s="44"/>
      <c r="I330" s="277"/>
      <c r="J330" s="44"/>
      <c r="K330" s="44"/>
      <c r="L330" s="48"/>
      <c r="M330" s="278"/>
      <c r="N330" s="279"/>
      <c r="O330" s="88"/>
      <c r="P330" s="88"/>
      <c r="Q330" s="88"/>
      <c r="R330" s="88"/>
      <c r="S330" s="88"/>
      <c r="T330" s="89"/>
      <c r="U330" s="42"/>
      <c r="V330" s="42"/>
      <c r="W330" s="42"/>
      <c r="X330" s="42"/>
      <c r="Y330" s="42"/>
      <c r="Z330" s="42"/>
      <c r="AA330" s="42"/>
      <c r="AB330" s="42"/>
      <c r="AC330" s="42"/>
      <c r="AD330" s="42"/>
      <c r="AE330" s="42"/>
      <c r="AT330" s="20" t="s">
        <v>663</v>
      </c>
      <c r="AU330" s="20" t="s">
        <v>84</v>
      </c>
    </row>
    <row r="331" s="15" customFormat="1">
      <c r="A331" s="15"/>
      <c r="B331" s="266"/>
      <c r="C331" s="267"/>
      <c r="D331" s="231" t="s">
        <v>228</v>
      </c>
      <c r="E331" s="268" t="s">
        <v>32</v>
      </c>
      <c r="F331" s="269" t="s">
        <v>2150</v>
      </c>
      <c r="G331" s="267"/>
      <c r="H331" s="268" t="s">
        <v>32</v>
      </c>
      <c r="I331" s="270"/>
      <c r="J331" s="267"/>
      <c r="K331" s="267"/>
      <c r="L331" s="271"/>
      <c r="M331" s="272"/>
      <c r="N331" s="273"/>
      <c r="O331" s="273"/>
      <c r="P331" s="273"/>
      <c r="Q331" s="273"/>
      <c r="R331" s="273"/>
      <c r="S331" s="273"/>
      <c r="T331" s="274"/>
      <c r="U331" s="15"/>
      <c r="V331" s="15"/>
      <c r="W331" s="15"/>
      <c r="X331" s="15"/>
      <c r="Y331" s="15"/>
      <c r="Z331" s="15"/>
      <c r="AA331" s="15"/>
      <c r="AB331" s="15"/>
      <c r="AC331" s="15"/>
      <c r="AD331" s="15"/>
      <c r="AE331" s="15"/>
      <c r="AT331" s="275" t="s">
        <v>228</v>
      </c>
      <c r="AU331" s="275" t="s">
        <v>84</v>
      </c>
      <c r="AV331" s="15" t="s">
        <v>84</v>
      </c>
      <c r="AW331" s="15" t="s">
        <v>39</v>
      </c>
      <c r="AX331" s="15" t="s">
        <v>77</v>
      </c>
      <c r="AY331" s="275" t="s">
        <v>219</v>
      </c>
    </row>
    <row r="332" s="13" customFormat="1">
      <c r="A332" s="13"/>
      <c r="B332" s="229"/>
      <c r="C332" s="230"/>
      <c r="D332" s="231" t="s">
        <v>228</v>
      </c>
      <c r="E332" s="232" t="s">
        <v>2140</v>
      </c>
      <c r="F332" s="233" t="s">
        <v>2340</v>
      </c>
      <c r="G332" s="230"/>
      <c r="H332" s="234">
        <v>578.29999999999995</v>
      </c>
      <c r="I332" s="235"/>
      <c r="J332" s="230"/>
      <c r="K332" s="230"/>
      <c r="L332" s="236"/>
      <c r="M332" s="237"/>
      <c r="N332" s="238"/>
      <c r="O332" s="238"/>
      <c r="P332" s="238"/>
      <c r="Q332" s="238"/>
      <c r="R332" s="238"/>
      <c r="S332" s="238"/>
      <c r="T332" s="239"/>
      <c r="U332" s="13"/>
      <c r="V332" s="13"/>
      <c r="W332" s="13"/>
      <c r="X332" s="13"/>
      <c r="Y332" s="13"/>
      <c r="Z332" s="13"/>
      <c r="AA332" s="13"/>
      <c r="AB332" s="13"/>
      <c r="AC332" s="13"/>
      <c r="AD332" s="13"/>
      <c r="AE332" s="13"/>
      <c r="AT332" s="240" t="s">
        <v>228</v>
      </c>
      <c r="AU332" s="240" t="s">
        <v>84</v>
      </c>
      <c r="AV332" s="13" t="s">
        <v>86</v>
      </c>
      <c r="AW332" s="13" t="s">
        <v>39</v>
      </c>
      <c r="AX332" s="13" t="s">
        <v>84</v>
      </c>
      <c r="AY332" s="240" t="s">
        <v>219</v>
      </c>
    </row>
    <row r="333" s="2" customFormat="1" ht="24.15" customHeight="1">
      <c r="A333" s="42"/>
      <c r="B333" s="43"/>
      <c r="C333" s="216" t="s">
        <v>836</v>
      </c>
      <c r="D333" s="216" t="s">
        <v>221</v>
      </c>
      <c r="E333" s="217" t="s">
        <v>2146</v>
      </c>
      <c r="F333" s="218" t="s">
        <v>2147</v>
      </c>
      <c r="G333" s="219" t="s">
        <v>1868</v>
      </c>
      <c r="H333" s="220">
        <v>1620.0999999999999</v>
      </c>
      <c r="I333" s="221"/>
      <c r="J333" s="222">
        <f>ROUND(I333*H333,2)</f>
        <v>0</v>
      </c>
      <c r="K333" s="218" t="s">
        <v>1903</v>
      </c>
      <c r="L333" s="48"/>
      <c r="M333" s="223" t="s">
        <v>32</v>
      </c>
      <c r="N333" s="224" t="s">
        <v>48</v>
      </c>
      <c r="O333" s="88"/>
      <c r="P333" s="225">
        <f>O333*H333</f>
        <v>0</v>
      </c>
      <c r="Q333" s="225">
        <v>0.001</v>
      </c>
      <c r="R333" s="225">
        <f>Q333*H333</f>
        <v>1.6200999999999999</v>
      </c>
      <c r="S333" s="225">
        <v>0</v>
      </c>
      <c r="T333" s="226">
        <f>S333*H333</f>
        <v>0</v>
      </c>
      <c r="U333" s="42"/>
      <c r="V333" s="42"/>
      <c r="W333" s="42"/>
      <c r="X333" s="42"/>
      <c r="Y333" s="42"/>
      <c r="Z333" s="42"/>
      <c r="AA333" s="42"/>
      <c r="AB333" s="42"/>
      <c r="AC333" s="42"/>
      <c r="AD333" s="42"/>
      <c r="AE333" s="42"/>
      <c r="AR333" s="227" t="s">
        <v>226</v>
      </c>
      <c r="AT333" s="227" t="s">
        <v>221</v>
      </c>
      <c r="AU333" s="227" t="s">
        <v>84</v>
      </c>
      <c r="AY333" s="20" t="s">
        <v>219</v>
      </c>
      <c r="BE333" s="228">
        <f>IF(N333="základní",J333,0)</f>
        <v>0</v>
      </c>
      <c r="BF333" s="228">
        <f>IF(N333="snížená",J333,0)</f>
        <v>0</v>
      </c>
      <c r="BG333" s="228">
        <f>IF(N333="zákl. přenesená",J333,0)</f>
        <v>0</v>
      </c>
      <c r="BH333" s="228">
        <f>IF(N333="sníž. přenesená",J333,0)</f>
        <v>0</v>
      </c>
      <c r="BI333" s="228">
        <f>IF(N333="nulová",J333,0)</f>
        <v>0</v>
      </c>
      <c r="BJ333" s="20" t="s">
        <v>84</v>
      </c>
      <c r="BK333" s="228">
        <f>ROUND(I333*H333,2)</f>
        <v>0</v>
      </c>
      <c r="BL333" s="20" t="s">
        <v>226</v>
      </c>
      <c r="BM333" s="227" t="s">
        <v>2341</v>
      </c>
    </row>
    <row r="334" s="2" customFormat="1">
      <c r="A334" s="42"/>
      <c r="B334" s="43"/>
      <c r="C334" s="44"/>
      <c r="D334" s="231" t="s">
        <v>663</v>
      </c>
      <c r="E334" s="44"/>
      <c r="F334" s="276" t="s">
        <v>2149</v>
      </c>
      <c r="G334" s="44"/>
      <c r="H334" s="44"/>
      <c r="I334" s="277"/>
      <c r="J334" s="44"/>
      <c r="K334" s="44"/>
      <c r="L334" s="48"/>
      <c r="M334" s="278"/>
      <c r="N334" s="279"/>
      <c r="O334" s="88"/>
      <c r="P334" s="88"/>
      <c r="Q334" s="88"/>
      <c r="R334" s="88"/>
      <c r="S334" s="88"/>
      <c r="T334" s="89"/>
      <c r="U334" s="42"/>
      <c r="V334" s="42"/>
      <c r="W334" s="42"/>
      <c r="X334" s="42"/>
      <c r="Y334" s="42"/>
      <c r="Z334" s="42"/>
      <c r="AA334" s="42"/>
      <c r="AB334" s="42"/>
      <c r="AC334" s="42"/>
      <c r="AD334" s="42"/>
      <c r="AE334" s="42"/>
      <c r="AT334" s="20" t="s">
        <v>663</v>
      </c>
      <c r="AU334" s="20" t="s">
        <v>84</v>
      </c>
    </row>
    <row r="335" s="15" customFormat="1">
      <c r="A335" s="15"/>
      <c r="B335" s="266"/>
      <c r="C335" s="267"/>
      <c r="D335" s="231" t="s">
        <v>228</v>
      </c>
      <c r="E335" s="268" t="s">
        <v>32</v>
      </c>
      <c r="F335" s="269" t="s">
        <v>2150</v>
      </c>
      <c r="G335" s="267"/>
      <c r="H335" s="268" t="s">
        <v>32</v>
      </c>
      <c r="I335" s="270"/>
      <c r="J335" s="267"/>
      <c r="K335" s="267"/>
      <c r="L335" s="271"/>
      <c r="M335" s="272"/>
      <c r="N335" s="273"/>
      <c r="O335" s="273"/>
      <c r="P335" s="273"/>
      <c r="Q335" s="273"/>
      <c r="R335" s="273"/>
      <c r="S335" s="273"/>
      <c r="T335" s="274"/>
      <c r="U335" s="15"/>
      <c r="V335" s="15"/>
      <c r="W335" s="15"/>
      <c r="X335" s="15"/>
      <c r="Y335" s="15"/>
      <c r="Z335" s="15"/>
      <c r="AA335" s="15"/>
      <c r="AB335" s="15"/>
      <c r="AC335" s="15"/>
      <c r="AD335" s="15"/>
      <c r="AE335" s="15"/>
      <c r="AT335" s="275" t="s">
        <v>228</v>
      </c>
      <c r="AU335" s="275" t="s">
        <v>84</v>
      </c>
      <c r="AV335" s="15" t="s">
        <v>84</v>
      </c>
      <c r="AW335" s="15" t="s">
        <v>39</v>
      </c>
      <c r="AX335" s="15" t="s">
        <v>77</v>
      </c>
      <c r="AY335" s="275" t="s">
        <v>219</v>
      </c>
    </row>
    <row r="336" s="15" customFormat="1">
      <c r="A336" s="15"/>
      <c r="B336" s="266"/>
      <c r="C336" s="267"/>
      <c r="D336" s="231" t="s">
        <v>228</v>
      </c>
      <c r="E336" s="268" t="s">
        <v>32</v>
      </c>
      <c r="F336" s="269" t="s">
        <v>2342</v>
      </c>
      <c r="G336" s="267"/>
      <c r="H336" s="268" t="s">
        <v>32</v>
      </c>
      <c r="I336" s="270"/>
      <c r="J336" s="267"/>
      <c r="K336" s="267"/>
      <c r="L336" s="271"/>
      <c r="M336" s="272"/>
      <c r="N336" s="273"/>
      <c r="O336" s="273"/>
      <c r="P336" s="273"/>
      <c r="Q336" s="273"/>
      <c r="R336" s="273"/>
      <c r="S336" s="273"/>
      <c r="T336" s="274"/>
      <c r="U336" s="15"/>
      <c r="V336" s="15"/>
      <c r="W336" s="15"/>
      <c r="X336" s="15"/>
      <c r="Y336" s="15"/>
      <c r="Z336" s="15"/>
      <c r="AA336" s="15"/>
      <c r="AB336" s="15"/>
      <c r="AC336" s="15"/>
      <c r="AD336" s="15"/>
      <c r="AE336" s="15"/>
      <c r="AT336" s="275" t="s">
        <v>228</v>
      </c>
      <c r="AU336" s="275" t="s">
        <v>84</v>
      </c>
      <c r="AV336" s="15" t="s">
        <v>84</v>
      </c>
      <c r="AW336" s="15" t="s">
        <v>39</v>
      </c>
      <c r="AX336" s="15" t="s">
        <v>77</v>
      </c>
      <c r="AY336" s="275" t="s">
        <v>219</v>
      </c>
    </row>
    <row r="337" s="13" customFormat="1">
      <c r="A337" s="13"/>
      <c r="B337" s="229"/>
      <c r="C337" s="230"/>
      <c r="D337" s="231" t="s">
        <v>228</v>
      </c>
      <c r="E337" s="232" t="s">
        <v>2343</v>
      </c>
      <c r="F337" s="233" t="s">
        <v>2344</v>
      </c>
      <c r="G337" s="230"/>
      <c r="H337" s="234">
        <v>1620.0999999999999</v>
      </c>
      <c r="I337" s="235"/>
      <c r="J337" s="230"/>
      <c r="K337" s="230"/>
      <c r="L337" s="236"/>
      <c r="M337" s="237"/>
      <c r="N337" s="238"/>
      <c r="O337" s="238"/>
      <c r="P337" s="238"/>
      <c r="Q337" s="238"/>
      <c r="R337" s="238"/>
      <c r="S337" s="238"/>
      <c r="T337" s="239"/>
      <c r="U337" s="13"/>
      <c r="V337" s="13"/>
      <c r="W337" s="13"/>
      <c r="X337" s="13"/>
      <c r="Y337" s="13"/>
      <c r="Z337" s="13"/>
      <c r="AA337" s="13"/>
      <c r="AB337" s="13"/>
      <c r="AC337" s="13"/>
      <c r="AD337" s="13"/>
      <c r="AE337" s="13"/>
      <c r="AT337" s="240" t="s">
        <v>228</v>
      </c>
      <c r="AU337" s="240" t="s">
        <v>84</v>
      </c>
      <c r="AV337" s="13" t="s">
        <v>86</v>
      </c>
      <c r="AW337" s="13" t="s">
        <v>39</v>
      </c>
      <c r="AX337" s="13" t="s">
        <v>84</v>
      </c>
      <c r="AY337" s="240" t="s">
        <v>219</v>
      </c>
    </row>
    <row r="338" s="2" customFormat="1" ht="16.5" customHeight="1">
      <c r="A338" s="42"/>
      <c r="B338" s="43"/>
      <c r="C338" s="216" t="s">
        <v>841</v>
      </c>
      <c r="D338" s="216" t="s">
        <v>221</v>
      </c>
      <c r="E338" s="217" t="s">
        <v>2154</v>
      </c>
      <c r="F338" s="218" t="s">
        <v>2155</v>
      </c>
      <c r="G338" s="219" t="s">
        <v>1868</v>
      </c>
      <c r="H338" s="220">
        <v>40.799999999999997</v>
      </c>
      <c r="I338" s="221"/>
      <c r="J338" s="222">
        <f>ROUND(I338*H338,2)</f>
        <v>0</v>
      </c>
      <c r="K338" s="218" t="s">
        <v>1903</v>
      </c>
      <c r="L338" s="48"/>
      <c r="M338" s="223" t="s">
        <v>32</v>
      </c>
      <c r="N338" s="224" t="s">
        <v>48</v>
      </c>
      <c r="O338" s="88"/>
      <c r="P338" s="225">
        <f>O338*H338</f>
        <v>0</v>
      </c>
      <c r="Q338" s="225">
        <v>0</v>
      </c>
      <c r="R338" s="225">
        <f>Q338*H338</f>
        <v>0</v>
      </c>
      <c r="S338" s="225">
        <v>0</v>
      </c>
      <c r="T338" s="226">
        <f>S338*H338</f>
        <v>0</v>
      </c>
      <c r="U338" s="42"/>
      <c r="V338" s="42"/>
      <c r="W338" s="42"/>
      <c r="X338" s="42"/>
      <c r="Y338" s="42"/>
      <c r="Z338" s="42"/>
      <c r="AA338" s="42"/>
      <c r="AB338" s="42"/>
      <c r="AC338" s="42"/>
      <c r="AD338" s="42"/>
      <c r="AE338" s="42"/>
      <c r="AR338" s="227" t="s">
        <v>226</v>
      </c>
      <c r="AT338" s="227" t="s">
        <v>221</v>
      </c>
      <c r="AU338" s="227" t="s">
        <v>84</v>
      </c>
      <c r="AY338" s="20" t="s">
        <v>219</v>
      </c>
      <c r="BE338" s="228">
        <f>IF(N338="základní",J338,0)</f>
        <v>0</v>
      </c>
      <c r="BF338" s="228">
        <f>IF(N338="snížená",J338,0)</f>
        <v>0</v>
      </c>
      <c r="BG338" s="228">
        <f>IF(N338="zákl. přenesená",J338,0)</f>
        <v>0</v>
      </c>
      <c r="BH338" s="228">
        <f>IF(N338="sníž. přenesená",J338,0)</f>
        <v>0</v>
      </c>
      <c r="BI338" s="228">
        <f>IF(N338="nulová",J338,0)</f>
        <v>0</v>
      </c>
      <c r="BJ338" s="20" t="s">
        <v>84</v>
      </c>
      <c r="BK338" s="228">
        <f>ROUND(I338*H338,2)</f>
        <v>0</v>
      </c>
      <c r="BL338" s="20" t="s">
        <v>226</v>
      </c>
      <c r="BM338" s="227" t="s">
        <v>2345</v>
      </c>
    </row>
    <row r="339" s="2" customFormat="1">
      <c r="A339" s="42"/>
      <c r="B339" s="43"/>
      <c r="C339" s="44"/>
      <c r="D339" s="231" t="s">
        <v>663</v>
      </c>
      <c r="E339" s="44"/>
      <c r="F339" s="276" t="s">
        <v>2157</v>
      </c>
      <c r="G339" s="44"/>
      <c r="H339" s="44"/>
      <c r="I339" s="277"/>
      <c r="J339" s="44"/>
      <c r="K339" s="44"/>
      <c r="L339" s="48"/>
      <c r="M339" s="278"/>
      <c r="N339" s="279"/>
      <c r="O339" s="88"/>
      <c r="P339" s="88"/>
      <c r="Q339" s="88"/>
      <c r="R339" s="88"/>
      <c r="S339" s="88"/>
      <c r="T339" s="89"/>
      <c r="U339" s="42"/>
      <c r="V339" s="42"/>
      <c r="W339" s="42"/>
      <c r="X339" s="42"/>
      <c r="Y339" s="42"/>
      <c r="Z339" s="42"/>
      <c r="AA339" s="42"/>
      <c r="AB339" s="42"/>
      <c r="AC339" s="42"/>
      <c r="AD339" s="42"/>
      <c r="AE339" s="42"/>
      <c r="AT339" s="20" t="s">
        <v>663</v>
      </c>
      <c r="AU339" s="20" t="s">
        <v>84</v>
      </c>
    </row>
    <row r="340" s="15" customFormat="1">
      <c r="A340" s="15"/>
      <c r="B340" s="266"/>
      <c r="C340" s="267"/>
      <c r="D340" s="231" t="s">
        <v>228</v>
      </c>
      <c r="E340" s="268" t="s">
        <v>32</v>
      </c>
      <c r="F340" s="269" t="s">
        <v>2150</v>
      </c>
      <c r="G340" s="267"/>
      <c r="H340" s="268" t="s">
        <v>32</v>
      </c>
      <c r="I340" s="270"/>
      <c r="J340" s="267"/>
      <c r="K340" s="267"/>
      <c r="L340" s="271"/>
      <c r="M340" s="272"/>
      <c r="N340" s="273"/>
      <c r="O340" s="273"/>
      <c r="P340" s="273"/>
      <c r="Q340" s="273"/>
      <c r="R340" s="273"/>
      <c r="S340" s="273"/>
      <c r="T340" s="274"/>
      <c r="U340" s="15"/>
      <c r="V340" s="15"/>
      <c r="W340" s="15"/>
      <c r="X340" s="15"/>
      <c r="Y340" s="15"/>
      <c r="Z340" s="15"/>
      <c r="AA340" s="15"/>
      <c r="AB340" s="15"/>
      <c r="AC340" s="15"/>
      <c r="AD340" s="15"/>
      <c r="AE340" s="15"/>
      <c r="AT340" s="275" t="s">
        <v>228</v>
      </c>
      <c r="AU340" s="275" t="s">
        <v>84</v>
      </c>
      <c r="AV340" s="15" t="s">
        <v>84</v>
      </c>
      <c r="AW340" s="15" t="s">
        <v>39</v>
      </c>
      <c r="AX340" s="15" t="s">
        <v>77</v>
      </c>
      <c r="AY340" s="275" t="s">
        <v>219</v>
      </c>
    </row>
    <row r="341" s="13" customFormat="1">
      <c r="A341" s="13"/>
      <c r="B341" s="229"/>
      <c r="C341" s="230"/>
      <c r="D341" s="231" t="s">
        <v>228</v>
      </c>
      <c r="E341" s="232" t="s">
        <v>2152</v>
      </c>
      <c r="F341" s="233" t="s">
        <v>2346</v>
      </c>
      <c r="G341" s="230"/>
      <c r="H341" s="234">
        <v>40.799999999999997</v>
      </c>
      <c r="I341" s="235"/>
      <c r="J341" s="230"/>
      <c r="K341" s="230"/>
      <c r="L341" s="236"/>
      <c r="M341" s="237"/>
      <c r="N341" s="238"/>
      <c r="O341" s="238"/>
      <c r="P341" s="238"/>
      <c r="Q341" s="238"/>
      <c r="R341" s="238"/>
      <c r="S341" s="238"/>
      <c r="T341" s="239"/>
      <c r="U341" s="13"/>
      <c r="V341" s="13"/>
      <c r="W341" s="13"/>
      <c r="X341" s="13"/>
      <c r="Y341" s="13"/>
      <c r="Z341" s="13"/>
      <c r="AA341" s="13"/>
      <c r="AB341" s="13"/>
      <c r="AC341" s="13"/>
      <c r="AD341" s="13"/>
      <c r="AE341" s="13"/>
      <c r="AT341" s="240" t="s">
        <v>228</v>
      </c>
      <c r="AU341" s="240" t="s">
        <v>84</v>
      </c>
      <c r="AV341" s="13" t="s">
        <v>86</v>
      </c>
      <c r="AW341" s="13" t="s">
        <v>39</v>
      </c>
      <c r="AX341" s="13" t="s">
        <v>84</v>
      </c>
      <c r="AY341" s="240" t="s">
        <v>219</v>
      </c>
    </row>
    <row r="342" s="12" customFormat="1" ht="25.92" customHeight="1">
      <c r="A342" s="12"/>
      <c r="B342" s="200"/>
      <c r="C342" s="201"/>
      <c r="D342" s="202" t="s">
        <v>76</v>
      </c>
      <c r="E342" s="203" t="s">
        <v>2160</v>
      </c>
      <c r="F342" s="203" t="s">
        <v>2161</v>
      </c>
      <c r="G342" s="201"/>
      <c r="H342" s="201"/>
      <c r="I342" s="204"/>
      <c r="J342" s="205">
        <f>BK342</f>
        <v>0</v>
      </c>
      <c r="K342" s="201"/>
      <c r="L342" s="206"/>
      <c r="M342" s="207"/>
      <c r="N342" s="208"/>
      <c r="O342" s="208"/>
      <c r="P342" s="209">
        <f>SUM(P343:P354)</f>
        <v>0</v>
      </c>
      <c r="Q342" s="208"/>
      <c r="R342" s="209">
        <f>SUM(R343:R354)</f>
        <v>0</v>
      </c>
      <c r="S342" s="208"/>
      <c r="T342" s="210">
        <f>SUM(T343:T354)</f>
        <v>0</v>
      </c>
      <c r="U342" s="12"/>
      <c r="V342" s="12"/>
      <c r="W342" s="12"/>
      <c r="X342" s="12"/>
      <c r="Y342" s="12"/>
      <c r="Z342" s="12"/>
      <c r="AA342" s="12"/>
      <c r="AB342" s="12"/>
      <c r="AC342" s="12"/>
      <c r="AD342" s="12"/>
      <c r="AE342" s="12"/>
      <c r="AR342" s="211" t="s">
        <v>84</v>
      </c>
      <c r="AT342" s="212" t="s">
        <v>76</v>
      </c>
      <c r="AU342" s="212" t="s">
        <v>77</v>
      </c>
      <c r="AY342" s="211" t="s">
        <v>219</v>
      </c>
      <c r="BK342" s="213">
        <f>SUM(BK343:BK354)</f>
        <v>0</v>
      </c>
    </row>
    <row r="343" s="2" customFormat="1" ht="24.15" customHeight="1">
      <c r="A343" s="42"/>
      <c r="B343" s="43"/>
      <c r="C343" s="216" t="s">
        <v>844</v>
      </c>
      <c r="D343" s="216" t="s">
        <v>221</v>
      </c>
      <c r="E343" s="217" t="s">
        <v>2162</v>
      </c>
      <c r="F343" s="218" t="s">
        <v>2163</v>
      </c>
      <c r="G343" s="219" t="s">
        <v>1839</v>
      </c>
      <c r="H343" s="220">
        <v>148.53899999999999</v>
      </c>
      <c r="I343" s="221"/>
      <c r="J343" s="222">
        <f>ROUND(I343*H343,2)</f>
        <v>0</v>
      </c>
      <c r="K343" s="218" t="s">
        <v>1129</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2347</v>
      </c>
    </row>
    <row r="344" s="2" customFormat="1">
      <c r="A344" s="42"/>
      <c r="B344" s="43"/>
      <c r="C344" s="44"/>
      <c r="D344" s="299" t="s">
        <v>1131</v>
      </c>
      <c r="E344" s="44"/>
      <c r="F344" s="300" t="s">
        <v>2165</v>
      </c>
      <c r="G344" s="44"/>
      <c r="H344" s="44"/>
      <c r="I344" s="277"/>
      <c r="J344" s="44"/>
      <c r="K344" s="44"/>
      <c r="L344" s="48"/>
      <c r="M344" s="278"/>
      <c r="N344" s="279"/>
      <c r="O344" s="88"/>
      <c r="P344" s="88"/>
      <c r="Q344" s="88"/>
      <c r="R344" s="88"/>
      <c r="S344" s="88"/>
      <c r="T344" s="89"/>
      <c r="U344" s="42"/>
      <c r="V344" s="42"/>
      <c r="W344" s="42"/>
      <c r="X344" s="42"/>
      <c r="Y344" s="42"/>
      <c r="Z344" s="42"/>
      <c r="AA344" s="42"/>
      <c r="AB344" s="42"/>
      <c r="AC344" s="42"/>
      <c r="AD344" s="42"/>
      <c r="AE344" s="42"/>
      <c r="AT344" s="20" t="s">
        <v>1131</v>
      </c>
      <c r="AU344" s="20" t="s">
        <v>84</v>
      </c>
    </row>
    <row r="345" s="2" customFormat="1" ht="24.15" customHeight="1">
      <c r="A345" s="42"/>
      <c r="B345" s="43"/>
      <c r="C345" s="216" t="s">
        <v>851</v>
      </c>
      <c r="D345" s="216" t="s">
        <v>221</v>
      </c>
      <c r="E345" s="217" t="s">
        <v>2166</v>
      </c>
      <c r="F345" s="218" t="s">
        <v>2167</v>
      </c>
      <c r="G345" s="219" t="s">
        <v>1839</v>
      </c>
      <c r="H345" s="220">
        <v>761.12099999999998</v>
      </c>
      <c r="I345" s="221"/>
      <c r="J345" s="222">
        <f>ROUND(I345*H345,2)</f>
        <v>0</v>
      </c>
      <c r="K345" s="218" t="s">
        <v>1129</v>
      </c>
      <c r="L345" s="48"/>
      <c r="M345" s="223" t="s">
        <v>32</v>
      </c>
      <c r="N345" s="224" t="s">
        <v>48</v>
      </c>
      <c r="O345" s="88"/>
      <c r="P345" s="225">
        <f>O345*H345</f>
        <v>0</v>
      </c>
      <c r="Q345" s="225">
        <v>0</v>
      </c>
      <c r="R345" s="225">
        <f>Q345*H345</f>
        <v>0</v>
      </c>
      <c r="S345" s="225">
        <v>0</v>
      </c>
      <c r="T345" s="226">
        <f>S345*H345</f>
        <v>0</v>
      </c>
      <c r="U345" s="42"/>
      <c r="V345" s="42"/>
      <c r="W345" s="42"/>
      <c r="X345" s="42"/>
      <c r="Y345" s="42"/>
      <c r="Z345" s="42"/>
      <c r="AA345" s="42"/>
      <c r="AB345" s="42"/>
      <c r="AC345" s="42"/>
      <c r="AD345" s="42"/>
      <c r="AE345" s="42"/>
      <c r="AR345" s="227" t="s">
        <v>226</v>
      </c>
      <c r="AT345" s="227" t="s">
        <v>221</v>
      </c>
      <c r="AU345" s="227" t="s">
        <v>84</v>
      </c>
      <c r="AY345" s="20" t="s">
        <v>219</v>
      </c>
      <c r="BE345" s="228">
        <f>IF(N345="základní",J345,0)</f>
        <v>0</v>
      </c>
      <c r="BF345" s="228">
        <f>IF(N345="snížená",J345,0)</f>
        <v>0</v>
      </c>
      <c r="BG345" s="228">
        <f>IF(N345="zákl. přenesená",J345,0)</f>
        <v>0</v>
      </c>
      <c r="BH345" s="228">
        <f>IF(N345="sníž. přenesená",J345,0)</f>
        <v>0</v>
      </c>
      <c r="BI345" s="228">
        <f>IF(N345="nulová",J345,0)</f>
        <v>0</v>
      </c>
      <c r="BJ345" s="20" t="s">
        <v>84</v>
      </c>
      <c r="BK345" s="228">
        <f>ROUND(I345*H345,2)</f>
        <v>0</v>
      </c>
      <c r="BL345" s="20" t="s">
        <v>226</v>
      </c>
      <c r="BM345" s="227" t="s">
        <v>2348</v>
      </c>
    </row>
    <row r="346" s="2" customFormat="1">
      <c r="A346" s="42"/>
      <c r="B346" s="43"/>
      <c r="C346" s="44"/>
      <c r="D346" s="299" t="s">
        <v>1131</v>
      </c>
      <c r="E346" s="44"/>
      <c r="F346" s="300" t="s">
        <v>2169</v>
      </c>
      <c r="G346" s="44"/>
      <c r="H346" s="44"/>
      <c r="I346" s="277"/>
      <c r="J346" s="44"/>
      <c r="K346" s="44"/>
      <c r="L346" s="48"/>
      <c r="M346" s="278"/>
      <c r="N346" s="279"/>
      <c r="O346" s="88"/>
      <c r="P346" s="88"/>
      <c r="Q346" s="88"/>
      <c r="R346" s="88"/>
      <c r="S346" s="88"/>
      <c r="T346" s="89"/>
      <c r="U346" s="42"/>
      <c r="V346" s="42"/>
      <c r="W346" s="42"/>
      <c r="X346" s="42"/>
      <c r="Y346" s="42"/>
      <c r="Z346" s="42"/>
      <c r="AA346" s="42"/>
      <c r="AB346" s="42"/>
      <c r="AC346" s="42"/>
      <c r="AD346" s="42"/>
      <c r="AE346" s="42"/>
      <c r="AT346" s="20" t="s">
        <v>1131</v>
      </c>
      <c r="AU346" s="20" t="s">
        <v>84</v>
      </c>
    </row>
    <row r="347" s="15" customFormat="1">
      <c r="A347" s="15"/>
      <c r="B347" s="266"/>
      <c r="C347" s="267"/>
      <c r="D347" s="231" t="s">
        <v>228</v>
      </c>
      <c r="E347" s="268" t="s">
        <v>32</v>
      </c>
      <c r="F347" s="269" t="s">
        <v>2349</v>
      </c>
      <c r="G347" s="267"/>
      <c r="H347" s="268" t="s">
        <v>32</v>
      </c>
      <c r="I347" s="270"/>
      <c r="J347" s="267"/>
      <c r="K347" s="267"/>
      <c r="L347" s="271"/>
      <c r="M347" s="272"/>
      <c r="N347" s="273"/>
      <c r="O347" s="273"/>
      <c r="P347" s="273"/>
      <c r="Q347" s="273"/>
      <c r="R347" s="273"/>
      <c r="S347" s="273"/>
      <c r="T347" s="274"/>
      <c r="U347" s="15"/>
      <c r="V347" s="15"/>
      <c r="W347" s="15"/>
      <c r="X347" s="15"/>
      <c r="Y347" s="15"/>
      <c r="Z347" s="15"/>
      <c r="AA347" s="15"/>
      <c r="AB347" s="15"/>
      <c r="AC347" s="15"/>
      <c r="AD347" s="15"/>
      <c r="AE347" s="15"/>
      <c r="AT347" s="275" t="s">
        <v>228</v>
      </c>
      <c r="AU347" s="275" t="s">
        <v>84</v>
      </c>
      <c r="AV347" s="15" t="s">
        <v>84</v>
      </c>
      <c r="AW347" s="15" t="s">
        <v>39</v>
      </c>
      <c r="AX347" s="15" t="s">
        <v>77</v>
      </c>
      <c r="AY347" s="275" t="s">
        <v>219</v>
      </c>
    </row>
    <row r="348" s="13" customFormat="1">
      <c r="A348" s="13"/>
      <c r="B348" s="229"/>
      <c r="C348" s="230"/>
      <c r="D348" s="231" t="s">
        <v>228</v>
      </c>
      <c r="E348" s="232" t="s">
        <v>2350</v>
      </c>
      <c r="F348" s="233" t="s">
        <v>2351</v>
      </c>
      <c r="G348" s="230"/>
      <c r="H348" s="234">
        <v>761.12099999999998</v>
      </c>
      <c r="I348" s="235"/>
      <c r="J348" s="230"/>
      <c r="K348" s="230"/>
      <c r="L348" s="236"/>
      <c r="M348" s="237"/>
      <c r="N348" s="238"/>
      <c r="O348" s="238"/>
      <c r="P348" s="238"/>
      <c r="Q348" s="238"/>
      <c r="R348" s="238"/>
      <c r="S348" s="238"/>
      <c r="T348" s="239"/>
      <c r="U348" s="13"/>
      <c r="V348" s="13"/>
      <c r="W348" s="13"/>
      <c r="X348" s="13"/>
      <c r="Y348" s="13"/>
      <c r="Z348" s="13"/>
      <c r="AA348" s="13"/>
      <c r="AB348" s="13"/>
      <c r="AC348" s="13"/>
      <c r="AD348" s="13"/>
      <c r="AE348" s="13"/>
      <c r="AT348" s="240" t="s">
        <v>228</v>
      </c>
      <c r="AU348" s="240" t="s">
        <v>84</v>
      </c>
      <c r="AV348" s="13" t="s">
        <v>86</v>
      </c>
      <c r="AW348" s="13" t="s">
        <v>39</v>
      </c>
      <c r="AX348" s="13" t="s">
        <v>84</v>
      </c>
      <c r="AY348" s="240" t="s">
        <v>219</v>
      </c>
    </row>
    <row r="349" s="2" customFormat="1" ht="37.8" customHeight="1">
      <c r="A349" s="42"/>
      <c r="B349" s="43"/>
      <c r="C349" s="216" t="s">
        <v>860</v>
      </c>
      <c r="D349" s="216" t="s">
        <v>221</v>
      </c>
      <c r="E349" s="217" t="s">
        <v>2179</v>
      </c>
      <c r="F349" s="218" t="s">
        <v>2180</v>
      </c>
      <c r="G349" s="219" t="s">
        <v>1839</v>
      </c>
      <c r="H349" s="220">
        <v>16.823</v>
      </c>
      <c r="I349" s="221"/>
      <c r="J349" s="222">
        <f>ROUND(I349*H349,2)</f>
        <v>0</v>
      </c>
      <c r="K349" s="218" t="s">
        <v>1129</v>
      </c>
      <c r="L349" s="48"/>
      <c r="M349" s="223" t="s">
        <v>32</v>
      </c>
      <c r="N349" s="224" t="s">
        <v>48</v>
      </c>
      <c r="O349" s="88"/>
      <c r="P349" s="225">
        <f>O349*H349</f>
        <v>0</v>
      </c>
      <c r="Q349" s="225">
        <v>0</v>
      </c>
      <c r="R349" s="225">
        <f>Q349*H349</f>
        <v>0</v>
      </c>
      <c r="S349" s="225">
        <v>0</v>
      </c>
      <c r="T349" s="226">
        <f>S349*H349</f>
        <v>0</v>
      </c>
      <c r="U349" s="42"/>
      <c r="V349" s="42"/>
      <c r="W349" s="42"/>
      <c r="X349" s="42"/>
      <c r="Y349" s="42"/>
      <c r="Z349" s="42"/>
      <c r="AA349" s="42"/>
      <c r="AB349" s="42"/>
      <c r="AC349" s="42"/>
      <c r="AD349" s="42"/>
      <c r="AE349" s="42"/>
      <c r="AR349" s="227" t="s">
        <v>226</v>
      </c>
      <c r="AT349" s="227" t="s">
        <v>221</v>
      </c>
      <c r="AU349" s="227" t="s">
        <v>84</v>
      </c>
      <c r="AY349" s="20" t="s">
        <v>219</v>
      </c>
      <c r="BE349" s="228">
        <f>IF(N349="základní",J349,0)</f>
        <v>0</v>
      </c>
      <c r="BF349" s="228">
        <f>IF(N349="snížená",J349,0)</f>
        <v>0</v>
      </c>
      <c r="BG349" s="228">
        <f>IF(N349="zákl. přenesená",J349,0)</f>
        <v>0</v>
      </c>
      <c r="BH349" s="228">
        <f>IF(N349="sníž. přenesená",J349,0)</f>
        <v>0</v>
      </c>
      <c r="BI349" s="228">
        <f>IF(N349="nulová",J349,0)</f>
        <v>0</v>
      </c>
      <c r="BJ349" s="20" t="s">
        <v>84</v>
      </c>
      <c r="BK349" s="228">
        <f>ROUND(I349*H349,2)</f>
        <v>0</v>
      </c>
      <c r="BL349" s="20" t="s">
        <v>226</v>
      </c>
      <c r="BM349" s="227" t="s">
        <v>2352</v>
      </c>
    </row>
    <row r="350" s="2" customFormat="1">
      <c r="A350" s="42"/>
      <c r="B350" s="43"/>
      <c r="C350" s="44"/>
      <c r="D350" s="299" t="s">
        <v>1131</v>
      </c>
      <c r="E350" s="44"/>
      <c r="F350" s="300" t="s">
        <v>2182</v>
      </c>
      <c r="G350" s="44"/>
      <c r="H350" s="44"/>
      <c r="I350" s="277"/>
      <c r="J350" s="44"/>
      <c r="K350" s="44"/>
      <c r="L350" s="48"/>
      <c r="M350" s="278"/>
      <c r="N350" s="279"/>
      <c r="O350" s="88"/>
      <c r="P350" s="88"/>
      <c r="Q350" s="88"/>
      <c r="R350" s="88"/>
      <c r="S350" s="88"/>
      <c r="T350" s="89"/>
      <c r="U350" s="42"/>
      <c r="V350" s="42"/>
      <c r="W350" s="42"/>
      <c r="X350" s="42"/>
      <c r="Y350" s="42"/>
      <c r="Z350" s="42"/>
      <c r="AA350" s="42"/>
      <c r="AB350" s="42"/>
      <c r="AC350" s="42"/>
      <c r="AD350" s="42"/>
      <c r="AE350" s="42"/>
      <c r="AT350" s="20" t="s">
        <v>1131</v>
      </c>
      <c r="AU350" s="20" t="s">
        <v>84</v>
      </c>
    </row>
    <row r="351" s="13" customFormat="1">
      <c r="A351" s="13"/>
      <c r="B351" s="229"/>
      <c r="C351" s="230"/>
      <c r="D351" s="231" t="s">
        <v>228</v>
      </c>
      <c r="E351" s="232" t="s">
        <v>2171</v>
      </c>
      <c r="F351" s="233" t="s">
        <v>2353</v>
      </c>
      <c r="G351" s="230"/>
      <c r="H351" s="234">
        <v>16.823</v>
      </c>
      <c r="I351" s="235"/>
      <c r="J351" s="230"/>
      <c r="K351" s="230"/>
      <c r="L351" s="236"/>
      <c r="M351" s="237"/>
      <c r="N351" s="238"/>
      <c r="O351" s="238"/>
      <c r="P351" s="238"/>
      <c r="Q351" s="238"/>
      <c r="R351" s="238"/>
      <c r="S351" s="238"/>
      <c r="T351" s="239"/>
      <c r="U351" s="13"/>
      <c r="V351" s="13"/>
      <c r="W351" s="13"/>
      <c r="X351" s="13"/>
      <c r="Y351" s="13"/>
      <c r="Z351" s="13"/>
      <c r="AA351" s="13"/>
      <c r="AB351" s="13"/>
      <c r="AC351" s="13"/>
      <c r="AD351" s="13"/>
      <c r="AE351" s="13"/>
      <c r="AT351" s="240" t="s">
        <v>228</v>
      </c>
      <c r="AU351" s="240" t="s">
        <v>84</v>
      </c>
      <c r="AV351" s="13" t="s">
        <v>86</v>
      </c>
      <c r="AW351" s="13" t="s">
        <v>39</v>
      </c>
      <c r="AX351" s="13" t="s">
        <v>84</v>
      </c>
      <c r="AY351" s="240" t="s">
        <v>219</v>
      </c>
    </row>
    <row r="352" s="2" customFormat="1" ht="37.8" customHeight="1">
      <c r="A352" s="42"/>
      <c r="B352" s="43"/>
      <c r="C352" s="216" t="s">
        <v>862</v>
      </c>
      <c r="D352" s="216" t="s">
        <v>221</v>
      </c>
      <c r="E352" s="217" t="s">
        <v>2354</v>
      </c>
      <c r="F352" s="218" t="s">
        <v>2355</v>
      </c>
      <c r="G352" s="219" t="s">
        <v>1839</v>
      </c>
      <c r="H352" s="220">
        <v>14.4</v>
      </c>
      <c r="I352" s="221"/>
      <c r="J352" s="222">
        <f>ROUND(I352*H352,2)</f>
        <v>0</v>
      </c>
      <c r="K352" s="218" t="s">
        <v>1129</v>
      </c>
      <c r="L352" s="48"/>
      <c r="M352" s="223" t="s">
        <v>32</v>
      </c>
      <c r="N352" s="224" t="s">
        <v>48</v>
      </c>
      <c r="O352" s="88"/>
      <c r="P352" s="225">
        <f>O352*H352</f>
        <v>0</v>
      </c>
      <c r="Q352" s="225">
        <v>0</v>
      </c>
      <c r="R352" s="225">
        <f>Q352*H352</f>
        <v>0</v>
      </c>
      <c r="S352" s="225">
        <v>0</v>
      </c>
      <c r="T352" s="226">
        <f>S352*H352</f>
        <v>0</v>
      </c>
      <c r="U352" s="42"/>
      <c r="V352" s="42"/>
      <c r="W352" s="42"/>
      <c r="X352" s="42"/>
      <c r="Y352" s="42"/>
      <c r="Z352" s="42"/>
      <c r="AA352" s="42"/>
      <c r="AB352" s="42"/>
      <c r="AC352" s="42"/>
      <c r="AD352" s="42"/>
      <c r="AE352" s="42"/>
      <c r="AR352" s="227" t="s">
        <v>226</v>
      </c>
      <c r="AT352" s="227" t="s">
        <v>221</v>
      </c>
      <c r="AU352" s="227" t="s">
        <v>84</v>
      </c>
      <c r="AY352" s="20" t="s">
        <v>219</v>
      </c>
      <c r="BE352" s="228">
        <f>IF(N352="základní",J352,0)</f>
        <v>0</v>
      </c>
      <c r="BF352" s="228">
        <f>IF(N352="snížená",J352,0)</f>
        <v>0</v>
      </c>
      <c r="BG352" s="228">
        <f>IF(N352="zákl. přenesená",J352,0)</f>
        <v>0</v>
      </c>
      <c r="BH352" s="228">
        <f>IF(N352="sníž. přenesená",J352,0)</f>
        <v>0</v>
      </c>
      <c r="BI352" s="228">
        <f>IF(N352="nulová",J352,0)</f>
        <v>0</v>
      </c>
      <c r="BJ352" s="20" t="s">
        <v>84</v>
      </c>
      <c r="BK352" s="228">
        <f>ROUND(I352*H352,2)</f>
        <v>0</v>
      </c>
      <c r="BL352" s="20" t="s">
        <v>226</v>
      </c>
      <c r="BM352" s="227" t="s">
        <v>2356</v>
      </c>
    </row>
    <row r="353" s="2" customFormat="1">
      <c r="A353" s="42"/>
      <c r="B353" s="43"/>
      <c r="C353" s="44"/>
      <c r="D353" s="299" t="s">
        <v>1131</v>
      </c>
      <c r="E353" s="44"/>
      <c r="F353" s="300" t="s">
        <v>2357</v>
      </c>
      <c r="G353" s="44"/>
      <c r="H353" s="44"/>
      <c r="I353" s="277"/>
      <c r="J353" s="44"/>
      <c r="K353" s="44"/>
      <c r="L353" s="48"/>
      <c r="M353" s="278"/>
      <c r="N353" s="279"/>
      <c r="O353" s="88"/>
      <c r="P353" s="88"/>
      <c r="Q353" s="88"/>
      <c r="R353" s="88"/>
      <c r="S353" s="88"/>
      <c r="T353" s="89"/>
      <c r="U353" s="42"/>
      <c r="V353" s="42"/>
      <c r="W353" s="42"/>
      <c r="X353" s="42"/>
      <c r="Y353" s="42"/>
      <c r="Z353" s="42"/>
      <c r="AA353" s="42"/>
      <c r="AB353" s="42"/>
      <c r="AC353" s="42"/>
      <c r="AD353" s="42"/>
      <c r="AE353" s="42"/>
      <c r="AT353" s="20" t="s">
        <v>1131</v>
      </c>
      <c r="AU353" s="20" t="s">
        <v>84</v>
      </c>
    </row>
    <row r="354" s="13" customFormat="1">
      <c r="A354" s="13"/>
      <c r="B354" s="229"/>
      <c r="C354" s="230"/>
      <c r="D354" s="231" t="s">
        <v>228</v>
      </c>
      <c r="E354" s="232" t="s">
        <v>2177</v>
      </c>
      <c r="F354" s="233" t="s">
        <v>2358</v>
      </c>
      <c r="G354" s="230"/>
      <c r="H354" s="234">
        <v>14.4</v>
      </c>
      <c r="I354" s="235"/>
      <c r="J354" s="230"/>
      <c r="K354" s="230"/>
      <c r="L354" s="236"/>
      <c r="M354" s="237"/>
      <c r="N354" s="238"/>
      <c r="O354" s="238"/>
      <c r="P354" s="238"/>
      <c r="Q354" s="238"/>
      <c r="R354" s="238"/>
      <c r="S354" s="238"/>
      <c r="T354" s="239"/>
      <c r="U354" s="13"/>
      <c r="V354" s="13"/>
      <c r="W354" s="13"/>
      <c r="X354" s="13"/>
      <c r="Y354" s="13"/>
      <c r="Z354" s="13"/>
      <c r="AA354" s="13"/>
      <c r="AB354" s="13"/>
      <c r="AC354" s="13"/>
      <c r="AD354" s="13"/>
      <c r="AE354" s="13"/>
      <c r="AT354" s="240" t="s">
        <v>228</v>
      </c>
      <c r="AU354" s="240" t="s">
        <v>84</v>
      </c>
      <c r="AV354" s="13" t="s">
        <v>86</v>
      </c>
      <c r="AW354" s="13" t="s">
        <v>39</v>
      </c>
      <c r="AX354" s="13" t="s">
        <v>84</v>
      </c>
      <c r="AY354" s="240" t="s">
        <v>219</v>
      </c>
    </row>
    <row r="355" s="12" customFormat="1" ht="25.92" customHeight="1">
      <c r="A355" s="12"/>
      <c r="B355" s="200"/>
      <c r="C355" s="201"/>
      <c r="D355" s="202" t="s">
        <v>76</v>
      </c>
      <c r="E355" s="203" t="s">
        <v>2185</v>
      </c>
      <c r="F355" s="203" t="s">
        <v>2186</v>
      </c>
      <c r="G355" s="201"/>
      <c r="H355" s="201"/>
      <c r="I355" s="204"/>
      <c r="J355" s="205">
        <f>BK355</f>
        <v>0</v>
      </c>
      <c r="K355" s="201"/>
      <c r="L355" s="206"/>
      <c r="M355" s="207"/>
      <c r="N355" s="208"/>
      <c r="O355" s="208"/>
      <c r="P355" s="209">
        <f>SUM(P356:P357)</f>
        <v>0</v>
      </c>
      <c r="Q355" s="208"/>
      <c r="R355" s="209">
        <f>SUM(R356:R357)</f>
        <v>0</v>
      </c>
      <c r="S355" s="208"/>
      <c r="T355" s="210">
        <f>SUM(T356:T357)</f>
        <v>0</v>
      </c>
      <c r="U355" s="12"/>
      <c r="V355" s="12"/>
      <c r="W355" s="12"/>
      <c r="X355" s="12"/>
      <c r="Y355" s="12"/>
      <c r="Z355" s="12"/>
      <c r="AA355" s="12"/>
      <c r="AB355" s="12"/>
      <c r="AC355" s="12"/>
      <c r="AD355" s="12"/>
      <c r="AE355" s="12"/>
      <c r="AR355" s="211" t="s">
        <v>84</v>
      </c>
      <c r="AT355" s="212" t="s">
        <v>76</v>
      </c>
      <c r="AU355" s="212" t="s">
        <v>77</v>
      </c>
      <c r="AY355" s="211" t="s">
        <v>219</v>
      </c>
      <c r="BK355" s="213">
        <f>SUM(BK356:BK357)</f>
        <v>0</v>
      </c>
    </row>
    <row r="356" s="2" customFormat="1" ht="24.15" customHeight="1">
      <c r="A356" s="42"/>
      <c r="B356" s="43"/>
      <c r="C356" s="216" t="s">
        <v>865</v>
      </c>
      <c r="D356" s="216" t="s">
        <v>221</v>
      </c>
      <c r="E356" s="217" t="s">
        <v>2187</v>
      </c>
      <c r="F356" s="218" t="s">
        <v>2188</v>
      </c>
      <c r="G356" s="219" t="s">
        <v>1839</v>
      </c>
      <c r="H356" s="220">
        <v>482.35399999999998</v>
      </c>
      <c r="I356" s="221"/>
      <c r="J356" s="222">
        <f>ROUND(I356*H356,2)</f>
        <v>0</v>
      </c>
      <c r="K356" s="218" t="s">
        <v>1129</v>
      </c>
      <c r="L356" s="48"/>
      <c r="M356" s="223" t="s">
        <v>32</v>
      </c>
      <c r="N356" s="224" t="s">
        <v>48</v>
      </c>
      <c r="O356" s="88"/>
      <c r="P356" s="225">
        <f>O356*H356</f>
        <v>0</v>
      </c>
      <c r="Q356" s="225">
        <v>0</v>
      </c>
      <c r="R356" s="225">
        <f>Q356*H356</f>
        <v>0</v>
      </c>
      <c r="S356" s="225">
        <v>0</v>
      </c>
      <c r="T356" s="226">
        <f>S356*H356</f>
        <v>0</v>
      </c>
      <c r="U356" s="42"/>
      <c r="V356" s="42"/>
      <c r="W356" s="42"/>
      <c r="X356" s="42"/>
      <c r="Y356" s="42"/>
      <c r="Z356" s="42"/>
      <c r="AA356" s="42"/>
      <c r="AB356" s="42"/>
      <c r="AC356" s="42"/>
      <c r="AD356" s="42"/>
      <c r="AE356" s="42"/>
      <c r="AR356" s="227" t="s">
        <v>226</v>
      </c>
      <c r="AT356" s="227" t="s">
        <v>221</v>
      </c>
      <c r="AU356" s="227" t="s">
        <v>84</v>
      </c>
      <c r="AY356" s="20" t="s">
        <v>219</v>
      </c>
      <c r="BE356" s="228">
        <f>IF(N356="základní",J356,0)</f>
        <v>0</v>
      </c>
      <c r="BF356" s="228">
        <f>IF(N356="snížená",J356,0)</f>
        <v>0</v>
      </c>
      <c r="BG356" s="228">
        <f>IF(N356="zákl. přenesená",J356,0)</f>
        <v>0</v>
      </c>
      <c r="BH356" s="228">
        <f>IF(N356="sníž. přenesená",J356,0)</f>
        <v>0</v>
      </c>
      <c r="BI356" s="228">
        <f>IF(N356="nulová",J356,0)</f>
        <v>0</v>
      </c>
      <c r="BJ356" s="20" t="s">
        <v>84</v>
      </c>
      <c r="BK356" s="228">
        <f>ROUND(I356*H356,2)</f>
        <v>0</v>
      </c>
      <c r="BL356" s="20" t="s">
        <v>226</v>
      </c>
      <c r="BM356" s="227" t="s">
        <v>2359</v>
      </c>
    </row>
    <row r="357" s="2" customFormat="1">
      <c r="A357" s="42"/>
      <c r="B357" s="43"/>
      <c r="C357" s="44"/>
      <c r="D357" s="299" t="s">
        <v>1131</v>
      </c>
      <c r="E357" s="44"/>
      <c r="F357" s="300" t="s">
        <v>2190</v>
      </c>
      <c r="G357" s="44"/>
      <c r="H357" s="44"/>
      <c r="I357" s="277"/>
      <c r="J357" s="44"/>
      <c r="K357" s="44"/>
      <c r="L357" s="48"/>
      <c r="M357" s="301"/>
      <c r="N357" s="302"/>
      <c r="O357" s="296"/>
      <c r="P357" s="296"/>
      <c r="Q357" s="296"/>
      <c r="R357" s="296"/>
      <c r="S357" s="296"/>
      <c r="T357" s="303"/>
      <c r="U357" s="42"/>
      <c r="V357" s="42"/>
      <c r="W357" s="42"/>
      <c r="X357" s="42"/>
      <c r="Y357" s="42"/>
      <c r="Z357" s="42"/>
      <c r="AA357" s="42"/>
      <c r="AB357" s="42"/>
      <c r="AC357" s="42"/>
      <c r="AD357" s="42"/>
      <c r="AE357" s="42"/>
      <c r="AT357" s="20" t="s">
        <v>1131</v>
      </c>
      <c r="AU357" s="20" t="s">
        <v>84</v>
      </c>
    </row>
    <row r="358" s="2" customFormat="1" ht="6.96" customHeight="1">
      <c r="A358" s="42"/>
      <c r="B358" s="63"/>
      <c r="C358" s="64"/>
      <c r="D358" s="64"/>
      <c r="E358" s="64"/>
      <c r="F358" s="64"/>
      <c r="G358" s="64"/>
      <c r="H358" s="64"/>
      <c r="I358" s="64"/>
      <c r="J358" s="64"/>
      <c r="K358" s="64"/>
      <c r="L358" s="48"/>
      <c r="M358" s="42"/>
      <c r="O358" s="42"/>
      <c r="P358" s="42"/>
      <c r="Q358" s="42"/>
      <c r="R358" s="42"/>
      <c r="S358" s="42"/>
      <c r="T358" s="42"/>
      <c r="U358" s="42"/>
      <c r="V358" s="42"/>
      <c r="W358" s="42"/>
      <c r="X358" s="42"/>
      <c r="Y358" s="42"/>
      <c r="Z358" s="42"/>
      <c r="AA358" s="42"/>
      <c r="AB358" s="42"/>
      <c r="AC358" s="42"/>
      <c r="AD358" s="42"/>
      <c r="AE358" s="42"/>
    </row>
  </sheetData>
  <sheetProtection sheet="1" autoFilter="0" formatColumns="0" formatRows="0" objects="1" scenarios="1" spinCount="100000" saltValue="jMVLrkqYZv+bNyUUV4Fb66cDROCFwN4vSXnuy/CdJE0c0cb7AlVXglrU8SRRcpslZJePdi3iFsAhTvM6mB0bQA==" hashValue="Z67P7NWCAsIKOGUXB4rq0jDUfhT5/CCUM9GB+uLuszWgbqRo7OvR9iPj9xvlP6z45HoCbjIx1NhSFsYJn7auqQ==" algorithmName="SHA-512" password="CC35"/>
  <autoFilter ref="C93:K357"/>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12101101"/>
    <hyperlink ref="F105" r:id="rId3" display="https://podminky.urs.cz/item/CS_URS_2025_01/122151104"/>
    <hyperlink ref="F107" r:id="rId4" display="https://podminky.urs.cz/item/CS_URS_2025_01/122351103"/>
    <hyperlink ref="F109" r:id="rId5" display="https://podminky.urs.cz/item/CS_URS_2025_01/162201401"/>
    <hyperlink ref="F113" r:id="rId6" display="https://podminky.urs.cz/item/CS_URS_2025_01/162301931"/>
    <hyperlink ref="F117" r:id="rId7" display="https://podminky.urs.cz/item/CS_URS_2025_01/162301501"/>
    <hyperlink ref="F120" r:id="rId8" display="https://podminky.urs.cz/item/CS_URS_2025_01/162301981"/>
    <hyperlink ref="F124" r:id="rId9" display="https://podminky.urs.cz/item/CS_URS_2025_01/122151402"/>
    <hyperlink ref="F128" r:id="rId10" display="https://podminky.urs.cz/item/CS_URS_2025_01/162351103"/>
    <hyperlink ref="F133" r:id="rId11" display="https://podminky.urs.cz/item/CS_URS_2025_01/162751117"/>
    <hyperlink ref="F135" r:id="rId12" display="https://podminky.urs.cz/item/CS_URS_2025_01/162751119"/>
    <hyperlink ref="F139" r:id="rId13" display="https://podminky.urs.cz/item/CS_URS_2025_01/162751137"/>
    <hyperlink ref="F143" r:id="rId14" display="https://podminky.urs.cz/item/CS_URS_2025_01/162751139"/>
    <hyperlink ref="F147" r:id="rId15" display="https://podminky.urs.cz/item/CS_URS_2025_01/171201201"/>
    <hyperlink ref="F149" r:id="rId16" display="https://podminky.urs.cz/item/CS_URS_2025_01/171201221"/>
    <hyperlink ref="F152" r:id="rId17" display="https://podminky.urs.cz/item/CS_URS_2025_01/174151101"/>
    <hyperlink ref="F157" r:id="rId18" display="https://podminky.urs.cz/item/CS_URS_2025_01/181311103"/>
    <hyperlink ref="F164" r:id="rId19" display="https://podminky.urs.cz/item/CS_URS_2025_01/183405211"/>
    <hyperlink ref="F170" r:id="rId20" display="https://podminky.urs.cz/item/CS_URS_2025_01/211971121"/>
    <hyperlink ref="F175" r:id="rId21" display="https://podminky.urs.cz/item/CS_URS_2025_01/212752102"/>
    <hyperlink ref="F180" r:id="rId22" display="https://podminky.urs.cz/item/CS_URS_2025_01/334323218"/>
    <hyperlink ref="F184" r:id="rId23" display="https://podminky.urs.cz/item/CS_URS_2025_01/334361226"/>
    <hyperlink ref="F193" r:id="rId24" display="https://podminky.urs.cz/item/CS_URS_2025_01/421321128"/>
    <hyperlink ref="F198" r:id="rId25" display="https://podminky.urs.cz/item/CS_URS_2025_01/421361412"/>
    <hyperlink ref="F203" r:id="rId26" display="https://podminky.urs.cz/item/CS_URS_2025_01/451315114"/>
    <hyperlink ref="F207" r:id="rId27" display="https://podminky.urs.cz/item/CS_URS_2025_01/457451134"/>
    <hyperlink ref="F212" r:id="rId28" display="https://podminky.urs.cz/item/CS_URS_2025_01/465513156"/>
    <hyperlink ref="F218" r:id="rId29" display="https://podminky.urs.cz/item/CS_URS_2025_01/511501111"/>
    <hyperlink ref="F222" r:id="rId30" display="https://podminky.urs.cz/item/CS_URS_2025_01/511501255"/>
    <hyperlink ref="F226" r:id="rId31" display="https://podminky.urs.cz/item/CS_URS_2025_01/512531111"/>
    <hyperlink ref="F231" r:id="rId32" display="https://podminky.urs.cz/item/CS_URS_2025_01/711111001"/>
    <hyperlink ref="F233" r:id="rId33" display="https://podminky.urs.cz/item/CS_URS_2025_01/711112001"/>
    <hyperlink ref="F237" r:id="rId34" display="https://podminky.urs.cz/item/CS_URS_2025_01/711112052"/>
    <hyperlink ref="F244" r:id="rId35" display="https://podminky.urs.cz/item/CS_URS_2025_01/711141559"/>
    <hyperlink ref="F246" r:id="rId36" display="https://podminky.urs.cz/item/CS_URS_2025_01/711142559"/>
    <hyperlink ref="F252" r:id="rId37" display="https://podminky.urs.cz/item/CS_URS_2025_01/711471053"/>
    <hyperlink ref="F255" r:id="rId38" display="https://podminky.urs.cz/item/CS_URS_2025_01/711491272"/>
    <hyperlink ref="F268" r:id="rId39" display="https://podminky.urs.cz/item/CS_URS_2025_01/998711101"/>
    <hyperlink ref="F271" r:id="rId40" display="https://podminky.urs.cz/item/CS_URS_2025_01/916131112"/>
    <hyperlink ref="F276" r:id="rId41" display="https://podminky.urs.cz/item/CS_URS_2025_01/931992112"/>
    <hyperlink ref="F279" r:id="rId42" display="https://podminky.urs.cz/item/CS_URS_2025_01/936942211"/>
    <hyperlink ref="F283" r:id="rId43" display="https://podminky.urs.cz/item/CS_URS_2025_01/963021112"/>
    <hyperlink ref="F287" r:id="rId44" display="https://podminky.urs.cz/item/CS_URS_2025_01/966075141"/>
    <hyperlink ref="F291" r:id="rId45" display="https://podminky.urs.cz/item/CS_URS_2025_01/985121122"/>
    <hyperlink ref="F293" r:id="rId46" display="https://podminky.urs.cz/item/CS_URS_2025_01/985121222"/>
    <hyperlink ref="F297" r:id="rId47" display="https://podminky.urs.cz/item/CS_URS_2025_01/985142212"/>
    <hyperlink ref="F304" r:id="rId48" display="https://podminky.urs.cz/item/CS_URS_2025_01/985231112"/>
    <hyperlink ref="F308" r:id="rId49" display="https://podminky.urs.cz/item/CS_URS_2025_01/985232112"/>
    <hyperlink ref="F312" r:id="rId50" display="https://podminky.urs.cz/item/CS_URS_2025_01/985311112"/>
    <hyperlink ref="F316" r:id="rId51" display="https://podminky.urs.cz/item/CS_URS_2025_01/985311312"/>
    <hyperlink ref="F320" r:id="rId52" display="https://podminky.urs.cz/item/CS_URS_2025_01/985331211"/>
    <hyperlink ref="F344" r:id="rId53" display="https://podminky.urs.cz/item/CS_URS_2025_01/997013501"/>
    <hyperlink ref="F346" r:id="rId54" display="https://podminky.urs.cz/item/CS_URS_2025_01/997013509"/>
    <hyperlink ref="F350" r:id="rId55" display="https://podminky.urs.cz/item/CS_URS_2025_01/997013841"/>
    <hyperlink ref="F353" r:id="rId56" display="https://podminky.urs.cz/item/CS_URS_2025_01/997013862"/>
    <hyperlink ref="F357" r:id="rId57"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58"/>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142</v>
      </c>
      <c r="AZ2" s="306" t="s">
        <v>1933</v>
      </c>
      <c r="BA2" s="306" t="s">
        <v>1933</v>
      </c>
      <c r="BB2" s="306" t="s">
        <v>32</v>
      </c>
      <c r="BC2" s="306" t="s">
        <v>2360</v>
      </c>
      <c r="BD2" s="306" t="s">
        <v>86</v>
      </c>
    </row>
    <row r="3" s="1" customFormat="1" ht="6.96" customHeight="1">
      <c r="B3" s="142"/>
      <c r="C3" s="143"/>
      <c r="D3" s="143"/>
      <c r="E3" s="143"/>
      <c r="F3" s="143"/>
      <c r="G3" s="143"/>
      <c r="H3" s="143"/>
      <c r="I3" s="143"/>
      <c r="J3" s="143"/>
      <c r="K3" s="143"/>
      <c r="L3" s="23"/>
      <c r="AT3" s="20" t="s">
        <v>196</v>
      </c>
      <c r="AZ3" s="306" t="s">
        <v>2361</v>
      </c>
      <c r="BA3" s="306" t="s">
        <v>2361</v>
      </c>
      <c r="BB3" s="306" t="s">
        <v>32</v>
      </c>
      <c r="BC3" s="306" t="s">
        <v>2362</v>
      </c>
      <c r="BD3" s="306" t="s">
        <v>86</v>
      </c>
    </row>
    <row r="4" s="1" customFormat="1" ht="24.96" customHeight="1">
      <c r="B4" s="23"/>
      <c r="D4" s="144" t="s">
        <v>188</v>
      </c>
      <c r="L4" s="23"/>
      <c r="M4" s="145" t="s">
        <v>10</v>
      </c>
      <c r="AT4" s="20" t="s">
        <v>4</v>
      </c>
      <c r="AZ4" s="306" t="s">
        <v>2363</v>
      </c>
      <c r="BA4" s="306" t="s">
        <v>2363</v>
      </c>
      <c r="BB4" s="306" t="s">
        <v>32</v>
      </c>
      <c r="BC4" s="306" t="s">
        <v>2364</v>
      </c>
      <c r="BD4" s="306" t="s">
        <v>86</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2365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ROUND((SUM(BE94:BE344)),  2)</f>
        <v>0</v>
      </c>
      <c r="G35" s="42"/>
      <c r="H35" s="42"/>
      <c r="I35" s="161">
        <v>0.20999999999999999</v>
      </c>
      <c r="J35" s="160">
        <f>ROUND(((SUM(BE94:BE344))*I35),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ROUND((SUM(BF94:BF344)),  2)</f>
        <v>0</v>
      </c>
      <c r="G36" s="42"/>
      <c r="H36" s="42"/>
      <c r="I36" s="161">
        <v>0.14999999999999999</v>
      </c>
      <c r="J36" s="160">
        <f>ROUND(((SUM(BF94:BF344))*I36),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ROUND((SUM(BG94:BG344)),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ROUND((SUM(BH94:BH344)),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ROUND((SUM(BI94:BI344)),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20-03 - Železniční most v ev. km 74,196</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J150</f>
        <v>0</v>
      </c>
      <c r="K65" s="179"/>
      <c r="L65" s="183"/>
      <c r="S65" s="9"/>
      <c r="T65" s="9"/>
      <c r="U65" s="9"/>
      <c r="V65" s="9"/>
      <c r="W65" s="9"/>
      <c r="X65" s="9"/>
      <c r="Y65" s="9"/>
      <c r="Z65" s="9"/>
      <c r="AA65" s="9"/>
      <c r="AB65" s="9"/>
      <c r="AC65" s="9"/>
      <c r="AD65" s="9"/>
      <c r="AE65" s="9"/>
    </row>
    <row r="66" s="9" customFormat="1" ht="24.96" customHeight="1">
      <c r="A66" s="9"/>
      <c r="B66" s="178"/>
      <c r="C66" s="179"/>
      <c r="D66" s="180" t="s">
        <v>1741</v>
      </c>
      <c r="E66" s="181"/>
      <c r="F66" s="181"/>
      <c r="G66" s="181"/>
      <c r="H66" s="181"/>
      <c r="I66" s="181"/>
      <c r="J66" s="182">
        <f>J160</f>
        <v>0</v>
      </c>
      <c r="K66" s="179"/>
      <c r="L66" s="183"/>
      <c r="S66" s="9"/>
      <c r="T66" s="9"/>
      <c r="U66" s="9"/>
      <c r="V66" s="9"/>
      <c r="W66" s="9"/>
      <c r="X66" s="9"/>
      <c r="Y66" s="9"/>
      <c r="Z66" s="9"/>
      <c r="AA66" s="9"/>
      <c r="AB66" s="9"/>
      <c r="AC66" s="9"/>
      <c r="AD66" s="9"/>
      <c r="AE66" s="9"/>
    </row>
    <row r="67" s="9" customFormat="1" ht="24.96" customHeight="1">
      <c r="A67" s="9"/>
      <c r="B67" s="178"/>
      <c r="C67" s="179"/>
      <c r="D67" s="180" t="s">
        <v>1742</v>
      </c>
      <c r="E67" s="181"/>
      <c r="F67" s="181"/>
      <c r="G67" s="181"/>
      <c r="H67" s="181"/>
      <c r="I67" s="181"/>
      <c r="J67" s="182">
        <f>J173</f>
        <v>0</v>
      </c>
      <c r="K67" s="179"/>
      <c r="L67" s="183"/>
      <c r="S67" s="9"/>
      <c r="T67" s="9"/>
      <c r="U67" s="9"/>
      <c r="V67" s="9"/>
      <c r="W67" s="9"/>
      <c r="X67" s="9"/>
      <c r="Y67" s="9"/>
      <c r="Z67" s="9"/>
      <c r="AA67" s="9"/>
      <c r="AB67" s="9"/>
      <c r="AC67" s="9"/>
      <c r="AD67" s="9"/>
      <c r="AE67" s="9"/>
    </row>
    <row r="68" s="9" customFormat="1" ht="24.96" customHeight="1">
      <c r="A68" s="9"/>
      <c r="B68" s="178"/>
      <c r="C68" s="179"/>
      <c r="D68" s="180" t="s">
        <v>1577</v>
      </c>
      <c r="E68" s="181"/>
      <c r="F68" s="181"/>
      <c r="G68" s="181"/>
      <c r="H68" s="181"/>
      <c r="I68" s="181"/>
      <c r="J68" s="182">
        <f>J200</f>
        <v>0</v>
      </c>
      <c r="K68" s="179"/>
      <c r="L68" s="183"/>
      <c r="S68" s="9"/>
      <c r="T68" s="9"/>
      <c r="U68" s="9"/>
      <c r="V68" s="9"/>
      <c r="W68" s="9"/>
      <c r="X68" s="9"/>
      <c r="Y68" s="9"/>
      <c r="Z68" s="9"/>
      <c r="AA68" s="9"/>
      <c r="AB68" s="9"/>
      <c r="AC68" s="9"/>
      <c r="AD68" s="9"/>
      <c r="AE68" s="9"/>
    </row>
    <row r="69" s="9" customFormat="1" ht="24.96" customHeight="1">
      <c r="A69" s="9"/>
      <c r="B69" s="178"/>
      <c r="C69" s="179"/>
      <c r="D69" s="180" t="s">
        <v>1743</v>
      </c>
      <c r="E69" s="181"/>
      <c r="F69" s="181"/>
      <c r="G69" s="181"/>
      <c r="H69" s="181"/>
      <c r="I69" s="181"/>
      <c r="J69" s="182">
        <f>J213</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J251</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J327</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J342</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20-03 - Železniční most v ev. km 74,196</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P95+P150+P160+P173+P200+P213+P251+P327+P342</f>
        <v>0</v>
      </c>
      <c r="Q94" s="100"/>
      <c r="R94" s="197">
        <f>R95+R150+R160+R173+R200+R213+R251+R327+R342</f>
        <v>404.68701016292499</v>
      </c>
      <c r="S94" s="100"/>
      <c r="T94" s="198">
        <f>T95+T150+T160+T173+T200+T213+T251+T327+T342</f>
        <v>152.25312110000002</v>
      </c>
      <c r="U94" s="42"/>
      <c r="V94" s="42"/>
      <c r="W94" s="42"/>
      <c r="X94" s="42"/>
      <c r="Y94" s="42"/>
      <c r="Z94" s="42"/>
      <c r="AA94" s="42"/>
      <c r="AB94" s="42"/>
      <c r="AC94" s="42"/>
      <c r="AD94" s="42"/>
      <c r="AE94" s="42"/>
      <c r="AT94" s="20" t="s">
        <v>76</v>
      </c>
      <c r="AU94" s="20" t="s">
        <v>196</v>
      </c>
      <c r="BK94" s="199">
        <f>BK95+BK150+BK160+BK173+BK200+BK213+BK251+BK327+BK342</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SUM(P96:P149)</f>
        <v>0</v>
      </c>
      <c r="Q95" s="208"/>
      <c r="R95" s="209">
        <f>SUM(R96:R149)</f>
        <v>114.63060899999999</v>
      </c>
      <c r="S95" s="208"/>
      <c r="T95" s="210">
        <f>SUM(T96:T149)</f>
        <v>0</v>
      </c>
      <c r="U95" s="12"/>
      <c r="V95" s="12"/>
      <c r="W95" s="12"/>
      <c r="X95" s="12"/>
      <c r="Y95" s="12"/>
      <c r="Z95" s="12"/>
      <c r="AA95" s="12"/>
      <c r="AB95" s="12"/>
      <c r="AC95" s="12"/>
      <c r="AD95" s="12"/>
      <c r="AE95" s="12"/>
      <c r="AR95" s="211" t="s">
        <v>84</v>
      </c>
      <c r="AT95" s="212" t="s">
        <v>76</v>
      </c>
      <c r="AU95" s="212" t="s">
        <v>77</v>
      </c>
      <c r="AY95" s="211" t="s">
        <v>219</v>
      </c>
      <c r="BK95" s="213">
        <f>SUM(BK96:BK149)</f>
        <v>0</v>
      </c>
    </row>
    <row r="96" s="2" customFormat="1" ht="37.8" customHeight="1">
      <c r="A96" s="42"/>
      <c r="B96" s="43"/>
      <c r="C96" s="216" t="s">
        <v>84</v>
      </c>
      <c r="D96" s="216" t="s">
        <v>221</v>
      </c>
      <c r="E96" s="217" t="s">
        <v>1747</v>
      </c>
      <c r="F96" s="218" t="s">
        <v>1748</v>
      </c>
      <c r="G96" s="219" t="s">
        <v>1749</v>
      </c>
      <c r="H96" s="220">
        <v>200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2366</v>
      </c>
    </row>
    <row r="97" s="2" customFormat="1">
      <c r="A97" s="42"/>
      <c r="B97" s="43"/>
      <c r="C97" s="44"/>
      <c r="D97" s="299" t="s">
        <v>1131</v>
      </c>
      <c r="E97" s="44"/>
      <c r="F97" s="300" t="s">
        <v>1751</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2" customFormat="1" ht="24.15" customHeight="1">
      <c r="A98" s="42"/>
      <c r="B98" s="43"/>
      <c r="C98" s="216" t="s">
        <v>86</v>
      </c>
      <c r="D98" s="216" t="s">
        <v>221</v>
      </c>
      <c r="E98" s="217" t="s">
        <v>1754</v>
      </c>
      <c r="F98" s="218" t="s">
        <v>1755</v>
      </c>
      <c r="G98" s="219" t="s">
        <v>1756</v>
      </c>
      <c r="H98" s="220">
        <v>3</v>
      </c>
      <c r="I98" s="221"/>
      <c r="J98" s="222">
        <f>ROUND(I98*H98,2)</f>
        <v>0</v>
      </c>
      <c r="K98" s="218" t="s">
        <v>1129</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2367</v>
      </c>
    </row>
    <row r="99" s="2" customFormat="1">
      <c r="A99" s="42"/>
      <c r="B99" s="43"/>
      <c r="C99" s="44"/>
      <c r="D99" s="299" t="s">
        <v>1131</v>
      </c>
      <c r="E99" s="44"/>
      <c r="F99" s="300" t="s">
        <v>1758</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1131</v>
      </c>
      <c r="AU99" s="20" t="s">
        <v>84</v>
      </c>
    </row>
    <row r="100" s="2" customFormat="1" ht="33" customHeight="1">
      <c r="A100" s="42"/>
      <c r="B100" s="43"/>
      <c r="C100" s="216" t="s">
        <v>237</v>
      </c>
      <c r="D100" s="216" t="s">
        <v>221</v>
      </c>
      <c r="E100" s="217" t="s">
        <v>1762</v>
      </c>
      <c r="F100" s="218" t="s">
        <v>1763</v>
      </c>
      <c r="G100" s="219" t="s">
        <v>1764</v>
      </c>
      <c r="H100" s="220">
        <v>160</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2368</v>
      </c>
    </row>
    <row r="101" s="2" customFormat="1">
      <c r="A101" s="42"/>
      <c r="B101" s="43"/>
      <c r="C101" s="44"/>
      <c r="D101" s="299" t="s">
        <v>1131</v>
      </c>
      <c r="E101" s="44"/>
      <c r="F101" s="300" t="s">
        <v>1766</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2" customFormat="1" ht="33" customHeight="1">
      <c r="A102" s="42"/>
      <c r="B102" s="43"/>
      <c r="C102" s="216" t="s">
        <v>226</v>
      </c>
      <c r="D102" s="216" t="s">
        <v>221</v>
      </c>
      <c r="E102" s="217" t="s">
        <v>1777</v>
      </c>
      <c r="F102" s="218" t="s">
        <v>1778</v>
      </c>
      <c r="G102" s="219" t="s">
        <v>1764</v>
      </c>
      <c r="H102" s="220">
        <v>6</v>
      </c>
      <c r="I102" s="221"/>
      <c r="J102" s="222">
        <f>ROUND(I102*H102,2)</f>
        <v>0</v>
      </c>
      <c r="K102" s="218" t="s">
        <v>1129</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2369</v>
      </c>
    </row>
    <row r="103" s="2" customFormat="1">
      <c r="A103" s="42"/>
      <c r="B103" s="43"/>
      <c r="C103" s="44"/>
      <c r="D103" s="299" t="s">
        <v>1131</v>
      </c>
      <c r="E103" s="44"/>
      <c r="F103" s="300" t="s">
        <v>1780</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1131</v>
      </c>
      <c r="AU103" s="20" t="s">
        <v>84</v>
      </c>
    </row>
    <row r="104" s="2" customFormat="1" ht="33" customHeight="1">
      <c r="A104" s="42"/>
      <c r="B104" s="43"/>
      <c r="C104" s="216" t="s">
        <v>246</v>
      </c>
      <c r="D104" s="216" t="s">
        <v>221</v>
      </c>
      <c r="E104" s="217" t="s">
        <v>1770</v>
      </c>
      <c r="F104" s="218" t="s">
        <v>1771</v>
      </c>
      <c r="G104" s="219" t="s">
        <v>1764</v>
      </c>
      <c r="H104" s="220">
        <v>40</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2370</v>
      </c>
    </row>
    <row r="105" s="2" customFormat="1">
      <c r="A105" s="42"/>
      <c r="B105" s="43"/>
      <c r="C105" s="44"/>
      <c r="D105" s="299" t="s">
        <v>1131</v>
      </c>
      <c r="E105" s="44"/>
      <c r="F105" s="300" t="s">
        <v>1773</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2" customFormat="1" ht="24.15" customHeight="1">
      <c r="A106" s="42"/>
      <c r="B106" s="43"/>
      <c r="C106" s="216" t="s">
        <v>252</v>
      </c>
      <c r="D106" s="216" t="s">
        <v>221</v>
      </c>
      <c r="E106" s="217" t="s">
        <v>1785</v>
      </c>
      <c r="F106" s="218" t="s">
        <v>1786</v>
      </c>
      <c r="G106" s="219" t="s">
        <v>1756</v>
      </c>
      <c r="H106" s="220">
        <v>3</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2371</v>
      </c>
    </row>
    <row r="107" s="2" customFormat="1">
      <c r="A107" s="42"/>
      <c r="B107" s="43"/>
      <c r="C107" s="44"/>
      <c r="D107" s="299" t="s">
        <v>1131</v>
      </c>
      <c r="E107" s="44"/>
      <c r="F107" s="300" t="s">
        <v>1788</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2" customFormat="1" ht="33" customHeight="1">
      <c r="A108" s="42"/>
      <c r="B108" s="43"/>
      <c r="C108" s="216" t="s">
        <v>256</v>
      </c>
      <c r="D108" s="216" t="s">
        <v>221</v>
      </c>
      <c r="E108" s="217" t="s">
        <v>1792</v>
      </c>
      <c r="F108" s="218" t="s">
        <v>1793</v>
      </c>
      <c r="G108" s="219" t="s">
        <v>1756</v>
      </c>
      <c r="H108" s="220">
        <v>57</v>
      </c>
      <c r="I108" s="221"/>
      <c r="J108" s="222">
        <f>ROUND(I108*H108,2)</f>
        <v>0</v>
      </c>
      <c r="K108" s="218" t="s">
        <v>1129</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2372</v>
      </c>
    </row>
    <row r="109" s="2" customFormat="1">
      <c r="A109" s="42"/>
      <c r="B109" s="43"/>
      <c r="C109" s="44"/>
      <c r="D109" s="299" t="s">
        <v>1131</v>
      </c>
      <c r="E109" s="44"/>
      <c r="F109" s="300" t="s">
        <v>1795</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1131</v>
      </c>
      <c r="AU109" s="20" t="s">
        <v>84</v>
      </c>
    </row>
    <row r="110" s="2" customFormat="1" ht="24.15" customHeight="1">
      <c r="A110" s="42"/>
      <c r="B110" s="43"/>
      <c r="C110" s="216" t="s">
        <v>262</v>
      </c>
      <c r="D110" s="216" t="s">
        <v>221</v>
      </c>
      <c r="E110" s="217" t="s">
        <v>1213</v>
      </c>
      <c r="F110" s="218" t="s">
        <v>1214</v>
      </c>
      <c r="G110" s="219" t="s">
        <v>1749</v>
      </c>
      <c r="H110" s="220">
        <v>200</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2373</v>
      </c>
    </row>
    <row r="111" s="2" customFormat="1">
      <c r="A111" s="42"/>
      <c r="B111" s="43"/>
      <c r="C111" s="44"/>
      <c r="D111" s="299" t="s">
        <v>1131</v>
      </c>
      <c r="E111" s="44"/>
      <c r="F111" s="300" t="s">
        <v>1216</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2" customFormat="1" ht="24.15" customHeight="1">
      <c r="A112" s="42"/>
      <c r="B112" s="43"/>
      <c r="C112" s="216" t="s">
        <v>267</v>
      </c>
      <c r="D112" s="216" t="s">
        <v>221</v>
      </c>
      <c r="E112" s="217" t="s">
        <v>1802</v>
      </c>
      <c r="F112" s="218" t="s">
        <v>1803</v>
      </c>
      <c r="G112" s="219" t="s">
        <v>1749</v>
      </c>
      <c r="H112" s="220">
        <v>3000</v>
      </c>
      <c r="I112" s="221"/>
      <c r="J112" s="222">
        <f>ROUND(I112*H112,2)</f>
        <v>0</v>
      </c>
      <c r="K112" s="218" t="s">
        <v>1129</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2374</v>
      </c>
    </row>
    <row r="113" s="2" customFormat="1">
      <c r="A113" s="42"/>
      <c r="B113" s="43"/>
      <c r="C113" s="44"/>
      <c r="D113" s="299" t="s">
        <v>1131</v>
      </c>
      <c r="E113" s="44"/>
      <c r="F113" s="300" t="s">
        <v>1805</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1131</v>
      </c>
      <c r="AU113" s="20" t="s">
        <v>84</v>
      </c>
    </row>
    <row r="114" s="2" customFormat="1" ht="37.8" customHeight="1">
      <c r="A114" s="42"/>
      <c r="B114" s="43"/>
      <c r="C114" s="216" t="s">
        <v>273</v>
      </c>
      <c r="D114" s="216" t="s">
        <v>221</v>
      </c>
      <c r="E114" s="217" t="s">
        <v>1809</v>
      </c>
      <c r="F114" s="218" t="s">
        <v>1810</v>
      </c>
      <c r="G114" s="219" t="s">
        <v>1764</v>
      </c>
      <c r="H114" s="220">
        <v>6</v>
      </c>
      <c r="I114" s="221"/>
      <c r="J114" s="222">
        <f>ROUND(I114*H114,2)</f>
        <v>0</v>
      </c>
      <c r="K114" s="218" t="s">
        <v>1129</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2375</v>
      </c>
    </row>
    <row r="115" s="2" customFormat="1">
      <c r="A115" s="42"/>
      <c r="B115" s="43"/>
      <c r="C115" s="44"/>
      <c r="D115" s="299" t="s">
        <v>1131</v>
      </c>
      <c r="E115" s="44"/>
      <c r="F115" s="300" t="s">
        <v>1812</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1131</v>
      </c>
      <c r="AU115" s="20" t="s">
        <v>84</v>
      </c>
    </row>
    <row r="116" s="2" customFormat="1" ht="37.8" customHeight="1">
      <c r="A116" s="42"/>
      <c r="B116" s="43"/>
      <c r="C116" s="216" t="s">
        <v>279</v>
      </c>
      <c r="D116" s="216" t="s">
        <v>221</v>
      </c>
      <c r="E116" s="217" t="s">
        <v>1223</v>
      </c>
      <c r="F116" s="218" t="s">
        <v>1815</v>
      </c>
      <c r="G116" s="219" t="s">
        <v>1764</v>
      </c>
      <c r="H116" s="220">
        <v>154</v>
      </c>
      <c r="I116" s="221"/>
      <c r="J116" s="222">
        <f>ROUND(I116*H116,2)</f>
        <v>0</v>
      </c>
      <c r="K116" s="218" t="s">
        <v>1129</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2376</v>
      </c>
    </row>
    <row r="117" s="2" customFormat="1">
      <c r="A117" s="42"/>
      <c r="B117" s="43"/>
      <c r="C117" s="44"/>
      <c r="D117" s="299" t="s">
        <v>1131</v>
      </c>
      <c r="E117" s="44"/>
      <c r="F117" s="300" t="s">
        <v>1226</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2" customFormat="1" ht="37.8" customHeight="1">
      <c r="A118" s="42"/>
      <c r="B118" s="43"/>
      <c r="C118" s="216" t="s">
        <v>286</v>
      </c>
      <c r="D118" s="216" t="s">
        <v>221</v>
      </c>
      <c r="E118" s="217" t="s">
        <v>1228</v>
      </c>
      <c r="F118" s="218" t="s">
        <v>1817</v>
      </c>
      <c r="G118" s="219" t="s">
        <v>1764</v>
      </c>
      <c r="H118" s="220">
        <v>1540</v>
      </c>
      <c r="I118" s="221"/>
      <c r="J118" s="222">
        <f>ROUND(I118*H118,2)</f>
        <v>0</v>
      </c>
      <c r="K118" s="218" t="s">
        <v>1129</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2377</v>
      </c>
    </row>
    <row r="119" s="2" customFormat="1">
      <c r="A119" s="42"/>
      <c r="B119" s="43"/>
      <c r="C119" s="44"/>
      <c r="D119" s="299" t="s">
        <v>1131</v>
      </c>
      <c r="E119" s="44"/>
      <c r="F119" s="300" t="s">
        <v>1231</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1131</v>
      </c>
      <c r="AU119" s="20" t="s">
        <v>84</v>
      </c>
    </row>
    <row r="120" s="2" customFormat="1" ht="37.8" customHeight="1">
      <c r="A120" s="42"/>
      <c r="B120" s="43"/>
      <c r="C120" s="216" t="s">
        <v>290</v>
      </c>
      <c r="D120" s="216" t="s">
        <v>221</v>
      </c>
      <c r="E120" s="217" t="s">
        <v>1822</v>
      </c>
      <c r="F120" s="218" t="s">
        <v>1823</v>
      </c>
      <c r="G120" s="219" t="s">
        <v>1764</v>
      </c>
      <c r="H120" s="220">
        <v>40</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2378</v>
      </c>
    </row>
    <row r="121" s="2" customFormat="1">
      <c r="A121" s="42"/>
      <c r="B121" s="43"/>
      <c r="C121" s="44"/>
      <c r="D121" s="299" t="s">
        <v>1131</v>
      </c>
      <c r="E121" s="44"/>
      <c r="F121" s="300" t="s">
        <v>1825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15" customFormat="1">
      <c r="A122" s="15"/>
      <c r="B122" s="266"/>
      <c r="C122" s="267"/>
      <c r="D122" s="231" t="s">
        <v>228</v>
      </c>
      <c r="E122" s="268" t="s">
        <v>32</v>
      </c>
      <c r="F122" s="269" t="s">
        <v>1826</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1827</v>
      </c>
      <c r="F123" s="233" t="s">
        <v>2379</v>
      </c>
      <c r="G123" s="230"/>
      <c r="H123" s="234">
        <v>40</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37.8" customHeight="1">
      <c r="A124" s="42"/>
      <c r="B124" s="43"/>
      <c r="C124" s="216" t="s">
        <v>295</v>
      </c>
      <c r="D124" s="216" t="s">
        <v>221</v>
      </c>
      <c r="E124" s="217" t="s">
        <v>1829</v>
      </c>
      <c r="F124" s="218" t="s">
        <v>1830</v>
      </c>
      <c r="G124" s="219" t="s">
        <v>1764</v>
      </c>
      <c r="H124" s="220">
        <v>400</v>
      </c>
      <c r="I124" s="221"/>
      <c r="J124" s="222">
        <f>ROUND(I124*H124,2)</f>
        <v>0</v>
      </c>
      <c r="K124" s="218" t="s">
        <v>1129</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2380</v>
      </c>
    </row>
    <row r="125" s="2" customFormat="1">
      <c r="A125" s="42"/>
      <c r="B125" s="43"/>
      <c r="C125" s="44"/>
      <c r="D125" s="299" t="s">
        <v>1131</v>
      </c>
      <c r="E125" s="44"/>
      <c r="F125" s="300" t="s">
        <v>1832</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1131</v>
      </c>
      <c r="AU125" s="20" t="s">
        <v>84</v>
      </c>
    </row>
    <row r="126" s="15" customFormat="1">
      <c r="A126" s="15"/>
      <c r="B126" s="266"/>
      <c r="C126" s="267"/>
      <c r="D126" s="231" t="s">
        <v>228</v>
      </c>
      <c r="E126" s="268" t="s">
        <v>32</v>
      </c>
      <c r="F126" s="269" t="s">
        <v>1819</v>
      </c>
      <c r="G126" s="267"/>
      <c r="H126" s="268" t="s">
        <v>32</v>
      </c>
      <c r="I126" s="270"/>
      <c r="J126" s="267"/>
      <c r="K126" s="267"/>
      <c r="L126" s="271"/>
      <c r="M126" s="272"/>
      <c r="N126" s="273"/>
      <c r="O126" s="273"/>
      <c r="P126" s="273"/>
      <c r="Q126" s="273"/>
      <c r="R126" s="273"/>
      <c r="S126" s="273"/>
      <c r="T126" s="274"/>
      <c r="U126" s="15"/>
      <c r="V126" s="15"/>
      <c r="W126" s="15"/>
      <c r="X126" s="15"/>
      <c r="Y126" s="15"/>
      <c r="Z126" s="15"/>
      <c r="AA126" s="15"/>
      <c r="AB126" s="15"/>
      <c r="AC126" s="15"/>
      <c r="AD126" s="15"/>
      <c r="AE126" s="15"/>
      <c r="AT126" s="275" t="s">
        <v>228</v>
      </c>
      <c r="AU126" s="275" t="s">
        <v>84</v>
      </c>
      <c r="AV126" s="15" t="s">
        <v>84</v>
      </c>
      <c r="AW126" s="15" t="s">
        <v>39</v>
      </c>
      <c r="AX126" s="15" t="s">
        <v>77</v>
      </c>
      <c r="AY126" s="275" t="s">
        <v>219</v>
      </c>
    </row>
    <row r="127" s="13" customFormat="1">
      <c r="A127" s="13"/>
      <c r="B127" s="229"/>
      <c r="C127" s="230"/>
      <c r="D127" s="231" t="s">
        <v>228</v>
      </c>
      <c r="E127" s="232" t="s">
        <v>1833</v>
      </c>
      <c r="F127" s="233" t="s">
        <v>2381</v>
      </c>
      <c r="G127" s="230"/>
      <c r="H127" s="234">
        <v>400</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16.5" customHeight="1">
      <c r="A128" s="42"/>
      <c r="B128" s="43"/>
      <c r="C128" s="216" t="s">
        <v>8</v>
      </c>
      <c r="D128" s="216" t="s">
        <v>221</v>
      </c>
      <c r="E128" s="217" t="s">
        <v>1835</v>
      </c>
      <c r="F128" s="218" t="s">
        <v>1836</v>
      </c>
      <c r="G128" s="219" t="s">
        <v>1764</v>
      </c>
      <c r="H128" s="220">
        <v>194</v>
      </c>
      <c r="I128" s="221"/>
      <c r="J128" s="222">
        <f>ROUND(I128*H128,2)</f>
        <v>0</v>
      </c>
      <c r="K128" s="218" t="s">
        <v>1129</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2382</v>
      </c>
    </row>
    <row r="129" s="2" customFormat="1">
      <c r="A129" s="42"/>
      <c r="B129" s="43"/>
      <c r="C129" s="44"/>
      <c r="D129" s="299" t="s">
        <v>1131</v>
      </c>
      <c r="E129" s="44"/>
      <c r="F129" s="300" t="s">
        <v>1838</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1131</v>
      </c>
      <c r="AU129" s="20" t="s">
        <v>84</v>
      </c>
    </row>
    <row r="130" s="2" customFormat="1" ht="24.15" customHeight="1">
      <c r="A130" s="42"/>
      <c r="B130" s="43"/>
      <c r="C130" s="216" t="s">
        <v>302</v>
      </c>
      <c r="D130" s="216" t="s">
        <v>221</v>
      </c>
      <c r="E130" s="217" t="s">
        <v>1262</v>
      </c>
      <c r="F130" s="218" t="s">
        <v>1263</v>
      </c>
      <c r="G130" s="219" t="s">
        <v>1839</v>
      </c>
      <c r="H130" s="220">
        <v>388</v>
      </c>
      <c r="I130" s="221"/>
      <c r="J130" s="222">
        <f>ROUND(I130*H130,2)</f>
        <v>0</v>
      </c>
      <c r="K130" s="218" t="s">
        <v>1129</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2383</v>
      </c>
    </row>
    <row r="131" s="2" customFormat="1">
      <c r="A131" s="42"/>
      <c r="B131" s="43"/>
      <c r="C131" s="44"/>
      <c r="D131" s="299" t="s">
        <v>1131</v>
      </c>
      <c r="E131" s="44"/>
      <c r="F131" s="300" t="s">
        <v>1265</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1131</v>
      </c>
      <c r="AU131" s="20" t="s">
        <v>84</v>
      </c>
    </row>
    <row r="132" s="13" customFormat="1">
      <c r="A132" s="13"/>
      <c r="B132" s="229"/>
      <c r="C132" s="230"/>
      <c r="D132" s="231" t="s">
        <v>228</v>
      </c>
      <c r="E132" s="232" t="s">
        <v>1841</v>
      </c>
      <c r="F132" s="233" t="s">
        <v>2384</v>
      </c>
      <c r="G132" s="230"/>
      <c r="H132" s="234">
        <v>388</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84</v>
      </c>
      <c r="AY132" s="240" t="s">
        <v>219</v>
      </c>
    </row>
    <row r="133" s="2" customFormat="1" ht="24.15" customHeight="1">
      <c r="A133" s="42"/>
      <c r="B133" s="43"/>
      <c r="C133" s="216" t="s">
        <v>308</v>
      </c>
      <c r="D133" s="216" t="s">
        <v>221</v>
      </c>
      <c r="E133" s="217" t="s">
        <v>1843</v>
      </c>
      <c r="F133" s="218" t="s">
        <v>1844</v>
      </c>
      <c r="G133" s="219" t="s">
        <v>1764</v>
      </c>
      <c r="H133" s="220">
        <v>45.100000000000001</v>
      </c>
      <c r="I133" s="221"/>
      <c r="J133" s="222">
        <f>ROUND(I133*H133,2)</f>
        <v>0</v>
      </c>
      <c r="K133" s="218" t="s">
        <v>1129</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2385</v>
      </c>
    </row>
    <row r="134" s="2" customFormat="1">
      <c r="A134" s="42"/>
      <c r="B134" s="43"/>
      <c r="C134" s="44"/>
      <c r="D134" s="299" t="s">
        <v>1131</v>
      </c>
      <c r="E134" s="44"/>
      <c r="F134" s="300" t="s">
        <v>1846</v>
      </c>
      <c r="G134" s="44"/>
      <c r="H134" s="44"/>
      <c r="I134" s="277"/>
      <c r="J134" s="44"/>
      <c r="K134" s="44"/>
      <c r="L134" s="48"/>
      <c r="M134" s="278"/>
      <c r="N134" s="279"/>
      <c r="O134" s="88"/>
      <c r="P134" s="88"/>
      <c r="Q134" s="88"/>
      <c r="R134" s="88"/>
      <c r="S134" s="88"/>
      <c r="T134" s="89"/>
      <c r="U134" s="42"/>
      <c r="V134" s="42"/>
      <c r="W134" s="42"/>
      <c r="X134" s="42"/>
      <c r="Y134" s="42"/>
      <c r="Z134" s="42"/>
      <c r="AA134" s="42"/>
      <c r="AB134" s="42"/>
      <c r="AC134" s="42"/>
      <c r="AD134" s="42"/>
      <c r="AE134" s="42"/>
      <c r="AT134" s="20" t="s">
        <v>1131</v>
      </c>
      <c r="AU134" s="20" t="s">
        <v>84</v>
      </c>
    </row>
    <row r="135" s="2" customFormat="1" ht="16.5" customHeight="1">
      <c r="A135" s="42"/>
      <c r="B135" s="43"/>
      <c r="C135" s="252" t="s">
        <v>312</v>
      </c>
      <c r="D135" s="252" t="s">
        <v>280</v>
      </c>
      <c r="E135" s="253" t="s">
        <v>1847</v>
      </c>
      <c r="F135" s="254" t="s">
        <v>1848</v>
      </c>
      <c r="G135" s="255" t="s">
        <v>1839</v>
      </c>
      <c r="H135" s="256">
        <v>82.109999999999999</v>
      </c>
      <c r="I135" s="257"/>
      <c r="J135" s="258">
        <f>ROUND(I135*H135,2)</f>
        <v>0</v>
      </c>
      <c r="K135" s="254" t="s">
        <v>1129</v>
      </c>
      <c r="L135" s="259"/>
      <c r="M135" s="260" t="s">
        <v>32</v>
      </c>
      <c r="N135" s="261" t="s">
        <v>48</v>
      </c>
      <c r="O135" s="88"/>
      <c r="P135" s="225">
        <f>O135*H135</f>
        <v>0</v>
      </c>
      <c r="Q135" s="225">
        <v>1</v>
      </c>
      <c r="R135" s="225">
        <f>Q135*H135</f>
        <v>82.109999999999999</v>
      </c>
      <c r="S135" s="225">
        <v>0</v>
      </c>
      <c r="T135" s="226">
        <f>S135*H135</f>
        <v>0</v>
      </c>
      <c r="U135" s="42"/>
      <c r="V135" s="42"/>
      <c r="W135" s="42"/>
      <c r="X135" s="42"/>
      <c r="Y135" s="42"/>
      <c r="Z135" s="42"/>
      <c r="AA135" s="42"/>
      <c r="AB135" s="42"/>
      <c r="AC135" s="42"/>
      <c r="AD135" s="42"/>
      <c r="AE135" s="42"/>
      <c r="AR135" s="227" t="s">
        <v>262</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2386</v>
      </c>
    </row>
    <row r="136" s="15" customFormat="1">
      <c r="A136" s="15"/>
      <c r="B136" s="266"/>
      <c r="C136" s="267"/>
      <c r="D136" s="231" t="s">
        <v>228</v>
      </c>
      <c r="E136" s="268" t="s">
        <v>32</v>
      </c>
      <c r="F136" s="269" t="s">
        <v>2225</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2226</v>
      </c>
      <c r="F137" s="233" t="s">
        <v>2387</v>
      </c>
      <c r="G137" s="230"/>
      <c r="H137" s="234">
        <v>82.109999999999999</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24.15" customHeight="1">
      <c r="A138" s="42"/>
      <c r="B138" s="43"/>
      <c r="C138" s="216" t="s">
        <v>316</v>
      </c>
      <c r="D138" s="216" t="s">
        <v>221</v>
      </c>
      <c r="E138" s="217" t="s">
        <v>1850</v>
      </c>
      <c r="F138" s="218" t="s">
        <v>1851</v>
      </c>
      <c r="G138" s="219" t="s">
        <v>1749</v>
      </c>
      <c r="H138" s="220">
        <v>170</v>
      </c>
      <c r="I138" s="221"/>
      <c r="J138" s="222">
        <f>ROUND(I138*H138,2)</f>
        <v>0</v>
      </c>
      <c r="K138" s="218" t="s">
        <v>1129</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2388</v>
      </c>
    </row>
    <row r="139" s="2" customFormat="1">
      <c r="A139" s="42"/>
      <c r="B139" s="43"/>
      <c r="C139" s="44"/>
      <c r="D139" s="299" t="s">
        <v>1131</v>
      </c>
      <c r="E139" s="44"/>
      <c r="F139" s="300" t="s">
        <v>1853</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1131</v>
      </c>
      <c r="AU139" s="20" t="s">
        <v>84</v>
      </c>
    </row>
    <row r="140" s="15" customFormat="1">
      <c r="A140" s="15"/>
      <c r="B140" s="266"/>
      <c r="C140" s="267"/>
      <c r="D140" s="231" t="s">
        <v>228</v>
      </c>
      <c r="E140" s="268" t="s">
        <v>32</v>
      </c>
      <c r="F140" s="269" t="s">
        <v>1759</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1854</v>
      </c>
      <c r="F141" s="233" t="s">
        <v>1855</v>
      </c>
      <c r="G141" s="230"/>
      <c r="H141" s="234">
        <v>170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52" t="s">
        <v>320</v>
      </c>
      <c r="D142" s="252" t="s">
        <v>280</v>
      </c>
      <c r="E142" s="253" t="s">
        <v>1856</v>
      </c>
      <c r="F142" s="254" t="s">
        <v>1857</v>
      </c>
      <c r="G142" s="255" t="s">
        <v>1839</v>
      </c>
      <c r="H142" s="256">
        <v>32.299999999999997</v>
      </c>
      <c r="I142" s="257"/>
      <c r="J142" s="258">
        <f>ROUND(I142*H142,2)</f>
        <v>0</v>
      </c>
      <c r="K142" s="254" t="s">
        <v>1129</v>
      </c>
      <c r="L142" s="259"/>
      <c r="M142" s="260" t="s">
        <v>32</v>
      </c>
      <c r="N142" s="261" t="s">
        <v>48</v>
      </c>
      <c r="O142" s="88"/>
      <c r="P142" s="225">
        <f>O142*H142</f>
        <v>0</v>
      </c>
      <c r="Q142" s="225">
        <v>1</v>
      </c>
      <c r="R142" s="225">
        <f>Q142*H142</f>
        <v>32.299999999999997</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2389</v>
      </c>
    </row>
    <row r="143" s="15" customFormat="1">
      <c r="A143" s="15"/>
      <c r="B143" s="266"/>
      <c r="C143" s="267"/>
      <c r="D143" s="231" t="s">
        <v>228</v>
      </c>
      <c r="E143" s="268" t="s">
        <v>32</v>
      </c>
      <c r="F143" s="269" t="s">
        <v>1759</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1859</v>
      </c>
      <c r="F144" s="233" t="s">
        <v>1860</v>
      </c>
      <c r="G144" s="230"/>
      <c r="H144" s="234">
        <v>32.299999999999997</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16" t="s">
        <v>7</v>
      </c>
      <c r="D145" s="216" t="s">
        <v>221</v>
      </c>
      <c r="E145" s="217" t="s">
        <v>1861</v>
      </c>
      <c r="F145" s="218" t="s">
        <v>1862</v>
      </c>
      <c r="G145" s="219" t="s">
        <v>1749</v>
      </c>
      <c r="H145" s="220">
        <v>170</v>
      </c>
      <c r="I145" s="221"/>
      <c r="J145" s="222">
        <f>ROUND(I145*H145,2)</f>
        <v>0</v>
      </c>
      <c r="K145" s="218" t="s">
        <v>1129</v>
      </c>
      <c r="L145" s="48"/>
      <c r="M145" s="223" t="s">
        <v>32</v>
      </c>
      <c r="N145" s="224" t="s">
        <v>48</v>
      </c>
      <c r="O145" s="88"/>
      <c r="P145" s="225">
        <f>O145*H145</f>
        <v>0</v>
      </c>
      <c r="Q145" s="225">
        <v>0.0012727000000000001</v>
      </c>
      <c r="R145" s="225">
        <f>Q145*H145</f>
        <v>0.21635900000000002</v>
      </c>
      <c r="S145" s="225">
        <v>0</v>
      </c>
      <c r="T145" s="226">
        <f>S145*H145</f>
        <v>0</v>
      </c>
      <c r="U145" s="42"/>
      <c r="V145" s="42"/>
      <c r="W145" s="42"/>
      <c r="X145" s="42"/>
      <c r="Y145" s="42"/>
      <c r="Z145" s="42"/>
      <c r="AA145" s="42"/>
      <c r="AB145" s="42"/>
      <c r="AC145" s="42"/>
      <c r="AD145" s="42"/>
      <c r="AE145" s="42"/>
      <c r="AR145" s="227" t="s">
        <v>226</v>
      </c>
      <c r="AT145" s="227" t="s">
        <v>221</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2390</v>
      </c>
    </row>
    <row r="146" s="2" customFormat="1">
      <c r="A146" s="42"/>
      <c r="B146" s="43"/>
      <c r="C146" s="44"/>
      <c r="D146" s="299" t="s">
        <v>1131</v>
      </c>
      <c r="E146" s="44"/>
      <c r="F146" s="300" t="s">
        <v>1864</v>
      </c>
      <c r="G146" s="44"/>
      <c r="H146" s="44"/>
      <c r="I146" s="277"/>
      <c r="J146" s="44"/>
      <c r="K146" s="44"/>
      <c r="L146" s="48"/>
      <c r="M146" s="278"/>
      <c r="N146" s="279"/>
      <c r="O146" s="88"/>
      <c r="P146" s="88"/>
      <c r="Q146" s="88"/>
      <c r="R146" s="88"/>
      <c r="S146" s="88"/>
      <c r="T146" s="89"/>
      <c r="U146" s="42"/>
      <c r="V146" s="42"/>
      <c r="W146" s="42"/>
      <c r="X146" s="42"/>
      <c r="Y146" s="42"/>
      <c r="Z146" s="42"/>
      <c r="AA146" s="42"/>
      <c r="AB146" s="42"/>
      <c r="AC146" s="42"/>
      <c r="AD146" s="42"/>
      <c r="AE146" s="42"/>
      <c r="AT146" s="20" t="s">
        <v>1131</v>
      </c>
      <c r="AU146" s="20" t="s">
        <v>84</v>
      </c>
    </row>
    <row r="147" s="15" customFormat="1">
      <c r="A147" s="15"/>
      <c r="B147" s="266"/>
      <c r="C147" s="267"/>
      <c r="D147" s="231" t="s">
        <v>228</v>
      </c>
      <c r="E147" s="268" t="s">
        <v>32</v>
      </c>
      <c r="F147" s="269" t="s">
        <v>1759</v>
      </c>
      <c r="G147" s="267"/>
      <c r="H147" s="268" t="s">
        <v>32</v>
      </c>
      <c r="I147" s="270"/>
      <c r="J147" s="267"/>
      <c r="K147" s="267"/>
      <c r="L147" s="271"/>
      <c r="M147" s="272"/>
      <c r="N147" s="273"/>
      <c r="O147" s="273"/>
      <c r="P147" s="273"/>
      <c r="Q147" s="273"/>
      <c r="R147" s="273"/>
      <c r="S147" s="273"/>
      <c r="T147" s="274"/>
      <c r="U147" s="15"/>
      <c r="V147" s="15"/>
      <c r="W147" s="15"/>
      <c r="X147" s="15"/>
      <c r="Y147" s="15"/>
      <c r="Z147" s="15"/>
      <c r="AA147" s="15"/>
      <c r="AB147" s="15"/>
      <c r="AC147" s="15"/>
      <c r="AD147" s="15"/>
      <c r="AE147" s="15"/>
      <c r="AT147" s="275" t="s">
        <v>228</v>
      </c>
      <c r="AU147" s="275" t="s">
        <v>84</v>
      </c>
      <c r="AV147" s="15" t="s">
        <v>84</v>
      </c>
      <c r="AW147" s="15" t="s">
        <v>39</v>
      </c>
      <c r="AX147" s="15" t="s">
        <v>77</v>
      </c>
      <c r="AY147" s="275" t="s">
        <v>219</v>
      </c>
    </row>
    <row r="148" s="13" customFormat="1">
      <c r="A148" s="13"/>
      <c r="B148" s="229"/>
      <c r="C148" s="230"/>
      <c r="D148" s="231" t="s">
        <v>228</v>
      </c>
      <c r="E148" s="232" t="s">
        <v>1865</v>
      </c>
      <c r="F148" s="233" t="s">
        <v>1855</v>
      </c>
      <c r="G148" s="230"/>
      <c r="H148" s="234">
        <v>170</v>
      </c>
      <c r="I148" s="235"/>
      <c r="J148" s="230"/>
      <c r="K148" s="230"/>
      <c r="L148" s="236"/>
      <c r="M148" s="237"/>
      <c r="N148" s="238"/>
      <c r="O148" s="238"/>
      <c r="P148" s="238"/>
      <c r="Q148" s="238"/>
      <c r="R148" s="238"/>
      <c r="S148" s="238"/>
      <c r="T148" s="239"/>
      <c r="U148" s="13"/>
      <c r="V148" s="13"/>
      <c r="W148" s="13"/>
      <c r="X148" s="13"/>
      <c r="Y148" s="13"/>
      <c r="Z148" s="13"/>
      <c r="AA148" s="13"/>
      <c r="AB148" s="13"/>
      <c r="AC148" s="13"/>
      <c r="AD148" s="13"/>
      <c r="AE148" s="13"/>
      <c r="AT148" s="240" t="s">
        <v>228</v>
      </c>
      <c r="AU148" s="240" t="s">
        <v>84</v>
      </c>
      <c r="AV148" s="13" t="s">
        <v>86</v>
      </c>
      <c r="AW148" s="13" t="s">
        <v>39</v>
      </c>
      <c r="AX148" s="13" t="s">
        <v>84</v>
      </c>
      <c r="AY148" s="240" t="s">
        <v>219</v>
      </c>
    </row>
    <row r="149" s="2" customFormat="1" ht="16.5" customHeight="1">
      <c r="A149" s="42"/>
      <c r="B149" s="43"/>
      <c r="C149" s="252" t="s">
        <v>327</v>
      </c>
      <c r="D149" s="252" t="s">
        <v>280</v>
      </c>
      <c r="E149" s="253" t="s">
        <v>1866</v>
      </c>
      <c r="F149" s="254" t="s">
        <v>1867</v>
      </c>
      <c r="G149" s="255" t="s">
        <v>1868</v>
      </c>
      <c r="H149" s="256">
        <v>4.25</v>
      </c>
      <c r="I149" s="257"/>
      <c r="J149" s="258">
        <f>ROUND(I149*H149,2)</f>
        <v>0</v>
      </c>
      <c r="K149" s="254" t="s">
        <v>1129</v>
      </c>
      <c r="L149" s="259"/>
      <c r="M149" s="260" t="s">
        <v>32</v>
      </c>
      <c r="N149" s="261" t="s">
        <v>48</v>
      </c>
      <c r="O149" s="88"/>
      <c r="P149" s="225">
        <f>O149*H149</f>
        <v>0</v>
      </c>
      <c r="Q149" s="225">
        <v>0.001</v>
      </c>
      <c r="R149" s="225">
        <f>Q149*H149</f>
        <v>0.0042500000000000003</v>
      </c>
      <c r="S149" s="225">
        <v>0</v>
      </c>
      <c r="T149" s="226">
        <f>S149*H149</f>
        <v>0</v>
      </c>
      <c r="U149" s="42"/>
      <c r="V149" s="42"/>
      <c r="W149" s="42"/>
      <c r="X149" s="42"/>
      <c r="Y149" s="42"/>
      <c r="Z149" s="42"/>
      <c r="AA149" s="42"/>
      <c r="AB149" s="42"/>
      <c r="AC149" s="42"/>
      <c r="AD149" s="42"/>
      <c r="AE149" s="42"/>
      <c r="AR149" s="227" t="s">
        <v>262</v>
      </c>
      <c r="AT149" s="227" t="s">
        <v>280</v>
      </c>
      <c r="AU149" s="227" t="s">
        <v>84</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2391</v>
      </c>
    </row>
    <row r="150" s="12" customFormat="1" ht="25.92" customHeight="1">
      <c r="A150" s="12"/>
      <c r="B150" s="200"/>
      <c r="C150" s="201"/>
      <c r="D150" s="202" t="s">
        <v>76</v>
      </c>
      <c r="E150" s="203" t="s">
        <v>86</v>
      </c>
      <c r="F150" s="203" t="s">
        <v>1870</v>
      </c>
      <c r="G150" s="201"/>
      <c r="H150" s="201"/>
      <c r="I150" s="204"/>
      <c r="J150" s="205">
        <f>BK150</f>
        <v>0</v>
      </c>
      <c r="K150" s="201"/>
      <c r="L150" s="206"/>
      <c r="M150" s="207"/>
      <c r="N150" s="208"/>
      <c r="O150" s="208"/>
      <c r="P150" s="209">
        <f>SUM(P151:P159)</f>
        <v>0</v>
      </c>
      <c r="Q150" s="208"/>
      <c r="R150" s="209">
        <f>SUM(R151:R159)</f>
        <v>3.8694057499999994</v>
      </c>
      <c r="S150" s="208"/>
      <c r="T150" s="210">
        <f>SUM(T151:T159)</f>
        <v>0</v>
      </c>
      <c r="U150" s="12"/>
      <c r="V150" s="12"/>
      <c r="W150" s="12"/>
      <c r="X150" s="12"/>
      <c r="Y150" s="12"/>
      <c r="Z150" s="12"/>
      <c r="AA150" s="12"/>
      <c r="AB150" s="12"/>
      <c r="AC150" s="12"/>
      <c r="AD150" s="12"/>
      <c r="AE150" s="12"/>
      <c r="AR150" s="211" t="s">
        <v>84</v>
      </c>
      <c r="AT150" s="212" t="s">
        <v>76</v>
      </c>
      <c r="AU150" s="212" t="s">
        <v>77</v>
      </c>
      <c r="AY150" s="211" t="s">
        <v>219</v>
      </c>
      <c r="BK150" s="213">
        <f>SUM(BK151:BK159)</f>
        <v>0</v>
      </c>
    </row>
    <row r="151" s="2" customFormat="1" ht="33" customHeight="1">
      <c r="A151" s="42"/>
      <c r="B151" s="43"/>
      <c r="C151" s="216" t="s">
        <v>331</v>
      </c>
      <c r="D151" s="216" t="s">
        <v>221</v>
      </c>
      <c r="E151" s="217" t="s">
        <v>1871</v>
      </c>
      <c r="F151" s="218" t="s">
        <v>1872</v>
      </c>
      <c r="G151" s="219" t="s">
        <v>1749</v>
      </c>
      <c r="H151" s="220">
        <v>35</v>
      </c>
      <c r="I151" s="221"/>
      <c r="J151" s="222">
        <f>ROUND(I151*H151,2)</f>
        <v>0</v>
      </c>
      <c r="K151" s="218" t="s">
        <v>1129</v>
      </c>
      <c r="L151" s="48"/>
      <c r="M151" s="223" t="s">
        <v>32</v>
      </c>
      <c r="N151" s="224" t="s">
        <v>48</v>
      </c>
      <c r="O151" s="88"/>
      <c r="P151" s="225">
        <f>O151*H151</f>
        <v>0</v>
      </c>
      <c r="Q151" s="225">
        <v>0.00030945000000000001</v>
      </c>
      <c r="R151" s="225">
        <f>Q151*H151</f>
        <v>0.01083075</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2392</v>
      </c>
    </row>
    <row r="152" s="2" customFormat="1">
      <c r="A152" s="42"/>
      <c r="B152" s="43"/>
      <c r="C152" s="44"/>
      <c r="D152" s="299" t="s">
        <v>1131</v>
      </c>
      <c r="E152" s="44"/>
      <c r="F152" s="300" t="s">
        <v>1874</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1131</v>
      </c>
      <c r="AU152" s="20" t="s">
        <v>84</v>
      </c>
    </row>
    <row r="153" s="15" customFormat="1">
      <c r="A153" s="15"/>
      <c r="B153" s="266"/>
      <c r="C153" s="267"/>
      <c r="D153" s="231" t="s">
        <v>228</v>
      </c>
      <c r="E153" s="268" t="s">
        <v>32</v>
      </c>
      <c r="F153" s="269" t="s">
        <v>1875</v>
      </c>
      <c r="G153" s="267"/>
      <c r="H153" s="268" t="s">
        <v>32</v>
      </c>
      <c r="I153" s="270"/>
      <c r="J153" s="267"/>
      <c r="K153" s="267"/>
      <c r="L153" s="271"/>
      <c r="M153" s="272"/>
      <c r="N153" s="273"/>
      <c r="O153" s="273"/>
      <c r="P153" s="273"/>
      <c r="Q153" s="273"/>
      <c r="R153" s="273"/>
      <c r="S153" s="273"/>
      <c r="T153" s="274"/>
      <c r="U153" s="15"/>
      <c r="V153" s="15"/>
      <c r="W153" s="15"/>
      <c r="X153" s="15"/>
      <c r="Y153" s="15"/>
      <c r="Z153" s="15"/>
      <c r="AA153" s="15"/>
      <c r="AB153" s="15"/>
      <c r="AC153" s="15"/>
      <c r="AD153" s="15"/>
      <c r="AE153" s="15"/>
      <c r="AT153" s="275" t="s">
        <v>228</v>
      </c>
      <c r="AU153" s="275" t="s">
        <v>84</v>
      </c>
      <c r="AV153" s="15" t="s">
        <v>84</v>
      </c>
      <c r="AW153" s="15" t="s">
        <v>39</v>
      </c>
      <c r="AX153" s="15" t="s">
        <v>77</v>
      </c>
      <c r="AY153" s="275" t="s">
        <v>219</v>
      </c>
    </row>
    <row r="154" s="13" customFormat="1">
      <c r="A154" s="13"/>
      <c r="B154" s="229"/>
      <c r="C154" s="230"/>
      <c r="D154" s="231" t="s">
        <v>228</v>
      </c>
      <c r="E154" s="232" t="s">
        <v>1876</v>
      </c>
      <c r="F154" s="233" t="s">
        <v>2393</v>
      </c>
      <c r="G154" s="230"/>
      <c r="H154" s="234">
        <v>35</v>
      </c>
      <c r="I154" s="235"/>
      <c r="J154" s="230"/>
      <c r="K154" s="230"/>
      <c r="L154" s="236"/>
      <c r="M154" s="237"/>
      <c r="N154" s="238"/>
      <c r="O154" s="238"/>
      <c r="P154" s="238"/>
      <c r="Q154" s="238"/>
      <c r="R154" s="238"/>
      <c r="S154" s="238"/>
      <c r="T154" s="239"/>
      <c r="U154" s="13"/>
      <c r="V154" s="13"/>
      <c r="W154" s="13"/>
      <c r="X154" s="13"/>
      <c r="Y154" s="13"/>
      <c r="Z154" s="13"/>
      <c r="AA154" s="13"/>
      <c r="AB154" s="13"/>
      <c r="AC154" s="13"/>
      <c r="AD154" s="13"/>
      <c r="AE154" s="13"/>
      <c r="AT154" s="240" t="s">
        <v>228</v>
      </c>
      <c r="AU154" s="240" t="s">
        <v>84</v>
      </c>
      <c r="AV154" s="13" t="s">
        <v>86</v>
      </c>
      <c r="AW154" s="13" t="s">
        <v>39</v>
      </c>
      <c r="AX154" s="13" t="s">
        <v>84</v>
      </c>
      <c r="AY154" s="240" t="s">
        <v>219</v>
      </c>
    </row>
    <row r="155" s="2" customFormat="1" ht="16.5" customHeight="1">
      <c r="A155" s="42"/>
      <c r="B155" s="43"/>
      <c r="C155" s="252" t="s">
        <v>336</v>
      </c>
      <c r="D155" s="252" t="s">
        <v>280</v>
      </c>
      <c r="E155" s="253" t="s">
        <v>1878</v>
      </c>
      <c r="F155" s="254" t="s">
        <v>1879</v>
      </c>
      <c r="G155" s="255" t="s">
        <v>1749</v>
      </c>
      <c r="H155" s="256">
        <v>36.75</v>
      </c>
      <c r="I155" s="257"/>
      <c r="J155" s="258">
        <f>ROUND(I155*H155,2)</f>
        <v>0</v>
      </c>
      <c r="K155" s="254" t="s">
        <v>1129</v>
      </c>
      <c r="L155" s="259"/>
      <c r="M155" s="260" t="s">
        <v>32</v>
      </c>
      <c r="N155" s="261" t="s">
        <v>48</v>
      </c>
      <c r="O155" s="88"/>
      <c r="P155" s="225">
        <f>O155*H155</f>
        <v>0</v>
      </c>
      <c r="Q155" s="225">
        <v>0.00069999999999999999</v>
      </c>
      <c r="R155" s="225">
        <f>Q155*H155</f>
        <v>0.025725000000000001</v>
      </c>
      <c r="S155" s="225">
        <v>0</v>
      </c>
      <c r="T155" s="226">
        <f>S155*H155</f>
        <v>0</v>
      </c>
      <c r="U155" s="42"/>
      <c r="V155" s="42"/>
      <c r="W155" s="42"/>
      <c r="X155" s="42"/>
      <c r="Y155" s="42"/>
      <c r="Z155" s="42"/>
      <c r="AA155" s="42"/>
      <c r="AB155" s="42"/>
      <c r="AC155" s="42"/>
      <c r="AD155" s="42"/>
      <c r="AE155" s="42"/>
      <c r="AR155" s="227" t="s">
        <v>262</v>
      </c>
      <c r="AT155" s="227" t="s">
        <v>280</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2394</v>
      </c>
    </row>
    <row r="156" s="2" customFormat="1" ht="37.8" customHeight="1">
      <c r="A156" s="42"/>
      <c r="B156" s="43"/>
      <c r="C156" s="216" t="s">
        <v>341</v>
      </c>
      <c r="D156" s="216" t="s">
        <v>221</v>
      </c>
      <c r="E156" s="217" t="s">
        <v>1881</v>
      </c>
      <c r="F156" s="218" t="s">
        <v>1882</v>
      </c>
      <c r="G156" s="219" t="s">
        <v>280</v>
      </c>
      <c r="H156" s="220">
        <v>14</v>
      </c>
      <c r="I156" s="221"/>
      <c r="J156" s="222">
        <f>ROUND(I156*H156,2)</f>
        <v>0</v>
      </c>
      <c r="K156" s="218" t="s">
        <v>1129</v>
      </c>
      <c r="L156" s="48"/>
      <c r="M156" s="223" t="s">
        <v>32</v>
      </c>
      <c r="N156" s="224" t="s">
        <v>48</v>
      </c>
      <c r="O156" s="88"/>
      <c r="P156" s="225">
        <f>O156*H156</f>
        <v>0</v>
      </c>
      <c r="Q156" s="225">
        <v>0.27377499999999999</v>
      </c>
      <c r="R156" s="225">
        <f>Q156*H156</f>
        <v>3.8328499999999996</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2395</v>
      </c>
    </row>
    <row r="157" s="2" customFormat="1">
      <c r="A157" s="42"/>
      <c r="B157" s="43"/>
      <c r="C157" s="44"/>
      <c r="D157" s="299" t="s">
        <v>1131</v>
      </c>
      <c r="E157" s="44"/>
      <c r="F157" s="300" t="s">
        <v>1884</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1131</v>
      </c>
      <c r="AU157" s="20" t="s">
        <v>84</v>
      </c>
    </row>
    <row r="158" s="15" customFormat="1">
      <c r="A158" s="15"/>
      <c r="B158" s="266"/>
      <c r="C158" s="267"/>
      <c r="D158" s="231" t="s">
        <v>228</v>
      </c>
      <c r="E158" s="268" t="s">
        <v>32</v>
      </c>
      <c r="F158" s="269" t="s">
        <v>1885</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1886</v>
      </c>
      <c r="F159" s="233" t="s">
        <v>2396</v>
      </c>
      <c r="G159" s="230"/>
      <c r="H159" s="234">
        <v>14</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12" customFormat="1" ht="25.92" customHeight="1">
      <c r="A160" s="12"/>
      <c r="B160" s="200"/>
      <c r="C160" s="201"/>
      <c r="D160" s="202" t="s">
        <v>76</v>
      </c>
      <c r="E160" s="203" t="s">
        <v>237</v>
      </c>
      <c r="F160" s="203" t="s">
        <v>1888</v>
      </c>
      <c r="G160" s="201"/>
      <c r="H160" s="201"/>
      <c r="I160" s="204"/>
      <c r="J160" s="205">
        <f>BK160</f>
        <v>0</v>
      </c>
      <c r="K160" s="201"/>
      <c r="L160" s="206"/>
      <c r="M160" s="207"/>
      <c r="N160" s="208"/>
      <c r="O160" s="208"/>
      <c r="P160" s="209">
        <f>SUM(P161:P172)</f>
        <v>0</v>
      </c>
      <c r="Q160" s="208"/>
      <c r="R160" s="209">
        <f>SUM(R161:R172)</f>
        <v>5.7465841920000003</v>
      </c>
      <c r="S160" s="208"/>
      <c r="T160" s="210">
        <f>SUM(T161:T172)</f>
        <v>0</v>
      </c>
      <c r="U160" s="12"/>
      <c r="V160" s="12"/>
      <c r="W160" s="12"/>
      <c r="X160" s="12"/>
      <c r="Y160" s="12"/>
      <c r="Z160" s="12"/>
      <c r="AA160" s="12"/>
      <c r="AB160" s="12"/>
      <c r="AC160" s="12"/>
      <c r="AD160" s="12"/>
      <c r="AE160" s="12"/>
      <c r="AR160" s="211" t="s">
        <v>84</v>
      </c>
      <c r="AT160" s="212" t="s">
        <v>76</v>
      </c>
      <c r="AU160" s="212" t="s">
        <v>77</v>
      </c>
      <c r="AY160" s="211" t="s">
        <v>219</v>
      </c>
      <c r="BK160" s="213">
        <f>SUM(BK161:BK172)</f>
        <v>0</v>
      </c>
    </row>
    <row r="161" s="2" customFormat="1" ht="16.5" customHeight="1">
      <c r="A161" s="42"/>
      <c r="B161" s="43"/>
      <c r="C161" s="216" t="s">
        <v>346</v>
      </c>
      <c r="D161" s="216" t="s">
        <v>221</v>
      </c>
      <c r="E161" s="217" t="s">
        <v>1889</v>
      </c>
      <c r="F161" s="218" t="s">
        <v>1890</v>
      </c>
      <c r="G161" s="219" t="s">
        <v>1764</v>
      </c>
      <c r="H161" s="220">
        <v>2.2000000000000002</v>
      </c>
      <c r="I161" s="221"/>
      <c r="J161" s="222">
        <f>ROUND(I161*H161,2)</f>
        <v>0</v>
      </c>
      <c r="K161" s="218" t="s">
        <v>1129</v>
      </c>
      <c r="L161" s="48"/>
      <c r="M161" s="223" t="s">
        <v>32</v>
      </c>
      <c r="N161" s="224" t="s">
        <v>48</v>
      </c>
      <c r="O161" s="88"/>
      <c r="P161" s="225">
        <f>O161*H161</f>
        <v>0</v>
      </c>
      <c r="Q161" s="225">
        <v>2.5020899999999999</v>
      </c>
      <c r="R161" s="225">
        <f>Q161*H161</f>
        <v>5.5045980000000005</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2397</v>
      </c>
    </row>
    <row r="162" s="2" customFormat="1">
      <c r="A162" s="42"/>
      <c r="B162" s="43"/>
      <c r="C162" s="44"/>
      <c r="D162" s="299" t="s">
        <v>1131</v>
      </c>
      <c r="E162" s="44"/>
      <c r="F162" s="300" t="s">
        <v>1892</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1131</v>
      </c>
      <c r="AU162" s="20" t="s">
        <v>84</v>
      </c>
    </row>
    <row r="163" s="15" customFormat="1">
      <c r="A163" s="15"/>
      <c r="B163" s="266"/>
      <c r="C163" s="267"/>
      <c r="D163" s="231" t="s">
        <v>228</v>
      </c>
      <c r="E163" s="268" t="s">
        <v>32</v>
      </c>
      <c r="F163" s="269" t="s">
        <v>1932</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2239</v>
      </c>
      <c r="F164" s="233" t="s">
        <v>2398</v>
      </c>
      <c r="G164" s="230"/>
      <c r="H164" s="234">
        <v>2.2000000000000002</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21.75" customHeight="1">
      <c r="A165" s="42"/>
      <c r="B165" s="43"/>
      <c r="C165" s="216" t="s">
        <v>350</v>
      </c>
      <c r="D165" s="216" t="s">
        <v>221</v>
      </c>
      <c r="E165" s="217" t="s">
        <v>1897</v>
      </c>
      <c r="F165" s="218" t="s">
        <v>1898</v>
      </c>
      <c r="G165" s="219" t="s">
        <v>1839</v>
      </c>
      <c r="H165" s="220">
        <v>0.189</v>
      </c>
      <c r="I165" s="221"/>
      <c r="J165" s="222">
        <f>ROUND(I165*H165,2)</f>
        <v>0</v>
      </c>
      <c r="K165" s="218" t="s">
        <v>1129</v>
      </c>
      <c r="L165" s="48"/>
      <c r="M165" s="223" t="s">
        <v>32</v>
      </c>
      <c r="N165" s="224" t="s">
        <v>48</v>
      </c>
      <c r="O165" s="88"/>
      <c r="P165" s="225">
        <f>O165*H165</f>
        <v>0</v>
      </c>
      <c r="Q165" s="225">
        <v>1.0765279999999999</v>
      </c>
      <c r="R165" s="225">
        <f>Q165*H165</f>
        <v>0.20346379199999998</v>
      </c>
      <c r="S165" s="225">
        <v>0</v>
      </c>
      <c r="T165" s="226">
        <f>S165*H165</f>
        <v>0</v>
      </c>
      <c r="U165" s="42"/>
      <c r="V165" s="42"/>
      <c r="W165" s="42"/>
      <c r="X165" s="42"/>
      <c r="Y165" s="42"/>
      <c r="Z165" s="42"/>
      <c r="AA165" s="42"/>
      <c r="AB165" s="42"/>
      <c r="AC165" s="42"/>
      <c r="AD165" s="42"/>
      <c r="AE165" s="42"/>
      <c r="AR165" s="227" t="s">
        <v>226</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226</v>
      </c>
      <c r="BM165" s="227" t="s">
        <v>2399</v>
      </c>
    </row>
    <row r="166" s="2" customFormat="1">
      <c r="A166" s="42"/>
      <c r="B166" s="43"/>
      <c r="C166" s="44"/>
      <c r="D166" s="299" t="s">
        <v>1131</v>
      </c>
      <c r="E166" s="44"/>
      <c r="F166" s="300" t="s">
        <v>1900</v>
      </c>
      <c r="G166" s="44"/>
      <c r="H166" s="44"/>
      <c r="I166" s="277"/>
      <c r="J166" s="44"/>
      <c r="K166" s="44"/>
      <c r="L166" s="48"/>
      <c r="M166" s="278"/>
      <c r="N166" s="279"/>
      <c r="O166" s="88"/>
      <c r="P166" s="88"/>
      <c r="Q166" s="88"/>
      <c r="R166" s="88"/>
      <c r="S166" s="88"/>
      <c r="T166" s="89"/>
      <c r="U166" s="42"/>
      <c r="V166" s="42"/>
      <c r="W166" s="42"/>
      <c r="X166" s="42"/>
      <c r="Y166" s="42"/>
      <c r="Z166" s="42"/>
      <c r="AA166" s="42"/>
      <c r="AB166" s="42"/>
      <c r="AC166" s="42"/>
      <c r="AD166" s="42"/>
      <c r="AE166" s="42"/>
      <c r="AT166" s="20" t="s">
        <v>1131</v>
      </c>
      <c r="AU166" s="20" t="s">
        <v>84</v>
      </c>
    </row>
    <row r="167" s="15" customFormat="1">
      <c r="A167" s="15"/>
      <c r="B167" s="266"/>
      <c r="C167" s="267"/>
      <c r="D167" s="231" t="s">
        <v>228</v>
      </c>
      <c r="E167" s="268" t="s">
        <v>32</v>
      </c>
      <c r="F167" s="269" t="s">
        <v>1932</v>
      </c>
      <c r="G167" s="267"/>
      <c r="H167" s="268" t="s">
        <v>32</v>
      </c>
      <c r="I167" s="270"/>
      <c r="J167" s="267"/>
      <c r="K167" s="267"/>
      <c r="L167" s="271"/>
      <c r="M167" s="272"/>
      <c r="N167" s="273"/>
      <c r="O167" s="273"/>
      <c r="P167" s="273"/>
      <c r="Q167" s="273"/>
      <c r="R167" s="273"/>
      <c r="S167" s="273"/>
      <c r="T167" s="274"/>
      <c r="U167" s="15"/>
      <c r="V167" s="15"/>
      <c r="W167" s="15"/>
      <c r="X167" s="15"/>
      <c r="Y167" s="15"/>
      <c r="Z167" s="15"/>
      <c r="AA167" s="15"/>
      <c r="AB167" s="15"/>
      <c r="AC167" s="15"/>
      <c r="AD167" s="15"/>
      <c r="AE167" s="15"/>
      <c r="AT167" s="275" t="s">
        <v>228</v>
      </c>
      <c r="AU167" s="275" t="s">
        <v>84</v>
      </c>
      <c r="AV167" s="15" t="s">
        <v>84</v>
      </c>
      <c r="AW167" s="15" t="s">
        <v>39</v>
      </c>
      <c r="AX167" s="15" t="s">
        <v>77</v>
      </c>
      <c r="AY167" s="275" t="s">
        <v>219</v>
      </c>
    </row>
    <row r="168" s="13" customFormat="1">
      <c r="A168" s="13"/>
      <c r="B168" s="229"/>
      <c r="C168" s="230"/>
      <c r="D168" s="231" t="s">
        <v>228</v>
      </c>
      <c r="E168" s="232" t="s">
        <v>2243</v>
      </c>
      <c r="F168" s="233" t="s">
        <v>2400</v>
      </c>
      <c r="G168" s="230"/>
      <c r="H168" s="234">
        <v>0.189</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84</v>
      </c>
      <c r="AY168" s="240" t="s">
        <v>219</v>
      </c>
    </row>
    <row r="169" s="2" customFormat="1" ht="33" customHeight="1">
      <c r="A169" s="42"/>
      <c r="B169" s="43"/>
      <c r="C169" s="216" t="s">
        <v>355</v>
      </c>
      <c r="D169" s="216" t="s">
        <v>221</v>
      </c>
      <c r="E169" s="217" t="s">
        <v>1901</v>
      </c>
      <c r="F169" s="218" t="s">
        <v>1902</v>
      </c>
      <c r="G169" s="219" t="s">
        <v>1749</v>
      </c>
      <c r="H169" s="220">
        <v>13.757999999999999</v>
      </c>
      <c r="I169" s="221"/>
      <c r="J169" s="222">
        <f>ROUND(I169*H169,2)</f>
        <v>0</v>
      </c>
      <c r="K169" s="218" t="s">
        <v>1903</v>
      </c>
      <c r="L169" s="48"/>
      <c r="M169" s="223" t="s">
        <v>32</v>
      </c>
      <c r="N169" s="224" t="s">
        <v>48</v>
      </c>
      <c r="O169" s="88"/>
      <c r="P169" s="225">
        <f>O169*H169</f>
        <v>0</v>
      </c>
      <c r="Q169" s="225">
        <v>0.0028</v>
      </c>
      <c r="R169" s="225">
        <f>Q169*H169</f>
        <v>0.038522399999999998</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2401</v>
      </c>
    </row>
    <row r="170" s="2" customFormat="1">
      <c r="A170" s="42"/>
      <c r="B170" s="43"/>
      <c r="C170" s="44"/>
      <c r="D170" s="231" t="s">
        <v>663</v>
      </c>
      <c r="E170" s="44"/>
      <c r="F170" s="276" t="s">
        <v>1905</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663</v>
      </c>
      <c r="AU170" s="20" t="s">
        <v>84</v>
      </c>
    </row>
    <row r="171" s="15" customFormat="1">
      <c r="A171" s="15"/>
      <c r="B171" s="266"/>
      <c r="C171" s="267"/>
      <c r="D171" s="231" t="s">
        <v>228</v>
      </c>
      <c r="E171" s="268" t="s">
        <v>32</v>
      </c>
      <c r="F171" s="269" t="s">
        <v>2402</v>
      </c>
      <c r="G171" s="267"/>
      <c r="H171" s="268" t="s">
        <v>32</v>
      </c>
      <c r="I171" s="270"/>
      <c r="J171" s="267"/>
      <c r="K171" s="267"/>
      <c r="L171" s="271"/>
      <c r="M171" s="272"/>
      <c r="N171" s="273"/>
      <c r="O171" s="273"/>
      <c r="P171" s="273"/>
      <c r="Q171" s="273"/>
      <c r="R171" s="273"/>
      <c r="S171" s="273"/>
      <c r="T171" s="274"/>
      <c r="U171" s="15"/>
      <c r="V171" s="15"/>
      <c r="W171" s="15"/>
      <c r="X171" s="15"/>
      <c r="Y171" s="15"/>
      <c r="Z171" s="15"/>
      <c r="AA171" s="15"/>
      <c r="AB171" s="15"/>
      <c r="AC171" s="15"/>
      <c r="AD171" s="15"/>
      <c r="AE171" s="15"/>
      <c r="AT171" s="275" t="s">
        <v>228</v>
      </c>
      <c r="AU171" s="275" t="s">
        <v>84</v>
      </c>
      <c r="AV171" s="15" t="s">
        <v>84</v>
      </c>
      <c r="AW171" s="15" t="s">
        <v>39</v>
      </c>
      <c r="AX171" s="15" t="s">
        <v>77</v>
      </c>
      <c r="AY171" s="275" t="s">
        <v>219</v>
      </c>
    </row>
    <row r="172" s="13" customFormat="1">
      <c r="A172" s="13"/>
      <c r="B172" s="229"/>
      <c r="C172" s="230"/>
      <c r="D172" s="231" t="s">
        <v>228</v>
      </c>
      <c r="E172" s="232" t="s">
        <v>2247</v>
      </c>
      <c r="F172" s="233" t="s">
        <v>2403</v>
      </c>
      <c r="G172" s="230"/>
      <c r="H172" s="234">
        <v>13.757999999999999</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12" customFormat="1" ht="25.92" customHeight="1">
      <c r="A173" s="12"/>
      <c r="B173" s="200"/>
      <c r="C173" s="201"/>
      <c r="D173" s="202" t="s">
        <v>76</v>
      </c>
      <c r="E173" s="203" t="s">
        <v>226</v>
      </c>
      <c r="F173" s="203" t="s">
        <v>1910</v>
      </c>
      <c r="G173" s="201"/>
      <c r="H173" s="201"/>
      <c r="I173" s="204"/>
      <c r="J173" s="205">
        <f>BK173</f>
        <v>0</v>
      </c>
      <c r="K173" s="201"/>
      <c r="L173" s="206"/>
      <c r="M173" s="207"/>
      <c r="N173" s="208"/>
      <c r="O173" s="208"/>
      <c r="P173" s="209">
        <f>SUM(P174:P199)</f>
        <v>0</v>
      </c>
      <c r="Q173" s="208"/>
      <c r="R173" s="209">
        <f>SUM(R174:R199)</f>
        <v>39.728267377975001</v>
      </c>
      <c r="S173" s="208"/>
      <c r="T173" s="210">
        <f>SUM(T174:T199)</f>
        <v>0</v>
      </c>
      <c r="U173" s="12"/>
      <c r="V173" s="12"/>
      <c r="W173" s="12"/>
      <c r="X173" s="12"/>
      <c r="Y173" s="12"/>
      <c r="Z173" s="12"/>
      <c r="AA173" s="12"/>
      <c r="AB173" s="12"/>
      <c r="AC173" s="12"/>
      <c r="AD173" s="12"/>
      <c r="AE173" s="12"/>
      <c r="AR173" s="211" t="s">
        <v>84</v>
      </c>
      <c r="AT173" s="212" t="s">
        <v>76</v>
      </c>
      <c r="AU173" s="212" t="s">
        <v>77</v>
      </c>
      <c r="AY173" s="211" t="s">
        <v>219</v>
      </c>
      <c r="BK173" s="213">
        <f>SUM(BK174:BK199)</f>
        <v>0</v>
      </c>
    </row>
    <row r="174" s="2" customFormat="1" ht="21.75" customHeight="1">
      <c r="A174" s="42"/>
      <c r="B174" s="43"/>
      <c r="C174" s="216" t="s">
        <v>362</v>
      </c>
      <c r="D174" s="216" t="s">
        <v>221</v>
      </c>
      <c r="E174" s="217" t="s">
        <v>1911</v>
      </c>
      <c r="F174" s="218" t="s">
        <v>1912</v>
      </c>
      <c r="G174" s="219" t="s">
        <v>1764</v>
      </c>
      <c r="H174" s="220">
        <v>10.92</v>
      </c>
      <c r="I174" s="221"/>
      <c r="J174" s="222">
        <f>ROUND(I174*H174,2)</f>
        <v>0</v>
      </c>
      <c r="K174" s="218" t="s">
        <v>1129</v>
      </c>
      <c r="L174" s="48"/>
      <c r="M174" s="223" t="s">
        <v>32</v>
      </c>
      <c r="N174" s="224" t="s">
        <v>48</v>
      </c>
      <c r="O174" s="88"/>
      <c r="P174" s="225">
        <f>O174*H174</f>
        <v>0</v>
      </c>
      <c r="Q174" s="225">
        <v>2.502202</v>
      </c>
      <c r="R174" s="225">
        <f>Q174*H174</f>
        <v>27.32404584</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2404</v>
      </c>
    </row>
    <row r="175" s="2" customFormat="1">
      <c r="A175" s="42"/>
      <c r="B175" s="43"/>
      <c r="C175" s="44"/>
      <c r="D175" s="299" t="s">
        <v>1131</v>
      </c>
      <c r="E175" s="44"/>
      <c r="F175" s="300" t="s">
        <v>1914</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15" customFormat="1">
      <c r="A176" s="15"/>
      <c r="B176" s="266"/>
      <c r="C176" s="267"/>
      <c r="D176" s="231" t="s">
        <v>228</v>
      </c>
      <c r="E176" s="268" t="s">
        <v>32</v>
      </c>
      <c r="F176" s="269" t="s">
        <v>2405</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1908</v>
      </c>
      <c r="F177" s="233" t="s">
        <v>2406</v>
      </c>
      <c r="G177" s="230"/>
      <c r="H177" s="234">
        <v>10.92</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21.75" customHeight="1">
      <c r="A178" s="42"/>
      <c r="B178" s="43"/>
      <c r="C178" s="216" t="s">
        <v>366</v>
      </c>
      <c r="D178" s="216" t="s">
        <v>221</v>
      </c>
      <c r="E178" s="217" t="s">
        <v>1922</v>
      </c>
      <c r="F178" s="218" t="s">
        <v>1923</v>
      </c>
      <c r="G178" s="219" t="s">
        <v>1839</v>
      </c>
      <c r="H178" s="220">
        <v>0.502</v>
      </c>
      <c r="I178" s="221"/>
      <c r="J178" s="222">
        <f>ROUND(I178*H178,2)</f>
        <v>0</v>
      </c>
      <c r="K178" s="218" t="s">
        <v>1129</v>
      </c>
      <c r="L178" s="48"/>
      <c r="M178" s="223" t="s">
        <v>32</v>
      </c>
      <c r="N178" s="224" t="s">
        <v>48</v>
      </c>
      <c r="O178" s="88"/>
      <c r="P178" s="225">
        <f>O178*H178</f>
        <v>0</v>
      </c>
      <c r="Q178" s="225">
        <v>1.0968659999999999</v>
      </c>
      <c r="R178" s="225">
        <f>Q178*H178</f>
        <v>0.5506267319999999</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2407</v>
      </c>
    </row>
    <row r="179" s="2" customFormat="1">
      <c r="A179" s="42"/>
      <c r="B179" s="43"/>
      <c r="C179" s="44"/>
      <c r="D179" s="299" t="s">
        <v>1131</v>
      </c>
      <c r="E179" s="44"/>
      <c r="F179" s="300" t="s">
        <v>1925</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1131</v>
      </c>
      <c r="AU179" s="20" t="s">
        <v>84</v>
      </c>
    </row>
    <row r="180" s="13" customFormat="1">
      <c r="A180" s="13"/>
      <c r="B180" s="229"/>
      <c r="C180" s="230"/>
      <c r="D180" s="231" t="s">
        <v>228</v>
      </c>
      <c r="E180" s="232" t="s">
        <v>1916</v>
      </c>
      <c r="F180" s="233" t="s">
        <v>2408</v>
      </c>
      <c r="G180" s="230"/>
      <c r="H180" s="234">
        <v>0.502</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24.15" customHeight="1">
      <c r="A181" s="42"/>
      <c r="B181" s="43"/>
      <c r="C181" s="216" t="s">
        <v>370</v>
      </c>
      <c r="D181" s="216" t="s">
        <v>221</v>
      </c>
      <c r="E181" s="217" t="s">
        <v>1928</v>
      </c>
      <c r="F181" s="218" t="s">
        <v>1929</v>
      </c>
      <c r="G181" s="219" t="s">
        <v>1749</v>
      </c>
      <c r="H181" s="220">
        <v>4.4000000000000004</v>
      </c>
      <c r="I181" s="221"/>
      <c r="J181" s="222">
        <f>ROUND(I181*H181,2)</f>
        <v>0</v>
      </c>
      <c r="K181" s="218" t="s">
        <v>1129</v>
      </c>
      <c r="L181" s="48"/>
      <c r="M181" s="223" t="s">
        <v>32</v>
      </c>
      <c r="N181" s="224" t="s">
        <v>48</v>
      </c>
      <c r="O181" s="88"/>
      <c r="P181" s="225">
        <f>O181*H181</f>
        <v>0</v>
      </c>
      <c r="Q181" s="225">
        <v>0.22797600000000001</v>
      </c>
      <c r="R181" s="225">
        <f>Q181*H181</f>
        <v>1.0030944000000002</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2409</v>
      </c>
    </row>
    <row r="182" s="2" customFormat="1">
      <c r="A182" s="42"/>
      <c r="B182" s="43"/>
      <c r="C182" s="44"/>
      <c r="D182" s="299" t="s">
        <v>1131</v>
      </c>
      <c r="E182" s="44"/>
      <c r="F182" s="300" t="s">
        <v>1931</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15" customFormat="1">
      <c r="A183" s="15"/>
      <c r="B183" s="266"/>
      <c r="C183" s="267"/>
      <c r="D183" s="231" t="s">
        <v>228</v>
      </c>
      <c r="E183" s="268" t="s">
        <v>32</v>
      </c>
      <c r="F183" s="269" t="s">
        <v>1932</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5" customFormat="1">
      <c r="A184" s="15"/>
      <c r="B184" s="266"/>
      <c r="C184" s="267"/>
      <c r="D184" s="231" t="s">
        <v>228</v>
      </c>
      <c r="E184" s="268" t="s">
        <v>32</v>
      </c>
      <c r="F184" s="269" t="s">
        <v>2410</v>
      </c>
      <c r="G184" s="267"/>
      <c r="H184" s="268" t="s">
        <v>32</v>
      </c>
      <c r="I184" s="270"/>
      <c r="J184" s="267"/>
      <c r="K184" s="267"/>
      <c r="L184" s="271"/>
      <c r="M184" s="272"/>
      <c r="N184" s="273"/>
      <c r="O184" s="273"/>
      <c r="P184" s="273"/>
      <c r="Q184" s="273"/>
      <c r="R184" s="273"/>
      <c r="S184" s="273"/>
      <c r="T184" s="274"/>
      <c r="U184" s="15"/>
      <c r="V184" s="15"/>
      <c r="W184" s="15"/>
      <c r="X184" s="15"/>
      <c r="Y184" s="15"/>
      <c r="Z184" s="15"/>
      <c r="AA184" s="15"/>
      <c r="AB184" s="15"/>
      <c r="AC184" s="15"/>
      <c r="AD184" s="15"/>
      <c r="AE184" s="15"/>
      <c r="AT184" s="275" t="s">
        <v>228</v>
      </c>
      <c r="AU184" s="275" t="s">
        <v>84</v>
      </c>
      <c r="AV184" s="15" t="s">
        <v>84</v>
      </c>
      <c r="AW184" s="15" t="s">
        <v>39</v>
      </c>
      <c r="AX184" s="15" t="s">
        <v>77</v>
      </c>
      <c r="AY184" s="275" t="s">
        <v>219</v>
      </c>
    </row>
    <row r="185" s="13" customFormat="1">
      <c r="A185" s="13"/>
      <c r="B185" s="229"/>
      <c r="C185" s="230"/>
      <c r="D185" s="231" t="s">
        <v>228</v>
      </c>
      <c r="E185" s="232" t="s">
        <v>2256</v>
      </c>
      <c r="F185" s="233" t="s">
        <v>2411</v>
      </c>
      <c r="G185" s="230"/>
      <c r="H185" s="234">
        <v>4.4000000000000004</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24.15" customHeight="1">
      <c r="A186" s="42"/>
      <c r="B186" s="43"/>
      <c r="C186" s="216" t="s">
        <v>375</v>
      </c>
      <c r="D186" s="216" t="s">
        <v>221</v>
      </c>
      <c r="E186" s="217" t="s">
        <v>1935</v>
      </c>
      <c r="F186" s="218" t="s">
        <v>1936</v>
      </c>
      <c r="G186" s="219" t="s">
        <v>1749</v>
      </c>
      <c r="H186" s="220">
        <v>32.93</v>
      </c>
      <c r="I186" s="221"/>
      <c r="J186" s="222">
        <f>ROUND(I186*H186,2)</f>
        <v>0</v>
      </c>
      <c r="K186" s="218" t="s">
        <v>1129</v>
      </c>
      <c r="L186" s="48"/>
      <c r="M186" s="223" t="s">
        <v>32</v>
      </c>
      <c r="N186" s="224" t="s">
        <v>48</v>
      </c>
      <c r="O186" s="88"/>
      <c r="P186" s="225">
        <f>O186*H186</f>
        <v>0</v>
      </c>
      <c r="Q186" s="225">
        <v>0.15679630750000001</v>
      </c>
      <c r="R186" s="225">
        <f>Q186*H186</f>
        <v>5.1633024059750001</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2412</v>
      </c>
    </row>
    <row r="187" s="2" customFormat="1">
      <c r="A187" s="42"/>
      <c r="B187" s="43"/>
      <c r="C187" s="44"/>
      <c r="D187" s="299" t="s">
        <v>1131</v>
      </c>
      <c r="E187" s="44"/>
      <c r="F187" s="300" t="s">
        <v>1938</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1131</v>
      </c>
      <c r="AU187" s="20" t="s">
        <v>84</v>
      </c>
    </row>
    <row r="188" s="15" customFormat="1">
      <c r="A188" s="15"/>
      <c r="B188" s="266"/>
      <c r="C188" s="267"/>
      <c r="D188" s="231" t="s">
        <v>228</v>
      </c>
      <c r="E188" s="268" t="s">
        <v>32</v>
      </c>
      <c r="F188" s="269" t="s">
        <v>2007</v>
      </c>
      <c r="G188" s="267"/>
      <c r="H188" s="268" t="s">
        <v>32</v>
      </c>
      <c r="I188" s="270"/>
      <c r="J188" s="267"/>
      <c r="K188" s="267"/>
      <c r="L188" s="271"/>
      <c r="M188" s="272"/>
      <c r="N188" s="273"/>
      <c r="O188" s="273"/>
      <c r="P188" s="273"/>
      <c r="Q188" s="273"/>
      <c r="R188" s="273"/>
      <c r="S188" s="273"/>
      <c r="T188" s="274"/>
      <c r="U188" s="15"/>
      <c r="V188" s="15"/>
      <c r="W188" s="15"/>
      <c r="X188" s="15"/>
      <c r="Y188" s="15"/>
      <c r="Z188" s="15"/>
      <c r="AA188" s="15"/>
      <c r="AB188" s="15"/>
      <c r="AC188" s="15"/>
      <c r="AD188" s="15"/>
      <c r="AE188" s="15"/>
      <c r="AT188" s="275" t="s">
        <v>228</v>
      </c>
      <c r="AU188" s="275" t="s">
        <v>84</v>
      </c>
      <c r="AV188" s="15" t="s">
        <v>84</v>
      </c>
      <c r="AW188" s="15" t="s">
        <v>39</v>
      </c>
      <c r="AX188" s="15" t="s">
        <v>77</v>
      </c>
      <c r="AY188" s="275" t="s">
        <v>219</v>
      </c>
    </row>
    <row r="189" s="15" customFormat="1">
      <c r="A189" s="15"/>
      <c r="B189" s="266"/>
      <c r="C189" s="267"/>
      <c r="D189" s="231" t="s">
        <v>228</v>
      </c>
      <c r="E189" s="268" t="s">
        <v>32</v>
      </c>
      <c r="F189" s="269" t="s">
        <v>2259</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1926</v>
      </c>
      <c r="F190" s="233" t="s">
        <v>2413</v>
      </c>
      <c r="G190" s="230"/>
      <c r="H190" s="234">
        <v>32.93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24.15" customHeight="1">
      <c r="A191" s="42"/>
      <c r="B191" s="43"/>
      <c r="C191" s="216" t="s">
        <v>380</v>
      </c>
      <c r="D191" s="216" t="s">
        <v>221</v>
      </c>
      <c r="E191" s="217" t="s">
        <v>2414</v>
      </c>
      <c r="F191" s="218" t="s">
        <v>2415</v>
      </c>
      <c r="G191" s="219" t="s">
        <v>1764</v>
      </c>
      <c r="H191" s="220">
        <v>1.6000000000000001</v>
      </c>
      <c r="I191" s="221"/>
      <c r="J191" s="222">
        <f>ROUND(I191*H191,2)</f>
        <v>0</v>
      </c>
      <c r="K191" s="218" t="s">
        <v>1129</v>
      </c>
      <c r="L191" s="48"/>
      <c r="M191" s="223" t="s">
        <v>32</v>
      </c>
      <c r="N191" s="224" t="s">
        <v>48</v>
      </c>
      <c r="O191" s="88"/>
      <c r="P191" s="225">
        <f>O191*H191</f>
        <v>0</v>
      </c>
      <c r="Q191" s="225">
        <v>2.2654999999999998</v>
      </c>
      <c r="R191" s="225">
        <f>Q191*H191</f>
        <v>3.6248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2416</v>
      </c>
    </row>
    <row r="192" s="2" customFormat="1">
      <c r="A192" s="42"/>
      <c r="B192" s="43"/>
      <c r="C192" s="44"/>
      <c r="D192" s="299" t="s">
        <v>1131</v>
      </c>
      <c r="E192" s="44"/>
      <c r="F192" s="300" t="s">
        <v>2417</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1131</v>
      </c>
      <c r="AU192" s="20" t="s">
        <v>84</v>
      </c>
    </row>
    <row r="193" s="15" customFormat="1">
      <c r="A193" s="15"/>
      <c r="B193" s="266"/>
      <c r="C193" s="267"/>
      <c r="D193" s="231" t="s">
        <v>228</v>
      </c>
      <c r="E193" s="268" t="s">
        <v>32</v>
      </c>
      <c r="F193" s="269" t="s">
        <v>1759</v>
      </c>
      <c r="G193" s="267"/>
      <c r="H193" s="268" t="s">
        <v>32</v>
      </c>
      <c r="I193" s="270"/>
      <c r="J193" s="267"/>
      <c r="K193" s="267"/>
      <c r="L193" s="271"/>
      <c r="M193" s="272"/>
      <c r="N193" s="273"/>
      <c r="O193" s="273"/>
      <c r="P193" s="273"/>
      <c r="Q193" s="273"/>
      <c r="R193" s="273"/>
      <c r="S193" s="273"/>
      <c r="T193" s="274"/>
      <c r="U193" s="15"/>
      <c r="V193" s="15"/>
      <c r="W193" s="15"/>
      <c r="X193" s="15"/>
      <c r="Y193" s="15"/>
      <c r="Z193" s="15"/>
      <c r="AA193" s="15"/>
      <c r="AB193" s="15"/>
      <c r="AC193" s="15"/>
      <c r="AD193" s="15"/>
      <c r="AE193" s="15"/>
      <c r="AT193" s="275" t="s">
        <v>228</v>
      </c>
      <c r="AU193" s="275" t="s">
        <v>84</v>
      </c>
      <c r="AV193" s="15" t="s">
        <v>84</v>
      </c>
      <c r="AW193" s="15" t="s">
        <v>39</v>
      </c>
      <c r="AX193" s="15" t="s">
        <v>77</v>
      </c>
      <c r="AY193" s="275" t="s">
        <v>219</v>
      </c>
    </row>
    <row r="194" s="13" customFormat="1">
      <c r="A194" s="13"/>
      <c r="B194" s="229"/>
      <c r="C194" s="230"/>
      <c r="D194" s="231" t="s">
        <v>228</v>
      </c>
      <c r="E194" s="232" t="s">
        <v>1933</v>
      </c>
      <c r="F194" s="233" t="s">
        <v>2418</v>
      </c>
      <c r="G194" s="230"/>
      <c r="H194" s="234">
        <v>1.6000000000000001</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84</v>
      </c>
      <c r="AV194" s="13" t="s">
        <v>86</v>
      </c>
      <c r="AW194" s="13" t="s">
        <v>39</v>
      </c>
      <c r="AX194" s="13" t="s">
        <v>84</v>
      </c>
      <c r="AY194" s="240" t="s">
        <v>219</v>
      </c>
    </row>
    <row r="195" s="2" customFormat="1" ht="33" customHeight="1">
      <c r="A195" s="42"/>
      <c r="B195" s="43"/>
      <c r="C195" s="216" t="s">
        <v>385</v>
      </c>
      <c r="D195" s="216" t="s">
        <v>221</v>
      </c>
      <c r="E195" s="217" t="s">
        <v>1942</v>
      </c>
      <c r="F195" s="218" t="s">
        <v>1943</v>
      </c>
      <c r="G195" s="219" t="s">
        <v>1749</v>
      </c>
      <c r="H195" s="220">
        <v>2</v>
      </c>
      <c r="I195" s="221"/>
      <c r="J195" s="222">
        <f>ROUND(I195*H195,2)</f>
        <v>0</v>
      </c>
      <c r="K195" s="218" t="s">
        <v>1129</v>
      </c>
      <c r="L195" s="48"/>
      <c r="M195" s="223" t="s">
        <v>32</v>
      </c>
      <c r="N195" s="224" t="s">
        <v>48</v>
      </c>
      <c r="O195" s="88"/>
      <c r="P195" s="225">
        <f>O195*H195</f>
        <v>0</v>
      </c>
      <c r="Q195" s="225">
        <v>1.031199</v>
      </c>
      <c r="R195" s="225">
        <f>Q195*H195</f>
        <v>2.062398</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2419</v>
      </c>
    </row>
    <row r="196" s="2" customFormat="1">
      <c r="A196" s="42"/>
      <c r="B196" s="43"/>
      <c r="C196" s="44"/>
      <c r="D196" s="299" t="s">
        <v>1131</v>
      </c>
      <c r="E196" s="44"/>
      <c r="F196" s="300" t="s">
        <v>1945</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1131</v>
      </c>
      <c r="AU196" s="20" t="s">
        <v>84</v>
      </c>
    </row>
    <row r="197" s="15" customFormat="1">
      <c r="A197" s="15"/>
      <c r="B197" s="266"/>
      <c r="C197" s="267"/>
      <c r="D197" s="231" t="s">
        <v>228</v>
      </c>
      <c r="E197" s="268" t="s">
        <v>32</v>
      </c>
      <c r="F197" s="269" t="s">
        <v>1946</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5" customFormat="1">
      <c r="A198" s="15"/>
      <c r="B198" s="266"/>
      <c r="C198" s="267"/>
      <c r="D198" s="231" t="s">
        <v>228</v>
      </c>
      <c r="E198" s="268" t="s">
        <v>32</v>
      </c>
      <c r="F198" s="269" t="s">
        <v>1947</v>
      </c>
      <c r="G198" s="267"/>
      <c r="H198" s="268" t="s">
        <v>32</v>
      </c>
      <c r="I198" s="270"/>
      <c r="J198" s="267"/>
      <c r="K198" s="267"/>
      <c r="L198" s="271"/>
      <c r="M198" s="272"/>
      <c r="N198" s="273"/>
      <c r="O198" s="273"/>
      <c r="P198" s="273"/>
      <c r="Q198" s="273"/>
      <c r="R198" s="273"/>
      <c r="S198" s="273"/>
      <c r="T198" s="274"/>
      <c r="U198" s="15"/>
      <c r="V198" s="15"/>
      <c r="W198" s="15"/>
      <c r="X198" s="15"/>
      <c r="Y198" s="15"/>
      <c r="Z198" s="15"/>
      <c r="AA198" s="15"/>
      <c r="AB198" s="15"/>
      <c r="AC198" s="15"/>
      <c r="AD198" s="15"/>
      <c r="AE198" s="15"/>
      <c r="AT198" s="275" t="s">
        <v>228</v>
      </c>
      <c r="AU198" s="275" t="s">
        <v>84</v>
      </c>
      <c r="AV198" s="15" t="s">
        <v>84</v>
      </c>
      <c r="AW198" s="15" t="s">
        <v>39</v>
      </c>
      <c r="AX198" s="15" t="s">
        <v>77</v>
      </c>
      <c r="AY198" s="275" t="s">
        <v>219</v>
      </c>
    </row>
    <row r="199" s="13" customFormat="1">
      <c r="A199" s="13"/>
      <c r="B199" s="229"/>
      <c r="C199" s="230"/>
      <c r="D199" s="231" t="s">
        <v>228</v>
      </c>
      <c r="E199" s="232" t="s">
        <v>1940</v>
      </c>
      <c r="F199" s="233" t="s">
        <v>1949</v>
      </c>
      <c r="G199" s="230"/>
      <c r="H199" s="234">
        <v>2</v>
      </c>
      <c r="I199" s="235"/>
      <c r="J199" s="230"/>
      <c r="K199" s="230"/>
      <c r="L199" s="236"/>
      <c r="M199" s="237"/>
      <c r="N199" s="238"/>
      <c r="O199" s="238"/>
      <c r="P199" s="238"/>
      <c r="Q199" s="238"/>
      <c r="R199" s="238"/>
      <c r="S199" s="238"/>
      <c r="T199" s="239"/>
      <c r="U199" s="13"/>
      <c r="V199" s="13"/>
      <c r="W199" s="13"/>
      <c r="X199" s="13"/>
      <c r="Y199" s="13"/>
      <c r="Z199" s="13"/>
      <c r="AA199" s="13"/>
      <c r="AB199" s="13"/>
      <c r="AC199" s="13"/>
      <c r="AD199" s="13"/>
      <c r="AE199" s="13"/>
      <c r="AT199" s="240" t="s">
        <v>228</v>
      </c>
      <c r="AU199" s="240" t="s">
        <v>84</v>
      </c>
      <c r="AV199" s="13" t="s">
        <v>86</v>
      </c>
      <c r="AW199" s="13" t="s">
        <v>39</v>
      </c>
      <c r="AX199" s="13" t="s">
        <v>84</v>
      </c>
      <c r="AY199" s="240" t="s">
        <v>219</v>
      </c>
    </row>
    <row r="200" s="12" customFormat="1" ht="25.92" customHeight="1">
      <c r="A200" s="12"/>
      <c r="B200" s="200"/>
      <c r="C200" s="201"/>
      <c r="D200" s="202" t="s">
        <v>76</v>
      </c>
      <c r="E200" s="203" t="s">
        <v>246</v>
      </c>
      <c r="F200" s="203" t="s">
        <v>634</v>
      </c>
      <c r="G200" s="201"/>
      <c r="H200" s="201"/>
      <c r="I200" s="204"/>
      <c r="J200" s="205">
        <f>BK200</f>
        <v>0</v>
      </c>
      <c r="K200" s="201"/>
      <c r="L200" s="206"/>
      <c r="M200" s="207"/>
      <c r="N200" s="208"/>
      <c r="O200" s="208"/>
      <c r="P200" s="209">
        <f>SUM(P201:P212)</f>
        <v>0</v>
      </c>
      <c r="Q200" s="208"/>
      <c r="R200" s="209">
        <f>SUM(R201:R212)</f>
        <v>223.89599999999999</v>
      </c>
      <c r="S200" s="208"/>
      <c r="T200" s="210">
        <f>SUM(T201:T212)</f>
        <v>108.48</v>
      </c>
      <c r="U200" s="12"/>
      <c r="V200" s="12"/>
      <c r="W200" s="12"/>
      <c r="X200" s="12"/>
      <c r="Y200" s="12"/>
      <c r="Z200" s="12"/>
      <c r="AA200" s="12"/>
      <c r="AB200" s="12"/>
      <c r="AC200" s="12"/>
      <c r="AD200" s="12"/>
      <c r="AE200" s="12"/>
      <c r="AR200" s="211" t="s">
        <v>84</v>
      </c>
      <c r="AT200" s="212" t="s">
        <v>76</v>
      </c>
      <c r="AU200" s="212" t="s">
        <v>77</v>
      </c>
      <c r="AY200" s="211" t="s">
        <v>219</v>
      </c>
      <c r="BK200" s="213">
        <f>SUM(BK201:BK212)</f>
        <v>0</v>
      </c>
    </row>
    <row r="201" s="2" customFormat="1" ht="24.15" customHeight="1">
      <c r="A201" s="42"/>
      <c r="B201" s="43"/>
      <c r="C201" s="216" t="s">
        <v>390</v>
      </c>
      <c r="D201" s="216" t="s">
        <v>221</v>
      </c>
      <c r="E201" s="217" t="s">
        <v>1950</v>
      </c>
      <c r="F201" s="218" t="s">
        <v>1951</v>
      </c>
      <c r="G201" s="219" t="s">
        <v>1764</v>
      </c>
      <c r="H201" s="220">
        <v>114</v>
      </c>
      <c r="I201" s="221"/>
      <c r="J201" s="222">
        <f>ROUND(I201*H201,2)</f>
        <v>0</v>
      </c>
      <c r="K201" s="218" t="s">
        <v>1129</v>
      </c>
      <c r="L201" s="48"/>
      <c r="M201" s="223" t="s">
        <v>32</v>
      </c>
      <c r="N201" s="224" t="s">
        <v>48</v>
      </c>
      <c r="O201" s="88"/>
      <c r="P201" s="225">
        <f>O201*H201</f>
        <v>0</v>
      </c>
      <c r="Q201" s="225">
        <v>1.964</v>
      </c>
      <c r="R201" s="225">
        <f>Q201*H201</f>
        <v>223.89599999999999</v>
      </c>
      <c r="S201" s="225">
        <v>0</v>
      </c>
      <c r="T201" s="226">
        <f>S201*H201</f>
        <v>0</v>
      </c>
      <c r="U201" s="42"/>
      <c r="V201" s="42"/>
      <c r="W201" s="42"/>
      <c r="X201" s="42"/>
      <c r="Y201" s="42"/>
      <c r="Z201" s="42"/>
      <c r="AA201" s="42"/>
      <c r="AB201" s="42"/>
      <c r="AC201" s="42"/>
      <c r="AD201" s="42"/>
      <c r="AE201" s="42"/>
      <c r="AR201" s="227" t="s">
        <v>226</v>
      </c>
      <c r="AT201" s="227" t="s">
        <v>221</v>
      </c>
      <c r="AU201" s="227" t="s">
        <v>84</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2420</v>
      </c>
    </row>
    <row r="202" s="2" customFormat="1">
      <c r="A202" s="42"/>
      <c r="B202" s="43"/>
      <c r="C202" s="44"/>
      <c r="D202" s="299" t="s">
        <v>1131</v>
      </c>
      <c r="E202" s="44"/>
      <c r="F202" s="300" t="s">
        <v>1953</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1131</v>
      </c>
      <c r="AU202" s="20" t="s">
        <v>84</v>
      </c>
    </row>
    <row r="203" s="15" customFormat="1">
      <c r="A203" s="15"/>
      <c r="B203" s="266"/>
      <c r="C203" s="267"/>
      <c r="D203" s="231" t="s">
        <v>228</v>
      </c>
      <c r="E203" s="268" t="s">
        <v>32</v>
      </c>
      <c r="F203" s="269" t="s">
        <v>2421</v>
      </c>
      <c r="G203" s="267"/>
      <c r="H203" s="268" t="s">
        <v>32</v>
      </c>
      <c r="I203" s="270"/>
      <c r="J203" s="267"/>
      <c r="K203" s="267"/>
      <c r="L203" s="271"/>
      <c r="M203" s="272"/>
      <c r="N203" s="273"/>
      <c r="O203" s="273"/>
      <c r="P203" s="273"/>
      <c r="Q203" s="273"/>
      <c r="R203" s="273"/>
      <c r="S203" s="273"/>
      <c r="T203" s="274"/>
      <c r="U203" s="15"/>
      <c r="V203" s="15"/>
      <c r="W203" s="15"/>
      <c r="X203" s="15"/>
      <c r="Y203" s="15"/>
      <c r="Z203" s="15"/>
      <c r="AA203" s="15"/>
      <c r="AB203" s="15"/>
      <c r="AC203" s="15"/>
      <c r="AD203" s="15"/>
      <c r="AE203" s="15"/>
      <c r="AT203" s="275" t="s">
        <v>228</v>
      </c>
      <c r="AU203" s="275" t="s">
        <v>84</v>
      </c>
      <c r="AV203" s="15" t="s">
        <v>84</v>
      </c>
      <c r="AW203" s="15" t="s">
        <v>39</v>
      </c>
      <c r="AX203" s="15" t="s">
        <v>77</v>
      </c>
      <c r="AY203" s="275" t="s">
        <v>219</v>
      </c>
    </row>
    <row r="204" s="13" customFormat="1">
      <c r="A204" s="13"/>
      <c r="B204" s="229"/>
      <c r="C204" s="230"/>
      <c r="D204" s="231" t="s">
        <v>228</v>
      </c>
      <c r="E204" s="232" t="s">
        <v>1948</v>
      </c>
      <c r="F204" s="233" t="s">
        <v>2422</v>
      </c>
      <c r="G204" s="230"/>
      <c r="H204" s="234">
        <v>114</v>
      </c>
      <c r="I204" s="235"/>
      <c r="J204" s="230"/>
      <c r="K204" s="230"/>
      <c r="L204" s="236"/>
      <c r="M204" s="237"/>
      <c r="N204" s="238"/>
      <c r="O204" s="238"/>
      <c r="P204" s="238"/>
      <c r="Q204" s="238"/>
      <c r="R204" s="238"/>
      <c r="S204" s="238"/>
      <c r="T204" s="239"/>
      <c r="U204" s="13"/>
      <c r="V204" s="13"/>
      <c r="W204" s="13"/>
      <c r="X204" s="13"/>
      <c r="Y204" s="13"/>
      <c r="Z204" s="13"/>
      <c r="AA204" s="13"/>
      <c r="AB204" s="13"/>
      <c r="AC204" s="13"/>
      <c r="AD204" s="13"/>
      <c r="AE204" s="13"/>
      <c r="AT204" s="240" t="s">
        <v>228</v>
      </c>
      <c r="AU204" s="240" t="s">
        <v>84</v>
      </c>
      <c r="AV204" s="13" t="s">
        <v>86</v>
      </c>
      <c r="AW204" s="13" t="s">
        <v>39</v>
      </c>
      <c r="AX204" s="13" t="s">
        <v>84</v>
      </c>
      <c r="AY204" s="240" t="s">
        <v>219</v>
      </c>
    </row>
    <row r="205" s="2" customFormat="1" ht="16.5" customHeight="1">
      <c r="A205" s="42"/>
      <c r="B205" s="43"/>
      <c r="C205" s="216" t="s">
        <v>394</v>
      </c>
      <c r="D205" s="216" t="s">
        <v>221</v>
      </c>
      <c r="E205" s="217" t="s">
        <v>1957</v>
      </c>
      <c r="F205" s="218" t="s">
        <v>1958</v>
      </c>
      <c r="G205" s="219" t="s">
        <v>1764</v>
      </c>
      <c r="H205" s="220">
        <v>60</v>
      </c>
      <c r="I205" s="221"/>
      <c r="J205" s="222">
        <f>ROUND(I205*H205,2)</f>
        <v>0</v>
      </c>
      <c r="K205" s="218" t="s">
        <v>1129</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226</v>
      </c>
      <c r="AT205" s="227" t="s">
        <v>221</v>
      </c>
      <c r="AU205" s="227" t="s">
        <v>84</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226</v>
      </c>
      <c r="BM205" s="227" t="s">
        <v>2423</v>
      </c>
    </row>
    <row r="206" s="2" customFormat="1">
      <c r="A206" s="42"/>
      <c r="B206" s="43"/>
      <c r="C206" s="44"/>
      <c r="D206" s="299" t="s">
        <v>1131</v>
      </c>
      <c r="E206" s="44"/>
      <c r="F206" s="300" t="s">
        <v>1960</v>
      </c>
      <c r="G206" s="44"/>
      <c r="H206" s="44"/>
      <c r="I206" s="277"/>
      <c r="J206" s="44"/>
      <c r="K206" s="44"/>
      <c r="L206" s="48"/>
      <c r="M206" s="278"/>
      <c r="N206" s="279"/>
      <c r="O206" s="88"/>
      <c r="P206" s="88"/>
      <c r="Q206" s="88"/>
      <c r="R206" s="88"/>
      <c r="S206" s="88"/>
      <c r="T206" s="89"/>
      <c r="U206" s="42"/>
      <c r="V206" s="42"/>
      <c r="W206" s="42"/>
      <c r="X206" s="42"/>
      <c r="Y206" s="42"/>
      <c r="Z206" s="42"/>
      <c r="AA206" s="42"/>
      <c r="AB206" s="42"/>
      <c r="AC206" s="42"/>
      <c r="AD206" s="42"/>
      <c r="AE206" s="42"/>
      <c r="AT206" s="20" t="s">
        <v>1131</v>
      </c>
      <c r="AU206" s="20" t="s">
        <v>84</v>
      </c>
    </row>
    <row r="207" s="15" customFormat="1">
      <c r="A207" s="15"/>
      <c r="B207" s="266"/>
      <c r="C207" s="267"/>
      <c r="D207" s="231" t="s">
        <v>228</v>
      </c>
      <c r="E207" s="268" t="s">
        <v>32</v>
      </c>
      <c r="F207" s="269" t="s">
        <v>2424</v>
      </c>
      <c r="G207" s="267"/>
      <c r="H207" s="268" t="s">
        <v>32</v>
      </c>
      <c r="I207" s="270"/>
      <c r="J207" s="267"/>
      <c r="K207" s="267"/>
      <c r="L207" s="271"/>
      <c r="M207" s="272"/>
      <c r="N207" s="273"/>
      <c r="O207" s="273"/>
      <c r="P207" s="273"/>
      <c r="Q207" s="273"/>
      <c r="R207" s="273"/>
      <c r="S207" s="273"/>
      <c r="T207" s="274"/>
      <c r="U207" s="15"/>
      <c r="V207" s="15"/>
      <c r="W207" s="15"/>
      <c r="X207" s="15"/>
      <c r="Y207" s="15"/>
      <c r="Z207" s="15"/>
      <c r="AA207" s="15"/>
      <c r="AB207" s="15"/>
      <c r="AC207" s="15"/>
      <c r="AD207" s="15"/>
      <c r="AE207" s="15"/>
      <c r="AT207" s="275" t="s">
        <v>228</v>
      </c>
      <c r="AU207" s="275" t="s">
        <v>84</v>
      </c>
      <c r="AV207" s="15" t="s">
        <v>84</v>
      </c>
      <c r="AW207" s="15" t="s">
        <v>39</v>
      </c>
      <c r="AX207" s="15" t="s">
        <v>77</v>
      </c>
      <c r="AY207" s="275" t="s">
        <v>219</v>
      </c>
    </row>
    <row r="208" s="13" customFormat="1">
      <c r="A208" s="13"/>
      <c r="B208" s="229"/>
      <c r="C208" s="230"/>
      <c r="D208" s="231" t="s">
        <v>228</v>
      </c>
      <c r="E208" s="232" t="s">
        <v>1955</v>
      </c>
      <c r="F208" s="233" t="s">
        <v>2269</v>
      </c>
      <c r="G208" s="230"/>
      <c r="H208" s="234">
        <v>60</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84</v>
      </c>
      <c r="AV208" s="13" t="s">
        <v>86</v>
      </c>
      <c r="AW208" s="13" t="s">
        <v>39</v>
      </c>
      <c r="AX208" s="13" t="s">
        <v>84</v>
      </c>
      <c r="AY208" s="240" t="s">
        <v>219</v>
      </c>
    </row>
    <row r="209" s="2" customFormat="1" ht="24.15" customHeight="1">
      <c r="A209" s="42"/>
      <c r="B209" s="43"/>
      <c r="C209" s="216" t="s">
        <v>398</v>
      </c>
      <c r="D209" s="216" t="s">
        <v>221</v>
      </c>
      <c r="E209" s="217" t="s">
        <v>1964</v>
      </c>
      <c r="F209" s="218" t="s">
        <v>1965</v>
      </c>
      <c r="G209" s="219" t="s">
        <v>1764</v>
      </c>
      <c r="H209" s="220">
        <v>60</v>
      </c>
      <c r="I209" s="221"/>
      <c r="J209" s="222">
        <f>ROUND(I209*H209,2)</f>
        <v>0</v>
      </c>
      <c r="K209" s="218" t="s">
        <v>1129</v>
      </c>
      <c r="L209" s="48"/>
      <c r="M209" s="223" t="s">
        <v>32</v>
      </c>
      <c r="N209" s="224" t="s">
        <v>48</v>
      </c>
      <c r="O209" s="88"/>
      <c r="P209" s="225">
        <f>O209*H209</f>
        <v>0</v>
      </c>
      <c r="Q209" s="225">
        <v>0</v>
      </c>
      <c r="R209" s="225">
        <f>Q209*H209</f>
        <v>0</v>
      </c>
      <c r="S209" s="225">
        <v>1.8080000000000001</v>
      </c>
      <c r="T209" s="226">
        <f>S209*H209</f>
        <v>108.48</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2425</v>
      </c>
    </row>
    <row r="210" s="2" customFormat="1">
      <c r="A210" s="42"/>
      <c r="B210" s="43"/>
      <c r="C210" s="44"/>
      <c r="D210" s="299" t="s">
        <v>1131</v>
      </c>
      <c r="E210" s="44"/>
      <c r="F210" s="300" t="s">
        <v>1967</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1131</v>
      </c>
      <c r="AU210" s="20" t="s">
        <v>84</v>
      </c>
    </row>
    <row r="211" s="15" customFormat="1">
      <c r="A211" s="15"/>
      <c r="B211" s="266"/>
      <c r="C211" s="267"/>
      <c r="D211" s="231" t="s">
        <v>228</v>
      </c>
      <c r="E211" s="268" t="s">
        <v>32</v>
      </c>
      <c r="F211" s="269" t="s">
        <v>1968</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3" customFormat="1">
      <c r="A212" s="13"/>
      <c r="B212" s="229"/>
      <c r="C212" s="230"/>
      <c r="D212" s="231" t="s">
        <v>228</v>
      </c>
      <c r="E212" s="232" t="s">
        <v>1962</v>
      </c>
      <c r="F212" s="233" t="s">
        <v>2269</v>
      </c>
      <c r="G212" s="230"/>
      <c r="H212" s="234">
        <v>60</v>
      </c>
      <c r="I212" s="235"/>
      <c r="J212" s="230"/>
      <c r="K212" s="230"/>
      <c r="L212" s="236"/>
      <c r="M212" s="237"/>
      <c r="N212" s="238"/>
      <c r="O212" s="238"/>
      <c r="P212" s="238"/>
      <c r="Q212" s="238"/>
      <c r="R212" s="238"/>
      <c r="S212" s="238"/>
      <c r="T212" s="239"/>
      <c r="U212" s="13"/>
      <c r="V212" s="13"/>
      <c r="W212" s="13"/>
      <c r="X212" s="13"/>
      <c r="Y212" s="13"/>
      <c r="Z212" s="13"/>
      <c r="AA212" s="13"/>
      <c r="AB212" s="13"/>
      <c r="AC212" s="13"/>
      <c r="AD212" s="13"/>
      <c r="AE212" s="13"/>
      <c r="AT212" s="240" t="s">
        <v>228</v>
      </c>
      <c r="AU212" s="240" t="s">
        <v>84</v>
      </c>
      <c r="AV212" s="13" t="s">
        <v>86</v>
      </c>
      <c r="AW212" s="13" t="s">
        <v>39</v>
      </c>
      <c r="AX212" s="13" t="s">
        <v>84</v>
      </c>
      <c r="AY212" s="240" t="s">
        <v>219</v>
      </c>
    </row>
    <row r="213" s="12" customFormat="1" ht="25.92" customHeight="1">
      <c r="A213" s="12"/>
      <c r="B213" s="200"/>
      <c r="C213" s="201"/>
      <c r="D213" s="202" t="s">
        <v>76</v>
      </c>
      <c r="E213" s="203" t="s">
        <v>1970</v>
      </c>
      <c r="F213" s="203" t="s">
        <v>1971</v>
      </c>
      <c r="G213" s="201"/>
      <c r="H213" s="201"/>
      <c r="I213" s="204"/>
      <c r="J213" s="205">
        <f>BK213</f>
        <v>0</v>
      </c>
      <c r="K213" s="201"/>
      <c r="L213" s="206"/>
      <c r="M213" s="207"/>
      <c r="N213" s="208"/>
      <c r="O213" s="208"/>
      <c r="P213" s="209">
        <f>SUM(P214:P250)</f>
        <v>0</v>
      </c>
      <c r="Q213" s="208"/>
      <c r="R213" s="209">
        <f>SUM(R214:R250)</f>
        <v>0.63431892174999993</v>
      </c>
      <c r="S213" s="208"/>
      <c r="T213" s="210">
        <f>SUM(T214:T250)</f>
        <v>0</v>
      </c>
      <c r="U213" s="12"/>
      <c r="V213" s="12"/>
      <c r="W213" s="12"/>
      <c r="X213" s="12"/>
      <c r="Y213" s="12"/>
      <c r="Z213" s="12"/>
      <c r="AA213" s="12"/>
      <c r="AB213" s="12"/>
      <c r="AC213" s="12"/>
      <c r="AD213" s="12"/>
      <c r="AE213" s="12"/>
      <c r="AR213" s="211" t="s">
        <v>86</v>
      </c>
      <c r="AT213" s="212" t="s">
        <v>76</v>
      </c>
      <c r="AU213" s="212" t="s">
        <v>77</v>
      </c>
      <c r="AY213" s="211" t="s">
        <v>219</v>
      </c>
      <c r="BK213" s="213">
        <f>SUM(BK214:BK250)</f>
        <v>0</v>
      </c>
    </row>
    <row r="214" s="2" customFormat="1" ht="24.15" customHeight="1">
      <c r="A214" s="42"/>
      <c r="B214" s="43"/>
      <c r="C214" s="216" t="s">
        <v>402</v>
      </c>
      <c r="D214" s="216" t="s">
        <v>221</v>
      </c>
      <c r="E214" s="217" t="s">
        <v>1972</v>
      </c>
      <c r="F214" s="218" t="s">
        <v>1973</v>
      </c>
      <c r="G214" s="219" t="s">
        <v>1749</v>
      </c>
      <c r="H214" s="220">
        <v>68.030000000000001</v>
      </c>
      <c r="I214" s="221"/>
      <c r="J214" s="222">
        <f>ROUND(I214*H214,2)</f>
        <v>0</v>
      </c>
      <c r="K214" s="218" t="s">
        <v>1129</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302</v>
      </c>
      <c r="AT214" s="227" t="s">
        <v>221</v>
      </c>
      <c r="AU214" s="227" t="s">
        <v>84</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302</v>
      </c>
      <c r="BM214" s="227" t="s">
        <v>2426</v>
      </c>
    </row>
    <row r="215" s="2" customFormat="1">
      <c r="A215" s="42"/>
      <c r="B215" s="43"/>
      <c r="C215" s="44"/>
      <c r="D215" s="299" t="s">
        <v>1131</v>
      </c>
      <c r="E215" s="44"/>
      <c r="F215" s="300" t="s">
        <v>1975</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1131</v>
      </c>
      <c r="AU215" s="20" t="s">
        <v>84</v>
      </c>
    </row>
    <row r="216" s="2" customFormat="1" ht="24.15" customHeight="1">
      <c r="A216" s="42"/>
      <c r="B216" s="43"/>
      <c r="C216" s="216" t="s">
        <v>406</v>
      </c>
      <c r="D216" s="216" t="s">
        <v>221</v>
      </c>
      <c r="E216" s="217" t="s">
        <v>1976</v>
      </c>
      <c r="F216" s="218" t="s">
        <v>1977</v>
      </c>
      <c r="G216" s="219" t="s">
        <v>1749</v>
      </c>
      <c r="H216" s="220">
        <v>36.009</v>
      </c>
      <c r="I216" s="221"/>
      <c r="J216" s="222">
        <f>ROUND(I216*H216,2)</f>
        <v>0</v>
      </c>
      <c r="K216" s="218" t="s">
        <v>1129</v>
      </c>
      <c r="L216" s="48"/>
      <c r="M216" s="223" t="s">
        <v>32</v>
      </c>
      <c r="N216" s="224" t="s">
        <v>48</v>
      </c>
      <c r="O216" s="88"/>
      <c r="P216" s="225">
        <f>O216*H216</f>
        <v>0</v>
      </c>
      <c r="Q216" s="225">
        <v>0</v>
      </c>
      <c r="R216" s="225">
        <f>Q216*H216</f>
        <v>0</v>
      </c>
      <c r="S216" s="225">
        <v>0</v>
      </c>
      <c r="T216" s="226">
        <f>S216*H216</f>
        <v>0</v>
      </c>
      <c r="U216" s="42"/>
      <c r="V216" s="42"/>
      <c r="W216" s="42"/>
      <c r="X216" s="42"/>
      <c r="Y216" s="42"/>
      <c r="Z216" s="42"/>
      <c r="AA216" s="42"/>
      <c r="AB216" s="42"/>
      <c r="AC216" s="42"/>
      <c r="AD216" s="42"/>
      <c r="AE216" s="42"/>
      <c r="AR216" s="227" t="s">
        <v>302</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2427</v>
      </c>
    </row>
    <row r="217" s="2" customFormat="1">
      <c r="A217" s="42"/>
      <c r="B217" s="43"/>
      <c r="C217" s="44"/>
      <c r="D217" s="299" t="s">
        <v>1131</v>
      </c>
      <c r="E217" s="44"/>
      <c r="F217" s="300" t="s">
        <v>1979</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1131</v>
      </c>
      <c r="AU217" s="20" t="s">
        <v>84</v>
      </c>
    </row>
    <row r="218" s="2" customFormat="1" ht="16.5" customHeight="1">
      <c r="A218" s="42"/>
      <c r="B218" s="43"/>
      <c r="C218" s="252" t="s">
        <v>410</v>
      </c>
      <c r="D218" s="252" t="s">
        <v>280</v>
      </c>
      <c r="E218" s="253" t="s">
        <v>1980</v>
      </c>
      <c r="F218" s="254" t="s">
        <v>1981</v>
      </c>
      <c r="G218" s="255" t="s">
        <v>1839</v>
      </c>
      <c r="H218" s="256">
        <v>0.031</v>
      </c>
      <c r="I218" s="257"/>
      <c r="J218" s="258">
        <f>ROUND(I218*H218,2)</f>
        <v>0</v>
      </c>
      <c r="K218" s="254" t="s">
        <v>1129</v>
      </c>
      <c r="L218" s="259"/>
      <c r="M218" s="260" t="s">
        <v>32</v>
      </c>
      <c r="N218" s="261" t="s">
        <v>48</v>
      </c>
      <c r="O218" s="88"/>
      <c r="P218" s="225">
        <f>O218*H218</f>
        <v>0</v>
      </c>
      <c r="Q218" s="225">
        <v>1</v>
      </c>
      <c r="R218" s="225">
        <f>Q218*H218</f>
        <v>0.031</v>
      </c>
      <c r="S218" s="225">
        <v>0</v>
      </c>
      <c r="T218" s="226">
        <f>S218*H218</f>
        <v>0</v>
      </c>
      <c r="U218" s="42"/>
      <c r="V218" s="42"/>
      <c r="W218" s="42"/>
      <c r="X218" s="42"/>
      <c r="Y218" s="42"/>
      <c r="Z218" s="42"/>
      <c r="AA218" s="42"/>
      <c r="AB218" s="42"/>
      <c r="AC218" s="42"/>
      <c r="AD218" s="42"/>
      <c r="AE218" s="42"/>
      <c r="AR218" s="227" t="s">
        <v>375</v>
      </c>
      <c r="AT218" s="227" t="s">
        <v>280</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2428</v>
      </c>
    </row>
    <row r="219" s="2" customFormat="1">
      <c r="A219" s="42"/>
      <c r="B219" s="43"/>
      <c r="C219" s="44"/>
      <c r="D219" s="231" t="s">
        <v>663</v>
      </c>
      <c r="E219" s="44"/>
      <c r="F219" s="276" t="s">
        <v>1983</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663</v>
      </c>
      <c r="AU219" s="20" t="s">
        <v>84</v>
      </c>
    </row>
    <row r="220" s="2" customFormat="1" ht="24.15" customHeight="1">
      <c r="A220" s="42"/>
      <c r="B220" s="43"/>
      <c r="C220" s="216" t="s">
        <v>414</v>
      </c>
      <c r="D220" s="216" t="s">
        <v>221</v>
      </c>
      <c r="E220" s="217" t="s">
        <v>1984</v>
      </c>
      <c r="F220" s="218" t="s">
        <v>1985</v>
      </c>
      <c r="G220" s="219" t="s">
        <v>1749</v>
      </c>
      <c r="H220" s="220">
        <v>7.7089999999999996</v>
      </c>
      <c r="I220" s="221"/>
      <c r="J220" s="222">
        <f>ROUND(I220*H220,2)</f>
        <v>0</v>
      </c>
      <c r="K220" s="218" t="s">
        <v>1129</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2429</v>
      </c>
    </row>
    <row r="221" s="2" customFormat="1">
      <c r="A221" s="42"/>
      <c r="B221" s="43"/>
      <c r="C221" s="44"/>
      <c r="D221" s="299" t="s">
        <v>1131</v>
      </c>
      <c r="E221" s="44"/>
      <c r="F221" s="300" t="s">
        <v>1987</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1131</v>
      </c>
      <c r="AU221" s="20" t="s">
        <v>84</v>
      </c>
    </row>
    <row r="222" s="2" customFormat="1" ht="16.5" customHeight="1">
      <c r="A222" s="42"/>
      <c r="B222" s="43"/>
      <c r="C222" s="252" t="s">
        <v>419</v>
      </c>
      <c r="D222" s="252" t="s">
        <v>280</v>
      </c>
      <c r="E222" s="253" t="s">
        <v>1988</v>
      </c>
      <c r="F222" s="254" t="s">
        <v>1989</v>
      </c>
      <c r="G222" s="255" t="s">
        <v>1839</v>
      </c>
      <c r="H222" s="256">
        <v>0.0050000000000000001</v>
      </c>
      <c r="I222" s="257"/>
      <c r="J222" s="258">
        <f>ROUND(I222*H222,2)</f>
        <v>0</v>
      </c>
      <c r="K222" s="254" t="s">
        <v>1129</v>
      </c>
      <c r="L222" s="259"/>
      <c r="M222" s="260" t="s">
        <v>32</v>
      </c>
      <c r="N222" s="261" t="s">
        <v>48</v>
      </c>
      <c r="O222" s="88"/>
      <c r="P222" s="225">
        <f>O222*H222</f>
        <v>0</v>
      </c>
      <c r="Q222" s="225">
        <v>1</v>
      </c>
      <c r="R222" s="225">
        <f>Q222*H222</f>
        <v>0.0050000000000000001</v>
      </c>
      <c r="S222" s="225">
        <v>0</v>
      </c>
      <c r="T222" s="226">
        <f>S222*H222</f>
        <v>0</v>
      </c>
      <c r="U222" s="42"/>
      <c r="V222" s="42"/>
      <c r="W222" s="42"/>
      <c r="X222" s="42"/>
      <c r="Y222" s="42"/>
      <c r="Z222" s="42"/>
      <c r="AA222" s="42"/>
      <c r="AB222" s="42"/>
      <c r="AC222" s="42"/>
      <c r="AD222" s="42"/>
      <c r="AE222" s="42"/>
      <c r="AR222" s="227" t="s">
        <v>375</v>
      </c>
      <c r="AT222" s="227" t="s">
        <v>280</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2430</v>
      </c>
    </row>
    <row r="223" s="2" customFormat="1">
      <c r="A223" s="42"/>
      <c r="B223" s="43"/>
      <c r="C223" s="44"/>
      <c r="D223" s="231" t="s">
        <v>663</v>
      </c>
      <c r="E223" s="44"/>
      <c r="F223" s="276" t="s">
        <v>1991</v>
      </c>
      <c r="G223" s="44"/>
      <c r="H223" s="44"/>
      <c r="I223" s="277"/>
      <c r="J223" s="44"/>
      <c r="K223" s="44"/>
      <c r="L223" s="48"/>
      <c r="M223" s="278"/>
      <c r="N223" s="279"/>
      <c r="O223" s="88"/>
      <c r="P223" s="88"/>
      <c r="Q223" s="88"/>
      <c r="R223" s="88"/>
      <c r="S223" s="88"/>
      <c r="T223" s="89"/>
      <c r="U223" s="42"/>
      <c r="V223" s="42"/>
      <c r="W223" s="42"/>
      <c r="X223" s="42"/>
      <c r="Y223" s="42"/>
      <c r="Z223" s="42"/>
      <c r="AA223" s="42"/>
      <c r="AB223" s="42"/>
      <c r="AC223" s="42"/>
      <c r="AD223" s="42"/>
      <c r="AE223" s="42"/>
      <c r="AT223" s="20" t="s">
        <v>663</v>
      </c>
      <c r="AU223" s="20" t="s">
        <v>84</v>
      </c>
    </row>
    <row r="224" s="2" customFormat="1" ht="24.15" customHeight="1">
      <c r="A224" s="42"/>
      <c r="B224" s="43"/>
      <c r="C224" s="216" t="s">
        <v>423</v>
      </c>
      <c r="D224" s="216" t="s">
        <v>221</v>
      </c>
      <c r="E224" s="217" t="s">
        <v>1992</v>
      </c>
      <c r="F224" s="218" t="s">
        <v>1993</v>
      </c>
      <c r="G224" s="219" t="s">
        <v>1749</v>
      </c>
      <c r="H224" s="220">
        <v>68.030000000000001</v>
      </c>
      <c r="I224" s="221"/>
      <c r="J224" s="222">
        <f>ROUND(I224*H224,2)</f>
        <v>0</v>
      </c>
      <c r="K224" s="218" t="s">
        <v>1129</v>
      </c>
      <c r="L224" s="48"/>
      <c r="M224" s="223" t="s">
        <v>32</v>
      </c>
      <c r="N224" s="224" t="s">
        <v>48</v>
      </c>
      <c r="O224" s="88"/>
      <c r="P224" s="225">
        <f>O224*H224</f>
        <v>0</v>
      </c>
      <c r="Q224" s="225">
        <v>0.00039825</v>
      </c>
      <c r="R224" s="225">
        <f>Q224*H224</f>
        <v>0.027092947500000002</v>
      </c>
      <c r="S224" s="225">
        <v>0</v>
      </c>
      <c r="T224" s="226">
        <f>S224*H224</f>
        <v>0</v>
      </c>
      <c r="U224" s="42"/>
      <c r="V224" s="42"/>
      <c r="W224" s="42"/>
      <c r="X224" s="42"/>
      <c r="Y224" s="42"/>
      <c r="Z224" s="42"/>
      <c r="AA224" s="42"/>
      <c r="AB224" s="42"/>
      <c r="AC224" s="42"/>
      <c r="AD224" s="42"/>
      <c r="AE224" s="42"/>
      <c r="AR224" s="227" t="s">
        <v>302</v>
      </c>
      <c r="AT224" s="227" t="s">
        <v>221</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302</v>
      </c>
      <c r="BM224" s="227" t="s">
        <v>2431</v>
      </c>
    </row>
    <row r="225" s="2" customFormat="1">
      <c r="A225" s="42"/>
      <c r="B225" s="43"/>
      <c r="C225" s="44"/>
      <c r="D225" s="299" t="s">
        <v>1131</v>
      </c>
      <c r="E225" s="44"/>
      <c r="F225" s="300" t="s">
        <v>1995</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1131</v>
      </c>
      <c r="AU225" s="20" t="s">
        <v>84</v>
      </c>
    </row>
    <row r="226" s="2" customFormat="1" ht="24.15" customHeight="1">
      <c r="A226" s="42"/>
      <c r="B226" s="43"/>
      <c r="C226" s="216" t="s">
        <v>427</v>
      </c>
      <c r="D226" s="216" t="s">
        <v>221</v>
      </c>
      <c r="E226" s="217" t="s">
        <v>1996</v>
      </c>
      <c r="F226" s="218" t="s">
        <v>1997</v>
      </c>
      <c r="G226" s="219" t="s">
        <v>1749</v>
      </c>
      <c r="H226" s="220">
        <v>24.129000000000001</v>
      </c>
      <c r="I226" s="221"/>
      <c r="J226" s="222">
        <f>ROUND(I226*H226,2)</f>
        <v>0</v>
      </c>
      <c r="K226" s="218" t="s">
        <v>1129</v>
      </c>
      <c r="L226" s="48"/>
      <c r="M226" s="223" t="s">
        <v>32</v>
      </c>
      <c r="N226" s="224" t="s">
        <v>48</v>
      </c>
      <c r="O226" s="88"/>
      <c r="P226" s="225">
        <f>O226*H226</f>
        <v>0</v>
      </c>
      <c r="Q226" s="225">
        <v>0.00039825</v>
      </c>
      <c r="R226" s="225">
        <f>Q226*H226</f>
        <v>0.0096093742500000003</v>
      </c>
      <c r="S226" s="225">
        <v>0</v>
      </c>
      <c r="T226" s="226">
        <f>S226*H226</f>
        <v>0</v>
      </c>
      <c r="U226" s="42"/>
      <c r="V226" s="42"/>
      <c r="W226" s="42"/>
      <c r="X226" s="42"/>
      <c r="Y226" s="42"/>
      <c r="Z226" s="42"/>
      <c r="AA226" s="42"/>
      <c r="AB226" s="42"/>
      <c r="AC226" s="42"/>
      <c r="AD226" s="42"/>
      <c r="AE226" s="42"/>
      <c r="AR226" s="227" t="s">
        <v>302</v>
      </c>
      <c r="AT226" s="227" t="s">
        <v>221</v>
      </c>
      <c r="AU226" s="227" t="s">
        <v>84</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302</v>
      </c>
      <c r="BM226" s="227" t="s">
        <v>2432</v>
      </c>
    </row>
    <row r="227" s="2" customFormat="1">
      <c r="A227" s="42"/>
      <c r="B227" s="43"/>
      <c r="C227" s="44"/>
      <c r="D227" s="299" t="s">
        <v>1131</v>
      </c>
      <c r="E227" s="44"/>
      <c r="F227" s="300" t="s">
        <v>1999</v>
      </c>
      <c r="G227" s="44"/>
      <c r="H227" s="44"/>
      <c r="I227" s="277"/>
      <c r="J227" s="44"/>
      <c r="K227" s="44"/>
      <c r="L227" s="48"/>
      <c r="M227" s="278"/>
      <c r="N227" s="279"/>
      <c r="O227" s="88"/>
      <c r="P227" s="88"/>
      <c r="Q227" s="88"/>
      <c r="R227" s="88"/>
      <c r="S227" s="88"/>
      <c r="T227" s="89"/>
      <c r="U227" s="42"/>
      <c r="V227" s="42"/>
      <c r="W227" s="42"/>
      <c r="X227" s="42"/>
      <c r="Y227" s="42"/>
      <c r="Z227" s="42"/>
      <c r="AA227" s="42"/>
      <c r="AB227" s="42"/>
      <c r="AC227" s="42"/>
      <c r="AD227" s="42"/>
      <c r="AE227" s="42"/>
      <c r="AT227" s="20" t="s">
        <v>1131</v>
      </c>
      <c r="AU227" s="20" t="s">
        <v>84</v>
      </c>
    </row>
    <row r="228" s="15" customFormat="1">
      <c r="A228" s="15"/>
      <c r="B228" s="266"/>
      <c r="C228" s="267"/>
      <c r="D228" s="231" t="s">
        <v>228</v>
      </c>
      <c r="E228" s="268" t="s">
        <v>32</v>
      </c>
      <c r="F228" s="269" t="s">
        <v>2433</v>
      </c>
      <c r="G228" s="267"/>
      <c r="H228" s="268" t="s">
        <v>32</v>
      </c>
      <c r="I228" s="270"/>
      <c r="J228" s="267"/>
      <c r="K228" s="267"/>
      <c r="L228" s="271"/>
      <c r="M228" s="272"/>
      <c r="N228" s="273"/>
      <c r="O228" s="273"/>
      <c r="P228" s="273"/>
      <c r="Q228" s="273"/>
      <c r="R228" s="273"/>
      <c r="S228" s="273"/>
      <c r="T228" s="274"/>
      <c r="U228" s="15"/>
      <c r="V228" s="15"/>
      <c r="W228" s="15"/>
      <c r="X228" s="15"/>
      <c r="Y228" s="15"/>
      <c r="Z228" s="15"/>
      <c r="AA228" s="15"/>
      <c r="AB228" s="15"/>
      <c r="AC228" s="15"/>
      <c r="AD228" s="15"/>
      <c r="AE228" s="15"/>
      <c r="AT228" s="275" t="s">
        <v>228</v>
      </c>
      <c r="AU228" s="275" t="s">
        <v>84</v>
      </c>
      <c r="AV228" s="15" t="s">
        <v>84</v>
      </c>
      <c r="AW228" s="15" t="s">
        <v>39</v>
      </c>
      <c r="AX228" s="15" t="s">
        <v>77</v>
      </c>
      <c r="AY228" s="275" t="s">
        <v>219</v>
      </c>
    </row>
    <row r="229" s="15" customFormat="1">
      <c r="A229" s="15"/>
      <c r="B229" s="266"/>
      <c r="C229" s="267"/>
      <c r="D229" s="231" t="s">
        <v>228</v>
      </c>
      <c r="E229" s="268" t="s">
        <v>32</v>
      </c>
      <c r="F229" s="269" t="s">
        <v>2027</v>
      </c>
      <c r="G229" s="267"/>
      <c r="H229" s="268" t="s">
        <v>32</v>
      </c>
      <c r="I229" s="270"/>
      <c r="J229" s="267"/>
      <c r="K229" s="267"/>
      <c r="L229" s="271"/>
      <c r="M229" s="272"/>
      <c r="N229" s="273"/>
      <c r="O229" s="273"/>
      <c r="P229" s="273"/>
      <c r="Q229" s="273"/>
      <c r="R229" s="273"/>
      <c r="S229" s="273"/>
      <c r="T229" s="274"/>
      <c r="U229" s="15"/>
      <c r="V229" s="15"/>
      <c r="W229" s="15"/>
      <c r="X229" s="15"/>
      <c r="Y229" s="15"/>
      <c r="Z229" s="15"/>
      <c r="AA229" s="15"/>
      <c r="AB229" s="15"/>
      <c r="AC229" s="15"/>
      <c r="AD229" s="15"/>
      <c r="AE229" s="15"/>
      <c r="AT229" s="275" t="s">
        <v>228</v>
      </c>
      <c r="AU229" s="275" t="s">
        <v>84</v>
      </c>
      <c r="AV229" s="15" t="s">
        <v>84</v>
      </c>
      <c r="AW229" s="15" t="s">
        <v>39</v>
      </c>
      <c r="AX229" s="15" t="s">
        <v>77</v>
      </c>
      <c r="AY229" s="275" t="s">
        <v>219</v>
      </c>
    </row>
    <row r="230" s="13" customFormat="1">
      <c r="A230" s="13"/>
      <c r="B230" s="229"/>
      <c r="C230" s="230"/>
      <c r="D230" s="231" t="s">
        <v>228</v>
      </c>
      <c r="E230" s="232" t="s">
        <v>2434</v>
      </c>
      <c r="F230" s="233" t="s">
        <v>2435</v>
      </c>
      <c r="G230" s="230"/>
      <c r="H230" s="234">
        <v>24.129000000000001</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84</v>
      </c>
      <c r="AV230" s="13" t="s">
        <v>86</v>
      </c>
      <c r="AW230" s="13" t="s">
        <v>39</v>
      </c>
      <c r="AX230" s="13" t="s">
        <v>84</v>
      </c>
      <c r="AY230" s="240" t="s">
        <v>219</v>
      </c>
    </row>
    <row r="231" s="2" customFormat="1" ht="37.8" customHeight="1">
      <c r="A231" s="42"/>
      <c r="B231" s="43"/>
      <c r="C231" s="252" t="s">
        <v>431</v>
      </c>
      <c r="D231" s="252" t="s">
        <v>280</v>
      </c>
      <c r="E231" s="253" t="s">
        <v>2000</v>
      </c>
      <c r="F231" s="254" t="s">
        <v>2001</v>
      </c>
      <c r="G231" s="255" t="s">
        <v>1749</v>
      </c>
      <c r="H231" s="256">
        <v>96.766999999999996</v>
      </c>
      <c r="I231" s="257"/>
      <c r="J231" s="258">
        <f>ROUND(I231*H231,2)</f>
        <v>0</v>
      </c>
      <c r="K231" s="254" t="s">
        <v>1129</v>
      </c>
      <c r="L231" s="259"/>
      <c r="M231" s="260" t="s">
        <v>32</v>
      </c>
      <c r="N231" s="261" t="s">
        <v>48</v>
      </c>
      <c r="O231" s="88"/>
      <c r="P231" s="225">
        <f>O231*H231</f>
        <v>0</v>
      </c>
      <c r="Q231" s="225">
        <v>0.0047999999999999996</v>
      </c>
      <c r="R231" s="225">
        <f>Q231*H231</f>
        <v>0.46448159999999994</v>
      </c>
      <c r="S231" s="225">
        <v>0</v>
      </c>
      <c r="T231" s="226">
        <f>S231*H231</f>
        <v>0</v>
      </c>
      <c r="U231" s="42"/>
      <c r="V231" s="42"/>
      <c r="W231" s="42"/>
      <c r="X231" s="42"/>
      <c r="Y231" s="42"/>
      <c r="Z231" s="42"/>
      <c r="AA231" s="42"/>
      <c r="AB231" s="42"/>
      <c r="AC231" s="42"/>
      <c r="AD231" s="42"/>
      <c r="AE231" s="42"/>
      <c r="AR231" s="227" t="s">
        <v>375</v>
      </c>
      <c r="AT231" s="227" t="s">
        <v>280</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2436</v>
      </c>
    </row>
    <row r="232" s="2" customFormat="1" ht="33" customHeight="1">
      <c r="A232" s="42"/>
      <c r="B232" s="43"/>
      <c r="C232" s="216" t="s">
        <v>436</v>
      </c>
      <c r="D232" s="216" t="s">
        <v>221</v>
      </c>
      <c r="E232" s="217" t="s">
        <v>2003</v>
      </c>
      <c r="F232" s="218" t="s">
        <v>2004</v>
      </c>
      <c r="G232" s="219" t="s">
        <v>1749</v>
      </c>
      <c r="H232" s="220">
        <v>33.030000000000001</v>
      </c>
      <c r="I232" s="221"/>
      <c r="J232" s="222">
        <f>ROUND(I232*H232,2)</f>
        <v>0</v>
      </c>
      <c r="K232" s="218" t="s">
        <v>1129</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2437</v>
      </c>
    </row>
    <row r="233" s="2" customFormat="1">
      <c r="A233" s="42"/>
      <c r="B233" s="43"/>
      <c r="C233" s="44"/>
      <c r="D233" s="299" t="s">
        <v>1131</v>
      </c>
      <c r="E233" s="44"/>
      <c r="F233" s="300" t="s">
        <v>2006</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1131</v>
      </c>
      <c r="AU233" s="20" t="s">
        <v>84</v>
      </c>
    </row>
    <row r="234" s="2" customFormat="1" ht="24.15" customHeight="1">
      <c r="A234" s="42"/>
      <c r="B234" s="43"/>
      <c r="C234" s="252" t="s">
        <v>440</v>
      </c>
      <c r="D234" s="252" t="s">
        <v>280</v>
      </c>
      <c r="E234" s="253" t="s">
        <v>2010</v>
      </c>
      <c r="F234" s="254" t="s">
        <v>2011</v>
      </c>
      <c r="G234" s="255" t="s">
        <v>1749</v>
      </c>
      <c r="H234" s="256">
        <v>34.682000000000002</v>
      </c>
      <c r="I234" s="257"/>
      <c r="J234" s="258">
        <f>ROUND(I234*H234,2)</f>
        <v>0</v>
      </c>
      <c r="K234" s="254" t="s">
        <v>1129</v>
      </c>
      <c r="L234" s="259"/>
      <c r="M234" s="260" t="s">
        <v>32</v>
      </c>
      <c r="N234" s="261" t="s">
        <v>48</v>
      </c>
      <c r="O234" s="88"/>
      <c r="P234" s="225">
        <f>O234*H234</f>
        <v>0</v>
      </c>
      <c r="Q234" s="225">
        <v>0.00044999999999999999</v>
      </c>
      <c r="R234" s="225">
        <f>Q234*H234</f>
        <v>0.0156069</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2438</v>
      </c>
    </row>
    <row r="235" s="2" customFormat="1" ht="24.15" customHeight="1">
      <c r="A235" s="42"/>
      <c r="B235" s="43"/>
      <c r="C235" s="216" t="s">
        <v>444</v>
      </c>
      <c r="D235" s="216" t="s">
        <v>221</v>
      </c>
      <c r="E235" s="217" t="s">
        <v>2013</v>
      </c>
      <c r="F235" s="218" t="s">
        <v>2014</v>
      </c>
      <c r="G235" s="219" t="s">
        <v>1749</v>
      </c>
      <c r="H235" s="220">
        <v>57.158999999999999</v>
      </c>
      <c r="I235" s="221"/>
      <c r="J235" s="222">
        <f>ROUND(I235*H235,2)</f>
        <v>0</v>
      </c>
      <c r="K235" s="218" t="s">
        <v>1129</v>
      </c>
      <c r="L235" s="48"/>
      <c r="M235" s="223" t="s">
        <v>32</v>
      </c>
      <c r="N235" s="224" t="s">
        <v>48</v>
      </c>
      <c r="O235" s="88"/>
      <c r="P235" s="225">
        <f>O235*H235</f>
        <v>0</v>
      </c>
      <c r="Q235" s="225">
        <v>0</v>
      </c>
      <c r="R235" s="225">
        <f>Q235*H235</f>
        <v>0</v>
      </c>
      <c r="S235" s="225">
        <v>0</v>
      </c>
      <c r="T235" s="226">
        <f>S235*H235</f>
        <v>0</v>
      </c>
      <c r="U235" s="42"/>
      <c r="V235" s="42"/>
      <c r="W235" s="42"/>
      <c r="X235" s="42"/>
      <c r="Y235" s="42"/>
      <c r="Z235" s="42"/>
      <c r="AA235" s="42"/>
      <c r="AB235" s="42"/>
      <c r="AC235" s="42"/>
      <c r="AD235" s="42"/>
      <c r="AE235" s="42"/>
      <c r="AR235" s="227" t="s">
        <v>302</v>
      </c>
      <c r="AT235" s="227" t="s">
        <v>221</v>
      </c>
      <c r="AU235" s="227" t="s">
        <v>84</v>
      </c>
      <c r="AY235" s="20" t="s">
        <v>219</v>
      </c>
      <c r="BE235" s="228">
        <f>IF(N235="základní",J235,0)</f>
        <v>0</v>
      </c>
      <c r="BF235" s="228">
        <f>IF(N235="snížená",J235,0)</f>
        <v>0</v>
      </c>
      <c r="BG235" s="228">
        <f>IF(N235="zákl. přenesená",J235,0)</f>
        <v>0</v>
      </c>
      <c r="BH235" s="228">
        <f>IF(N235="sníž. přenesená",J235,0)</f>
        <v>0</v>
      </c>
      <c r="BI235" s="228">
        <f>IF(N235="nulová",J235,0)</f>
        <v>0</v>
      </c>
      <c r="BJ235" s="20" t="s">
        <v>84</v>
      </c>
      <c r="BK235" s="228">
        <f>ROUND(I235*H235,2)</f>
        <v>0</v>
      </c>
      <c r="BL235" s="20" t="s">
        <v>302</v>
      </c>
      <c r="BM235" s="227" t="s">
        <v>2439</v>
      </c>
    </row>
    <row r="236" s="2" customFormat="1">
      <c r="A236" s="42"/>
      <c r="B236" s="43"/>
      <c r="C236" s="44"/>
      <c r="D236" s="299" t="s">
        <v>1131</v>
      </c>
      <c r="E236" s="44"/>
      <c r="F236" s="300" t="s">
        <v>2016</v>
      </c>
      <c r="G236" s="44"/>
      <c r="H236" s="44"/>
      <c r="I236" s="277"/>
      <c r="J236" s="44"/>
      <c r="K236" s="44"/>
      <c r="L236" s="48"/>
      <c r="M236" s="278"/>
      <c r="N236" s="279"/>
      <c r="O236" s="88"/>
      <c r="P236" s="88"/>
      <c r="Q236" s="88"/>
      <c r="R236" s="88"/>
      <c r="S236" s="88"/>
      <c r="T236" s="89"/>
      <c r="U236" s="42"/>
      <c r="V236" s="42"/>
      <c r="W236" s="42"/>
      <c r="X236" s="42"/>
      <c r="Y236" s="42"/>
      <c r="Z236" s="42"/>
      <c r="AA236" s="42"/>
      <c r="AB236" s="42"/>
      <c r="AC236" s="42"/>
      <c r="AD236" s="42"/>
      <c r="AE236" s="42"/>
      <c r="AT236" s="20" t="s">
        <v>1131</v>
      </c>
      <c r="AU236" s="20" t="s">
        <v>84</v>
      </c>
    </row>
    <row r="237" s="2" customFormat="1" ht="24.15" customHeight="1">
      <c r="A237" s="42"/>
      <c r="B237" s="43"/>
      <c r="C237" s="252" t="s">
        <v>448</v>
      </c>
      <c r="D237" s="252" t="s">
        <v>280</v>
      </c>
      <c r="E237" s="253" t="s">
        <v>2017</v>
      </c>
      <c r="F237" s="254" t="s">
        <v>2018</v>
      </c>
      <c r="G237" s="255" t="s">
        <v>1749</v>
      </c>
      <c r="H237" s="256">
        <v>34.682000000000002</v>
      </c>
      <c r="I237" s="257"/>
      <c r="J237" s="258">
        <f>ROUND(I237*H237,2)</f>
        <v>0</v>
      </c>
      <c r="K237" s="254" t="s">
        <v>1129</v>
      </c>
      <c r="L237" s="259"/>
      <c r="M237" s="260" t="s">
        <v>32</v>
      </c>
      <c r="N237" s="261" t="s">
        <v>48</v>
      </c>
      <c r="O237" s="88"/>
      <c r="P237" s="225">
        <f>O237*H237</f>
        <v>0</v>
      </c>
      <c r="Q237" s="225">
        <v>0.00029999999999999997</v>
      </c>
      <c r="R237" s="225">
        <f>Q237*H237</f>
        <v>0.0104046</v>
      </c>
      <c r="S237" s="225">
        <v>0</v>
      </c>
      <c r="T237" s="226">
        <f>S237*H237</f>
        <v>0</v>
      </c>
      <c r="U237" s="42"/>
      <c r="V237" s="42"/>
      <c r="W237" s="42"/>
      <c r="X237" s="42"/>
      <c r="Y237" s="42"/>
      <c r="Z237" s="42"/>
      <c r="AA237" s="42"/>
      <c r="AB237" s="42"/>
      <c r="AC237" s="42"/>
      <c r="AD237" s="42"/>
      <c r="AE237" s="42"/>
      <c r="AR237" s="227" t="s">
        <v>375</v>
      </c>
      <c r="AT237" s="227" t="s">
        <v>280</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2440</v>
      </c>
    </row>
    <row r="238" s="15" customFormat="1">
      <c r="A238" s="15"/>
      <c r="B238" s="266"/>
      <c r="C238" s="267"/>
      <c r="D238" s="231" t="s">
        <v>228</v>
      </c>
      <c r="E238" s="268" t="s">
        <v>32</v>
      </c>
      <c r="F238" s="269" t="s">
        <v>2007</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3" customFormat="1">
      <c r="A239" s="13"/>
      <c r="B239" s="229"/>
      <c r="C239" s="230"/>
      <c r="D239" s="231" t="s">
        <v>228</v>
      </c>
      <c r="E239" s="232" t="s">
        <v>2441</v>
      </c>
      <c r="F239" s="233" t="s">
        <v>2442</v>
      </c>
      <c r="G239" s="230"/>
      <c r="H239" s="234">
        <v>33.030000000000001</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77</v>
      </c>
      <c r="AY239" s="240" t="s">
        <v>219</v>
      </c>
    </row>
    <row r="240" s="15" customFormat="1">
      <c r="A240" s="15"/>
      <c r="B240" s="266"/>
      <c r="C240" s="267"/>
      <c r="D240" s="231" t="s">
        <v>228</v>
      </c>
      <c r="E240" s="268" t="s">
        <v>2363</v>
      </c>
      <c r="F240" s="269" t="s">
        <v>2443</v>
      </c>
      <c r="G240" s="267"/>
      <c r="H240" s="268" t="s">
        <v>32</v>
      </c>
      <c r="I240" s="270"/>
      <c r="J240" s="267"/>
      <c r="K240" s="267"/>
      <c r="L240" s="271"/>
      <c r="M240" s="272"/>
      <c r="N240" s="273"/>
      <c r="O240" s="273"/>
      <c r="P240" s="273"/>
      <c r="Q240" s="273"/>
      <c r="R240" s="273"/>
      <c r="S240" s="273"/>
      <c r="T240" s="274"/>
      <c r="U240" s="15"/>
      <c r="V240" s="15"/>
      <c r="W240" s="15"/>
      <c r="X240" s="15"/>
      <c r="Y240" s="15"/>
      <c r="Z240" s="15"/>
      <c r="AA240" s="15"/>
      <c r="AB240" s="15"/>
      <c r="AC240" s="15"/>
      <c r="AD240" s="15"/>
      <c r="AE240" s="15"/>
      <c r="AT240" s="275" t="s">
        <v>228</v>
      </c>
      <c r="AU240" s="275" t="s">
        <v>84</v>
      </c>
      <c r="AV240" s="15" t="s">
        <v>84</v>
      </c>
      <c r="AW240" s="15" t="s">
        <v>39</v>
      </c>
      <c r="AX240" s="15" t="s">
        <v>77</v>
      </c>
      <c r="AY240" s="275" t="s">
        <v>219</v>
      </c>
    </row>
    <row r="241" s="13" customFormat="1">
      <c r="A241" s="13"/>
      <c r="B241" s="229"/>
      <c r="C241" s="230"/>
      <c r="D241" s="231" t="s">
        <v>228</v>
      </c>
      <c r="E241" s="232" t="s">
        <v>2444</v>
      </c>
      <c r="F241" s="233" t="s">
        <v>2445</v>
      </c>
      <c r="G241" s="230"/>
      <c r="H241" s="234">
        <v>34.682000000000002</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84</v>
      </c>
      <c r="AY241" s="240" t="s">
        <v>219</v>
      </c>
    </row>
    <row r="242" s="2" customFormat="1" ht="24.15" customHeight="1">
      <c r="A242" s="42"/>
      <c r="B242" s="43"/>
      <c r="C242" s="252" t="s">
        <v>452</v>
      </c>
      <c r="D242" s="252" t="s">
        <v>280</v>
      </c>
      <c r="E242" s="253" t="s">
        <v>2023</v>
      </c>
      <c r="F242" s="254" t="s">
        <v>2024</v>
      </c>
      <c r="G242" s="255" t="s">
        <v>1749</v>
      </c>
      <c r="H242" s="256">
        <v>25.335000000000001</v>
      </c>
      <c r="I242" s="257"/>
      <c r="J242" s="258">
        <f>ROUND(I242*H242,2)</f>
        <v>0</v>
      </c>
      <c r="K242" s="254" t="s">
        <v>1129</v>
      </c>
      <c r="L242" s="259"/>
      <c r="M242" s="260" t="s">
        <v>32</v>
      </c>
      <c r="N242" s="261" t="s">
        <v>48</v>
      </c>
      <c r="O242" s="88"/>
      <c r="P242" s="225">
        <f>O242*H242</f>
        <v>0</v>
      </c>
      <c r="Q242" s="225">
        <v>0.00080000000000000004</v>
      </c>
      <c r="R242" s="225">
        <f>Q242*H242</f>
        <v>0.020268000000000001</v>
      </c>
      <c r="S242" s="225">
        <v>0</v>
      </c>
      <c r="T242" s="226">
        <f>S242*H242</f>
        <v>0</v>
      </c>
      <c r="U242" s="42"/>
      <c r="V242" s="42"/>
      <c r="W242" s="42"/>
      <c r="X242" s="42"/>
      <c r="Y242" s="42"/>
      <c r="Z242" s="42"/>
      <c r="AA242" s="42"/>
      <c r="AB242" s="42"/>
      <c r="AC242" s="42"/>
      <c r="AD242" s="42"/>
      <c r="AE242" s="42"/>
      <c r="AR242" s="227" t="s">
        <v>375</v>
      </c>
      <c r="AT242" s="227" t="s">
        <v>280</v>
      </c>
      <c r="AU242" s="227" t="s">
        <v>84</v>
      </c>
      <c r="AY242" s="20" t="s">
        <v>219</v>
      </c>
      <c r="BE242" s="228">
        <f>IF(N242="základní",J242,0)</f>
        <v>0</v>
      </c>
      <c r="BF242" s="228">
        <f>IF(N242="snížená",J242,0)</f>
        <v>0</v>
      </c>
      <c r="BG242" s="228">
        <f>IF(N242="zákl. přenesená",J242,0)</f>
        <v>0</v>
      </c>
      <c r="BH242" s="228">
        <f>IF(N242="sníž. přenesená",J242,0)</f>
        <v>0</v>
      </c>
      <c r="BI242" s="228">
        <f>IF(N242="nulová",J242,0)</f>
        <v>0</v>
      </c>
      <c r="BJ242" s="20" t="s">
        <v>84</v>
      </c>
      <c r="BK242" s="228">
        <f>ROUND(I242*H242,2)</f>
        <v>0</v>
      </c>
      <c r="BL242" s="20" t="s">
        <v>302</v>
      </c>
      <c r="BM242" s="227" t="s">
        <v>2446</v>
      </c>
    </row>
    <row r="243" s="15" customFormat="1">
      <c r="A243" s="15"/>
      <c r="B243" s="266"/>
      <c r="C243" s="267"/>
      <c r="D243" s="231" t="s">
        <v>228</v>
      </c>
      <c r="E243" s="268" t="s">
        <v>32</v>
      </c>
      <c r="F243" s="269" t="s">
        <v>2293</v>
      </c>
      <c r="G243" s="267"/>
      <c r="H243" s="268" t="s">
        <v>32</v>
      </c>
      <c r="I243" s="270"/>
      <c r="J243" s="267"/>
      <c r="K243" s="267"/>
      <c r="L243" s="271"/>
      <c r="M243" s="272"/>
      <c r="N243" s="273"/>
      <c r="O243" s="273"/>
      <c r="P243" s="273"/>
      <c r="Q243" s="273"/>
      <c r="R243" s="273"/>
      <c r="S243" s="273"/>
      <c r="T243" s="274"/>
      <c r="U243" s="15"/>
      <c r="V243" s="15"/>
      <c r="W243" s="15"/>
      <c r="X243" s="15"/>
      <c r="Y243" s="15"/>
      <c r="Z243" s="15"/>
      <c r="AA243" s="15"/>
      <c r="AB243" s="15"/>
      <c r="AC243" s="15"/>
      <c r="AD243" s="15"/>
      <c r="AE243" s="15"/>
      <c r="AT243" s="275" t="s">
        <v>228</v>
      </c>
      <c r="AU243" s="275" t="s">
        <v>84</v>
      </c>
      <c r="AV243" s="15" t="s">
        <v>84</v>
      </c>
      <c r="AW243" s="15" t="s">
        <v>39</v>
      </c>
      <c r="AX243" s="15" t="s">
        <v>77</v>
      </c>
      <c r="AY243" s="275" t="s">
        <v>219</v>
      </c>
    </row>
    <row r="244" s="15" customFormat="1">
      <c r="A244" s="15"/>
      <c r="B244" s="266"/>
      <c r="C244" s="267"/>
      <c r="D244" s="231" t="s">
        <v>228</v>
      </c>
      <c r="E244" s="268" t="s">
        <v>32</v>
      </c>
      <c r="F244" s="269" t="s">
        <v>2027</v>
      </c>
      <c r="G244" s="267"/>
      <c r="H244" s="268" t="s">
        <v>32</v>
      </c>
      <c r="I244" s="270"/>
      <c r="J244" s="267"/>
      <c r="K244" s="267"/>
      <c r="L244" s="271"/>
      <c r="M244" s="272"/>
      <c r="N244" s="273"/>
      <c r="O244" s="273"/>
      <c r="P244" s="273"/>
      <c r="Q244" s="273"/>
      <c r="R244" s="273"/>
      <c r="S244" s="273"/>
      <c r="T244" s="274"/>
      <c r="U244" s="15"/>
      <c r="V244" s="15"/>
      <c r="W244" s="15"/>
      <c r="X244" s="15"/>
      <c r="Y244" s="15"/>
      <c r="Z244" s="15"/>
      <c r="AA244" s="15"/>
      <c r="AB244" s="15"/>
      <c r="AC244" s="15"/>
      <c r="AD244" s="15"/>
      <c r="AE244" s="15"/>
      <c r="AT244" s="275" t="s">
        <v>228</v>
      </c>
      <c r="AU244" s="275" t="s">
        <v>84</v>
      </c>
      <c r="AV244" s="15" t="s">
        <v>84</v>
      </c>
      <c r="AW244" s="15" t="s">
        <v>39</v>
      </c>
      <c r="AX244" s="15" t="s">
        <v>77</v>
      </c>
      <c r="AY244" s="275" t="s">
        <v>219</v>
      </c>
    </row>
    <row r="245" s="13" customFormat="1">
      <c r="A245" s="13"/>
      <c r="B245" s="229"/>
      <c r="C245" s="230"/>
      <c r="D245" s="231" t="s">
        <v>228</v>
      </c>
      <c r="E245" s="232" t="s">
        <v>2361</v>
      </c>
      <c r="F245" s="233" t="s">
        <v>2435</v>
      </c>
      <c r="G245" s="230"/>
      <c r="H245" s="234">
        <v>24.129000000000001</v>
      </c>
      <c r="I245" s="235"/>
      <c r="J245" s="230"/>
      <c r="K245" s="230"/>
      <c r="L245" s="236"/>
      <c r="M245" s="237"/>
      <c r="N245" s="238"/>
      <c r="O245" s="238"/>
      <c r="P245" s="238"/>
      <c r="Q245" s="238"/>
      <c r="R245" s="238"/>
      <c r="S245" s="238"/>
      <c r="T245" s="239"/>
      <c r="U245" s="13"/>
      <c r="V245" s="13"/>
      <c r="W245" s="13"/>
      <c r="X245" s="13"/>
      <c r="Y245" s="13"/>
      <c r="Z245" s="13"/>
      <c r="AA245" s="13"/>
      <c r="AB245" s="13"/>
      <c r="AC245" s="13"/>
      <c r="AD245" s="13"/>
      <c r="AE245" s="13"/>
      <c r="AT245" s="240" t="s">
        <v>228</v>
      </c>
      <c r="AU245" s="240" t="s">
        <v>84</v>
      </c>
      <c r="AV245" s="13" t="s">
        <v>86</v>
      </c>
      <c r="AW245" s="13" t="s">
        <v>39</v>
      </c>
      <c r="AX245" s="13" t="s">
        <v>77</v>
      </c>
      <c r="AY245" s="240" t="s">
        <v>219</v>
      </c>
    </row>
    <row r="246" s="13" customFormat="1">
      <c r="A246" s="13"/>
      <c r="B246" s="229"/>
      <c r="C246" s="230"/>
      <c r="D246" s="231" t="s">
        <v>228</v>
      </c>
      <c r="E246" s="232" t="s">
        <v>2447</v>
      </c>
      <c r="F246" s="233" t="s">
        <v>2448</v>
      </c>
      <c r="G246" s="230"/>
      <c r="H246" s="234">
        <v>25.335000000000001</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21.75" customHeight="1">
      <c r="A247" s="42"/>
      <c r="B247" s="43"/>
      <c r="C247" s="216" t="s">
        <v>458</v>
      </c>
      <c r="D247" s="216" t="s">
        <v>221</v>
      </c>
      <c r="E247" s="217" t="s">
        <v>2031</v>
      </c>
      <c r="F247" s="218" t="s">
        <v>2032</v>
      </c>
      <c r="G247" s="219" t="s">
        <v>280</v>
      </c>
      <c r="H247" s="220">
        <v>32.810000000000002</v>
      </c>
      <c r="I247" s="221"/>
      <c r="J247" s="222">
        <f>ROUND(I247*H247,2)</f>
        <v>0</v>
      </c>
      <c r="K247" s="218" t="s">
        <v>1903</v>
      </c>
      <c r="L247" s="48"/>
      <c r="M247" s="223" t="s">
        <v>32</v>
      </c>
      <c r="N247" s="224" t="s">
        <v>48</v>
      </c>
      <c r="O247" s="88"/>
      <c r="P247" s="225">
        <f>O247*H247</f>
        <v>0</v>
      </c>
      <c r="Q247" s="225">
        <v>0.00155</v>
      </c>
      <c r="R247" s="225">
        <f>Q247*H247</f>
        <v>0.050855500000000005</v>
      </c>
      <c r="S247" s="225">
        <v>0</v>
      </c>
      <c r="T247" s="226">
        <f>S247*H247</f>
        <v>0</v>
      </c>
      <c r="U247" s="42"/>
      <c r="V247" s="42"/>
      <c r="W247" s="42"/>
      <c r="X247" s="42"/>
      <c r="Y247" s="42"/>
      <c r="Z247" s="42"/>
      <c r="AA247" s="42"/>
      <c r="AB247" s="42"/>
      <c r="AC247" s="42"/>
      <c r="AD247" s="42"/>
      <c r="AE247" s="42"/>
      <c r="AR247" s="227" t="s">
        <v>302</v>
      </c>
      <c r="AT247" s="227" t="s">
        <v>221</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302</v>
      </c>
      <c r="BM247" s="227" t="s">
        <v>2449</v>
      </c>
    </row>
    <row r="248" s="13" customFormat="1">
      <c r="A248" s="13"/>
      <c r="B248" s="229"/>
      <c r="C248" s="230"/>
      <c r="D248" s="231" t="s">
        <v>228</v>
      </c>
      <c r="E248" s="232" t="s">
        <v>2450</v>
      </c>
      <c r="F248" s="233" t="s">
        <v>2451</v>
      </c>
      <c r="G248" s="230"/>
      <c r="H248" s="234">
        <v>32.810000000000002</v>
      </c>
      <c r="I248" s="235"/>
      <c r="J248" s="230"/>
      <c r="K248" s="230"/>
      <c r="L248" s="236"/>
      <c r="M248" s="237"/>
      <c r="N248" s="238"/>
      <c r="O248" s="238"/>
      <c r="P248" s="238"/>
      <c r="Q248" s="238"/>
      <c r="R248" s="238"/>
      <c r="S248" s="238"/>
      <c r="T248" s="239"/>
      <c r="U248" s="13"/>
      <c r="V248" s="13"/>
      <c r="W248" s="13"/>
      <c r="X248" s="13"/>
      <c r="Y248" s="13"/>
      <c r="Z248" s="13"/>
      <c r="AA248" s="13"/>
      <c r="AB248" s="13"/>
      <c r="AC248" s="13"/>
      <c r="AD248" s="13"/>
      <c r="AE248" s="13"/>
      <c r="AT248" s="240" t="s">
        <v>228</v>
      </c>
      <c r="AU248" s="240" t="s">
        <v>84</v>
      </c>
      <c r="AV248" s="13" t="s">
        <v>86</v>
      </c>
      <c r="AW248" s="13" t="s">
        <v>39</v>
      </c>
      <c r="AX248" s="13" t="s">
        <v>84</v>
      </c>
      <c r="AY248" s="240" t="s">
        <v>219</v>
      </c>
    </row>
    <row r="249" s="2" customFormat="1" ht="24.15" customHeight="1">
      <c r="A249" s="42"/>
      <c r="B249" s="43"/>
      <c r="C249" s="216" t="s">
        <v>465</v>
      </c>
      <c r="D249" s="216" t="s">
        <v>221</v>
      </c>
      <c r="E249" s="217" t="s">
        <v>2037</v>
      </c>
      <c r="F249" s="218" t="s">
        <v>2038</v>
      </c>
      <c r="G249" s="219" t="s">
        <v>1839</v>
      </c>
      <c r="H249" s="220">
        <v>0.63400000000000001</v>
      </c>
      <c r="I249" s="221"/>
      <c r="J249" s="222">
        <f>ROUND(I249*H249,2)</f>
        <v>0</v>
      </c>
      <c r="K249" s="218" t="s">
        <v>1129</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302</v>
      </c>
      <c r="AT249" s="227" t="s">
        <v>221</v>
      </c>
      <c r="AU249" s="227" t="s">
        <v>84</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302</v>
      </c>
      <c r="BM249" s="227" t="s">
        <v>2452</v>
      </c>
    </row>
    <row r="250" s="2" customFormat="1">
      <c r="A250" s="42"/>
      <c r="B250" s="43"/>
      <c r="C250" s="44"/>
      <c r="D250" s="299" t="s">
        <v>1131</v>
      </c>
      <c r="E250" s="44"/>
      <c r="F250" s="300" t="s">
        <v>2040</v>
      </c>
      <c r="G250" s="44"/>
      <c r="H250" s="44"/>
      <c r="I250" s="277"/>
      <c r="J250" s="44"/>
      <c r="K250" s="44"/>
      <c r="L250" s="48"/>
      <c r="M250" s="278"/>
      <c r="N250" s="279"/>
      <c r="O250" s="88"/>
      <c r="P250" s="88"/>
      <c r="Q250" s="88"/>
      <c r="R250" s="88"/>
      <c r="S250" s="88"/>
      <c r="T250" s="89"/>
      <c r="U250" s="42"/>
      <c r="V250" s="42"/>
      <c r="W250" s="42"/>
      <c r="X250" s="42"/>
      <c r="Y250" s="42"/>
      <c r="Z250" s="42"/>
      <c r="AA250" s="42"/>
      <c r="AB250" s="42"/>
      <c r="AC250" s="42"/>
      <c r="AD250" s="42"/>
      <c r="AE250" s="42"/>
      <c r="AT250" s="20" t="s">
        <v>1131</v>
      </c>
      <c r="AU250" s="20" t="s">
        <v>84</v>
      </c>
    </row>
    <row r="251" s="12" customFormat="1" ht="25.92" customHeight="1">
      <c r="A251" s="12"/>
      <c r="B251" s="200"/>
      <c r="C251" s="201"/>
      <c r="D251" s="202" t="s">
        <v>76</v>
      </c>
      <c r="E251" s="203" t="s">
        <v>267</v>
      </c>
      <c r="F251" s="203" t="s">
        <v>2041</v>
      </c>
      <c r="G251" s="201"/>
      <c r="H251" s="201"/>
      <c r="I251" s="204"/>
      <c r="J251" s="205">
        <f>BK251</f>
        <v>0</v>
      </c>
      <c r="K251" s="201"/>
      <c r="L251" s="206"/>
      <c r="M251" s="207"/>
      <c r="N251" s="208"/>
      <c r="O251" s="208"/>
      <c r="P251" s="209">
        <f>SUM(P252:P326)</f>
        <v>0</v>
      </c>
      <c r="Q251" s="208"/>
      <c r="R251" s="209">
        <f>SUM(R252:R326)</f>
        <v>16.1818249212</v>
      </c>
      <c r="S251" s="208"/>
      <c r="T251" s="210">
        <f>SUM(T252:T326)</f>
        <v>43.773121100000004</v>
      </c>
      <c r="U251" s="12"/>
      <c r="V251" s="12"/>
      <c r="W251" s="12"/>
      <c r="X251" s="12"/>
      <c r="Y251" s="12"/>
      <c r="Z251" s="12"/>
      <c r="AA251" s="12"/>
      <c r="AB251" s="12"/>
      <c r="AC251" s="12"/>
      <c r="AD251" s="12"/>
      <c r="AE251" s="12"/>
      <c r="AR251" s="211" t="s">
        <v>84</v>
      </c>
      <c r="AT251" s="212" t="s">
        <v>76</v>
      </c>
      <c r="AU251" s="212" t="s">
        <v>77</v>
      </c>
      <c r="AY251" s="211" t="s">
        <v>219</v>
      </c>
      <c r="BK251" s="213">
        <f>SUM(BK252:BK326)</f>
        <v>0</v>
      </c>
    </row>
    <row r="252" s="2" customFormat="1" ht="24.15" customHeight="1">
      <c r="A252" s="42"/>
      <c r="B252" s="43"/>
      <c r="C252" s="216" t="s">
        <v>469</v>
      </c>
      <c r="D252" s="216" t="s">
        <v>221</v>
      </c>
      <c r="E252" s="217" t="s">
        <v>2042</v>
      </c>
      <c r="F252" s="218" t="s">
        <v>2043</v>
      </c>
      <c r="G252" s="219" t="s">
        <v>280</v>
      </c>
      <c r="H252" s="220">
        <v>8</v>
      </c>
      <c r="I252" s="221"/>
      <c r="J252" s="222">
        <f>ROUND(I252*H252,2)</f>
        <v>0</v>
      </c>
      <c r="K252" s="218" t="s">
        <v>1129</v>
      </c>
      <c r="L252" s="48"/>
      <c r="M252" s="223" t="s">
        <v>32</v>
      </c>
      <c r="N252" s="224" t="s">
        <v>48</v>
      </c>
      <c r="O252" s="88"/>
      <c r="P252" s="225">
        <f>O252*H252</f>
        <v>0</v>
      </c>
      <c r="Q252" s="225">
        <v>0.15537912000000001</v>
      </c>
      <c r="R252" s="225">
        <f>Q252*H252</f>
        <v>1.2430329600000001</v>
      </c>
      <c r="S252" s="225">
        <v>0</v>
      </c>
      <c r="T252" s="226">
        <f>S252*H252</f>
        <v>0</v>
      </c>
      <c r="U252" s="42"/>
      <c r="V252" s="42"/>
      <c r="W252" s="42"/>
      <c r="X252" s="42"/>
      <c r="Y252" s="42"/>
      <c r="Z252" s="42"/>
      <c r="AA252" s="42"/>
      <c r="AB252" s="42"/>
      <c r="AC252" s="42"/>
      <c r="AD252" s="42"/>
      <c r="AE252" s="42"/>
      <c r="AR252" s="227" t="s">
        <v>226</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226</v>
      </c>
      <c r="BM252" s="227" t="s">
        <v>2453</v>
      </c>
    </row>
    <row r="253" s="2" customFormat="1">
      <c r="A253" s="42"/>
      <c r="B253" s="43"/>
      <c r="C253" s="44"/>
      <c r="D253" s="299" t="s">
        <v>1131</v>
      </c>
      <c r="E253" s="44"/>
      <c r="F253" s="300" t="s">
        <v>2045</v>
      </c>
      <c r="G253" s="44"/>
      <c r="H253" s="44"/>
      <c r="I253" s="277"/>
      <c r="J253" s="44"/>
      <c r="K253" s="44"/>
      <c r="L253" s="48"/>
      <c r="M253" s="278"/>
      <c r="N253" s="279"/>
      <c r="O253" s="88"/>
      <c r="P253" s="88"/>
      <c r="Q253" s="88"/>
      <c r="R253" s="88"/>
      <c r="S253" s="88"/>
      <c r="T253" s="89"/>
      <c r="U253" s="42"/>
      <c r="V253" s="42"/>
      <c r="W253" s="42"/>
      <c r="X253" s="42"/>
      <c r="Y253" s="42"/>
      <c r="Z253" s="42"/>
      <c r="AA253" s="42"/>
      <c r="AB253" s="42"/>
      <c r="AC253" s="42"/>
      <c r="AD253" s="42"/>
      <c r="AE253" s="42"/>
      <c r="AT253" s="20" t="s">
        <v>1131</v>
      </c>
      <c r="AU253" s="20" t="s">
        <v>84</v>
      </c>
    </row>
    <row r="254" s="15" customFormat="1">
      <c r="A254" s="15"/>
      <c r="B254" s="266"/>
      <c r="C254" s="267"/>
      <c r="D254" s="231" t="s">
        <v>228</v>
      </c>
      <c r="E254" s="268" t="s">
        <v>32</v>
      </c>
      <c r="F254" s="269" t="s">
        <v>2046</v>
      </c>
      <c r="G254" s="267"/>
      <c r="H254" s="268" t="s">
        <v>32</v>
      </c>
      <c r="I254" s="270"/>
      <c r="J254" s="267"/>
      <c r="K254" s="267"/>
      <c r="L254" s="271"/>
      <c r="M254" s="272"/>
      <c r="N254" s="273"/>
      <c r="O254" s="273"/>
      <c r="P254" s="273"/>
      <c r="Q254" s="273"/>
      <c r="R254" s="273"/>
      <c r="S254" s="273"/>
      <c r="T254" s="274"/>
      <c r="U254" s="15"/>
      <c r="V254" s="15"/>
      <c r="W254" s="15"/>
      <c r="X254" s="15"/>
      <c r="Y254" s="15"/>
      <c r="Z254" s="15"/>
      <c r="AA254" s="15"/>
      <c r="AB254" s="15"/>
      <c r="AC254" s="15"/>
      <c r="AD254" s="15"/>
      <c r="AE254" s="15"/>
      <c r="AT254" s="275" t="s">
        <v>228</v>
      </c>
      <c r="AU254" s="275" t="s">
        <v>84</v>
      </c>
      <c r="AV254" s="15" t="s">
        <v>84</v>
      </c>
      <c r="AW254" s="15" t="s">
        <v>39</v>
      </c>
      <c r="AX254" s="15" t="s">
        <v>77</v>
      </c>
      <c r="AY254" s="275" t="s">
        <v>219</v>
      </c>
    </row>
    <row r="255" s="13" customFormat="1">
      <c r="A255" s="13"/>
      <c r="B255" s="229"/>
      <c r="C255" s="230"/>
      <c r="D255" s="231" t="s">
        <v>228</v>
      </c>
      <c r="E255" s="232" t="s">
        <v>1969</v>
      </c>
      <c r="F255" s="233" t="s">
        <v>2048</v>
      </c>
      <c r="G255" s="230"/>
      <c r="H255" s="234">
        <v>8</v>
      </c>
      <c r="I255" s="235"/>
      <c r="J255" s="230"/>
      <c r="K255" s="230"/>
      <c r="L255" s="236"/>
      <c r="M255" s="237"/>
      <c r="N255" s="238"/>
      <c r="O255" s="238"/>
      <c r="P255" s="238"/>
      <c r="Q255" s="238"/>
      <c r="R255" s="238"/>
      <c r="S255" s="238"/>
      <c r="T255" s="239"/>
      <c r="U255" s="13"/>
      <c r="V255" s="13"/>
      <c r="W255" s="13"/>
      <c r="X255" s="13"/>
      <c r="Y255" s="13"/>
      <c r="Z255" s="13"/>
      <c r="AA255" s="13"/>
      <c r="AB255" s="13"/>
      <c r="AC255" s="13"/>
      <c r="AD255" s="13"/>
      <c r="AE255" s="13"/>
      <c r="AT255" s="240" t="s">
        <v>228</v>
      </c>
      <c r="AU255" s="240" t="s">
        <v>84</v>
      </c>
      <c r="AV255" s="13" t="s">
        <v>86</v>
      </c>
      <c r="AW255" s="13" t="s">
        <v>39</v>
      </c>
      <c r="AX255" s="13" t="s">
        <v>84</v>
      </c>
      <c r="AY255" s="240" t="s">
        <v>219</v>
      </c>
    </row>
    <row r="256" s="2" customFormat="1" ht="16.5" customHeight="1">
      <c r="A256" s="42"/>
      <c r="B256" s="43"/>
      <c r="C256" s="252" t="s">
        <v>473</v>
      </c>
      <c r="D256" s="252" t="s">
        <v>280</v>
      </c>
      <c r="E256" s="253" t="s">
        <v>2049</v>
      </c>
      <c r="F256" s="254" t="s">
        <v>2050</v>
      </c>
      <c r="G256" s="255" t="s">
        <v>280</v>
      </c>
      <c r="H256" s="256">
        <v>8</v>
      </c>
      <c r="I256" s="257"/>
      <c r="J256" s="258">
        <f>ROUND(I256*H256,2)</f>
        <v>0</v>
      </c>
      <c r="K256" s="254" t="s">
        <v>1129</v>
      </c>
      <c r="L256" s="259"/>
      <c r="M256" s="260" t="s">
        <v>32</v>
      </c>
      <c r="N256" s="261" t="s">
        <v>48</v>
      </c>
      <c r="O256" s="88"/>
      <c r="P256" s="225">
        <f>O256*H256</f>
        <v>0</v>
      </c>
      <c r="Q256" s="225">
        <v>0.045999999999999999</v>
      </c>
      <c r="R256" s="225">
        <f>Q256*H256</f>
        <v>0.36799999999999999</v>
      </c>
      <c r="S256" s="225">
        <v>0</v>
      </c>
      <c r="T256" s="226">
        <f>S256*H256</f>
        <v>0</v>
      </c>
      <c r="U256" s="42"/>
      <c r="V256" s="42"/>
      <c r="W256" s="42"/>
      <c r="X256" s="42"/>
      <c r="Y256" s="42"/>
      <c r="Z256" s="42"/>
      <c r="AA256" s="42"/>
      <c r="AB256" s="42"/>
      <c r="AC256" s="42"/>
      <c r="AD256" s="42"/>
      <c r="AE256" s="42"/>
      <c r="AR256" s="227" t="s">
        <v>262</v>
      </c>
      <c r="AT256" s="227" t="s">
        <v>280</v>
      </c>
      <c r="AU256" s="227" t="s">
        <v>84</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226</v>
      </c>
      <c r="BM256" s="227" t="s">
        <v>2454</v>
      </c>
    </row>
    <row r="257" s="2" customFormat="1" ht="21.75" customHeight="1">
      <c r="A257" s="42"/>
      <c r="B257" s="43"/>
      <c r="C257" s="216" t="s">
        <v>477</v>
      </c>
      <c r="D257" s="216" t="s">
        <v>221</v>
      </c>
      <c r="E257" s="217" t="s">
        <v>2052</v>
      </c>
      <c r="F257" s="218" t="s">
        <v>2053</v>
      </c>
      <c r="G257" s="219" t="s">
        <v>1749</v>
      </c>
      <c r="H257" s="220">
        <v>6.54</v>
      </c>
      <c r="I257" s="221"/>
      <c r="J257" s="222">
        <f>ROUND(I257*H257,2)</f>
        <v>0</v>
      </c>
      <c r="K257" s="218" t="s">
        <v>1129</v>
      </c>
      <c r="L257" s="48"/>
      <c r="M257" s="223" t="s">
        <v>32</v>
      </c>
      <c r="N257" s="224" t="s">
        <v>48</v>
      </c>
      <c r="O257" s="88"/>
      <c r="P257" s="225">
        <f>O257*H257</f>
        <v>0</v>
      </c>
      <c r="Q257" s="225">
        <v>0.00094499999999999998</v>
      </c>
      <c r="R257" s="225">
        <f>Q257*H257</f>
        <v>0.0061802999999999997</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2455</v>
      </c>
    </row>
    <row r="258" s="2" customFormat="1">
      <c r="A258" s="42"/>
      <c r="B258" s="43"/>
      <c r="C258" s="44"/>
      <c r="D258" s="299" t="s">
        <v>1131</v>
      </c>
      <c r="E258" s="44"/>
      <c r="F258" s="300" t="s">
        <v>2055</v>
      </c>
      <c r="G258" s="44"/>
      <c r="H258" s="44"/>
      <c r="I258" s="277"/>
      <c r="J258" s="44"/>
      <c r="K258" s="44"/>
      <c r="L258" s="48"/>
      <c r="M258" s="278"/>
      <c r="N258" s="279"/>
      <c r="O258" s="88"/>
      <c r="P258" s="88"/>
      <c r="Q258" s="88"/>
      <c r="R258" s="88"/>
      <c r="S258" s="88"/>
      <c r="T258" s="89"/>
      <c r="U258" s="42"/>
      <c r="V258" s="42"/>
      <c r="W258" s="42"/>
      <c r="X258" s="42"/>
      <c r="Y258" s="42"/>
      <c r="Z258" s="42"/>
      <c r="AA258" s="42"/>
      <c r="AB258" s="42"/>
      <c r="AC258" s="42"/>
      <c r="AD258" s="42"/>
      <c r="AE258" s="42"/>
      <c r="AT258" s="20" t="s">
        <v>1131</v>
      </c>
      <c r="AU258" s="20" t="s">
        <v>84</v>
      </c>
    </row>
    <row r="259" s="2" customFormat="1" ht="24.15" customHeight="1">
      <c r="A259" s="42"/>
      <c r="B259" s="43"/>
      <c r="C259" s="216" t="s">
        <v>481</v>
      </c>
      <c r="D259" s="216" t="s">
        <v>221</v>
      </c>
      <c r="E259" s="217" t="s">
        <v>2456</v>
      </c>
      <c r="F259" s="218" t="s">
        <v>2457</v>
      </c>
      <c r="G259" s="219" t="s">
        <v>280</v>
      </c>
      <c r="H259" s="220">
        <v>2</v>
      </c>
      <c r="I259" s="221"/>
      <c r="J259" s="222">
        <f>ROUND(I259*H259,2)</f>
        <v>0</v>
      </c>
      <c r="K259" s="218" t="s">
        <v>1129</v>
      </c>
      <c r="L259" s="48"/>
      <c r="M259" s="223" t="s">
        <v>32</v>
      </c>
      <c r="N259" s="224" t="s">
        <v>48</v>
      </c>
      <c r="O259" s="88"/>
      <c r="P259" s="225">
        <f>O259*H259</f>
        <v>0</v>
      </c>
      <c r="Q259" s="225">
        <v>0.16370599999999999</v>
      </c>
      <c r="R259" s="225">
        <f>Q259*H259</f>
        <v>0.32741199999999998</v>
      </c>
      <c r="S259" s="225">
        <v>0</v>
      </c>
      <c r="T259" s="226">
        <f>S259*H259</f>
        <v>0</v>
      </c>
      <c r="U259" s="42"/>
      <c r="V259" s="42"/>
      <c r="W259" s="42"/>
      <c r="X259" s="42"/>
      <c r="Y259" s="42"/>
      <c r="Z259" s="42"/>
      <c r="AA259" s="42"/>
      <c r="AB259" s="42"/>
      <c r="AC259" s="42"/>
      <c r="AD259" s="42"/>
      <c r="AE259" s="42"/>
      <c r="AR259" s="227" t="s">
        <v>226</v>
      </c>
      <c r="AT259" s="227" t="s">
        <v>221</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2458</v>
      </c>
    </row>
    <row r="260" s="2" customFormat="1">
      <c r="A260" s="42"/>
      <c r="B260" s="43"/>
      <c r="C260" s="44"/>
      <c r="D260" s="299" t="s">
        <v>1131</v>
      </c>
      <c r="E260" s="44"/>
      <c r="F260" s="300" t="s">
        <v>2459</v>
      </c>
      <c r="G260" s="44"/>
      <c r="H260" s="44"/>
      <c r="I260" s="277"/>
      <c r="J260" s="44"/>
      <c r="K260" s="44"/>
      <c r="L260" s="48"/>
      <c r="M260" s="278"/>
      <c r="N260" s="279"/>
      <c r="O260" s="88"/>
      <c r="P260" s="88"/>
      <c r="Q260" s="88"/>
      <c r="R260" s="88"/>
      <c r="S260" s="88"/>
      <c r="T260" s="89"/>
      <c r="U260" s="42"/>
      <c r="V260" s="42"/>
      <c r="W260" s="42"/>
      <c r="X260" s="42"/>
      <c r="Y260" s="42"/>
      <c r="Z260" s="42"/>
      <c r="AA260" s="42"/>
      <c r="AB260" s="42"/>
      <c r="AC260" s="42"/>
      <c r="AD260" s="42"/>
      <c r="AE260" s="42"/>
      <c r="AT260" s="20" t="s">
        <v>1131</v>
      </c>
      <c r="AU260" s="20" t="s">
        <v>84</v>
      </c>
    </row>
    <row r="261" s="15" customFormat="1">
      <c r="A261" s="15"/>
      <c r="B261" s="266"/>
      <c r="C261" s="267"/>
      <c r="D261" s="231" t="s">
        <v>228</v>
      </c>
      <c r="E261" s="268" t="s">
        <v>32</v>
      </c>
      <c r="F261" s="269" t="s">
        <v>2460</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2305</v>
      </c>
      <c r="F262" s="233" t="s">
        <v>2461</v>
      </c>
      <c r="G262" s="230"/>
      <c r="H262" s="234">
        <v>2</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16.5" customHeight="1">
      <c r="A263" s="42"/>
      <c r="B263" s="43"/>
      <c r="C263" s="252" t="s">
        <v>485</v>
      </c>
      <c r="D263" s="252" t="s">
        <v>280</v>
      </c>
      <c r="E263" s="253" t="s">
        <v>2462</v>
      </c>
      <c r="F263" s="254" t="s">
        <v>2463</v>
      </c>
      <c r="G263" s="255" t="s">
        <v>280</v>
      </c>
      <c r="H263" s="256">
        <v>2</v>
      </c>
      <c r="I263" s="257"/>
      <c r="J263" s="258">
        <f>ROUND(I263*H263,2)</f>
        <v>0</v>
      </c>
      <c r="K263" s="254" t="s">
        <v>1903</v>
      </c>
      <c r="L263" s="259"/>
      <c r="M263" s="260" t="s">
        <v>32</v>
      </c>
      <c r="N263" s="261" t="s">
        <v>48</v>
      </c>
      <c r="O263" s="88"/>
      <c r="P263" s="225">
        <f>O263*H263</f>
        <v>0</v>
      </c>
      <c r="Q263" s="225">
        <v>0.13400000000000001</v>
      </c>
      <c r="R263" s="225">
        <f>Q263*H263</f>
        <v>0.26800000000000002</v>
      </c>
      <c r="S263" s="225">
        <v>0</v>
      </c>
      <c r="T263" s="226">
        <f>S263*H263</f>
        <v>0</v>
      </c>
      <c r="U263" s="42"/>
      <c r="V263" s="42"/>
      <c r="W263" s="42"/>
      <c r="X263" s="42"/>
      <c r="Y263" s="42"/>
      <c r="Z263" s="42"/>
      <c r="AA263" s="42"/>
      <c r="AB263" s="42"/>
      <c r="AC263" s="42"/>
      <c r="AD263" s="42"/>
      <c r="AE263" s="42"/>
      <c r="AR263" s="227" t="s">
        <v>262</v>
      </c>
      <c r="AT263" s="227" t="s">
        <v>280</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2464</v>
      </c>
    </row>
    <row r="264" s="2" customFormat="1" ht="24.15" customHeight="1">
      <c r="A264" s="42"/>
      <c r="B264" s="43"/>
      <c r="C264" s="216" t="s">
        <v>491</v>
      </c>
      <c r="D264" s="216" t="s">
        <v>221</v>
      </c>
      <c r="E264" s="217" t="s">
        <v>2056</v>
      </c>
      <c r="F264" s="218" t="s">
        <v>2057</v>
      </c>
      <c r="G264" s="219" t="s">
        <v>1756</v>
      </c>
      <c r="H264" s="220">
        <v>1</v>
      </c>
      <c r="I264" s="221"/>
      <c r="J264" s="222">
        <f>ROUND(I264*H264,2)</f>
        <v>0</v>
      </c>
      <c r="K264" s="218" t="s">
        <v>1129</v>
      </c>
      <c r="L264" s="48"/>
      <c r="M264" s="223" t="s">
        <v>32</v>
      </c>
      <c r="N264" s="224" t="s">
        <v>48</v>
      </c>
      <c r="O264" s="88"/>
      <c r="P264" s="225">
        <f>O264*H264</f>
        <v>0</v>
      </c>
      <c r="Q264" s="225">
        <v>0.0064850000000000003</v>
      </c>
      <c r="R264" s="225">
        <f>Q264*H264</f>
        <v>0.0064850000000000003</v>
      </c>
      <c r="S264" s="225">
        <v>0</v>
      </c>
      <c r="T264" s="226">
        <f>S264*H264</f>
        <v>0</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2465</v>
      </c>
    </row>
    <row r="265" s="2" customFormat="1">
      <c r="A265" s="42"/>
      <c r="B265" s="43"/>
      <c r="C265" s="44"/>
      <c r="D265" s="299" t="s">
        <v>1131</v>
      </c>
      <c r="E265" s="44"/>
      <c r="F265" s="300" t="s">
        <v>2059</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1131</v>
      </c>
      <c r="AU265" s="20" t="s">
        <v>84</v>
      </c>
    </row>
    <row r="266" s="15" customFormat="1">
      <c r="A266" s="15"/>
      <c r="B266" s="266"/>
      <c r="C266" s="267"/>
      <c r="D266" s="231" t="s">
        <v>228</v>
      </c>
      <c r="E266" s="268" t="s">
        <v>32</v>
      </c>
      <c r="F266" s="269" t="s">
        <v>1759</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2066</v>
      </c>
      <c r="F267" s="233" t="s">
        <v>2466</v>
      </c>
      <c r="G267" s="230"/>
      <c r="H267" s="234">
        <v>1</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16.5" customHeight="1">
      <c r="A268" s="42"/>
      <c r="B268" s="43"/>
      <c r="C268" s="216" t="s">
        <v>496</v>
      </c>
      <c r="D268" s="216" t="s">
        <v>221</v>
      </c>
      <c r="E268" s="217" t="s">
        <v>2467</v>
      </c>
      <c r="F268" s="218" t="s">
        <v>2468</v>
      </c>
      <c r="G268" s="219" t="s">
        <v>1764</v>
      </c>
      <c r="H268" s="220">
        <v>0.20000000000000001</v>
      </c>
      <c r="I268" s="221"/>
      <c r="J268" s="222">
        <f>ROUND(I268*H268,2)</f>
        <v>0</v>
      </c>
      <c r="K268" s="218" t="s">
        <v>1129</v>
      </c>
      <c r="L268" s="48"/>
      <c r="M268" s="223" t="s">
        <v>32</v>
      </c>
      <c r="N268" s="224" t="s">
        <v>48</v>
      </c>
      <c r="O268" s="88"/>
      <c r="P268" s="225">
        <f>O268*H268</f>
        <v>0</v>
      </c>
      <c r="Q268" s="225">
        <v>0.121711072</v>
      </c>
      <c r="R268" s="225">
        <f>Q268*H268</f>
        <v>0.024342214400000003</v>
      </c>
      <c r="S268" s="225">
        <v>2.3999999999999999</v>
      </c>
      <c r="T268" s="226">
        <f>S268*H268</f>
        <v>0.47999999999999998</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2469</v>
      </c>
    </row>
    <row r="269" s="2" customFormat="1">
      <c r="A269" s="42"/>
      <c r="B269" s="43"/>
      <c r="C269" s="44"/>
      <c r="D269" s="299" t="s">
        <v>1131</v>
      </c>
      <c r="E269" s="44"/>
      <c r="F269" s="300" t="s">
        <v>2470</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1131</v>
      </c>
      <c r="AU269" s="20" t="s">
        <v>84</v>
      </c>
    </row>
    <row r="270" s="15" customFormat="1">
      <c r="A270" s="15"/>
      <c r="B270" s="266"/>
      <c r="C270" s="267"/>
      <c r="D270" s="231" t="s">
        <v>228</v>
      </c>
      <c r="E270" s="268" t="s">
        <v>32</v>
      </c>
      <c r="F270" s="269" t="s">
        <v>1759</v>
      </c>
      <c r="G270" s="267"/>
      <c r="H270" s="268" t="s">
        <v>32</v>
      </c>
      <c r="I270" s="270"/>
      <c r="J270" s="267"/>
      <c r="K270" s="267"/>
      <c r="L270" s="271"/>
      <c r="M270" s="272"/>
      <c r="N270" s="273"/>
      <c r="O270" s="273"/>
      <c r="P270" s="273"/>
      <c r="Q270" s="273"/>
      <c r="R270" s="273"/>
      <c r="S270" s="273"/>
      <c r="T270" s="274"/>
      <c r="U270" s="15"/>
      <c r="V270" s="15"/>
      <c r="W270" s="15"/>
      <c r="X270" s="15"/>
      <c r="Y270" s="15"/>
      <c r="Z270" s="15"/>
      <c r="AA270" s="15"/>
      <c r="AB270" s="15"/>
      <c r="AC270" s="15"/>
      <c r="AD270" s="15"/>
      <c r="AE270" s="15"/>
      <c r="AT270" s="275" t="s">
        <v>228</v>
      </c>
      <c r="AU270" s="275" t="s">
        <v>84</v>
      </c>
      <c r="AV270" s="15" t="s">
        <v>84</v>
      </c>
      <c r="AW270" s="15" t="s">
        <v>39</v>
      </c>
      <c r="AX270" s="15" t="s">
        <v>77</v>
      </c>
      <c r="AY270" s="275" t="s">
        <v>219</v>
      </c>
    </row>
    <row r="271" s="13" customFormat="1">
      <c r="A271" s="13"/>
      <c r="B271" s="229"/>
      <c r="C271" s="230"/>
      <c r="D271" s="231" t="s">
        <v>228</v>
      </c>
      <c r="E271" s="232" t="s">
        <v>2073</v>
      </c>
      <c r="F271" s="233" t="s">
        <v>2471</v>
      </c>
      <c r="G271" s="230"/>
      <c r="H271" s="234">
        <v>0.20000000000000001</v>
      </c>
      <c r="I271" s="235"/>
      <c r="J271" s="230"/>
      <c r="K271" s="230"/>
      <c r="L271" s="236"/>
      <c r="M271" s="237"/>
      <c r="N271" s="238"/>
      <c r="O271" s="238"/>
      <c r="P271" s="238"/>
      <c r="Q271" s="238"/>
      <c r="R271" s="238"/>
      <c r="S271" s="238"/>
      <c r="T271" s="239"/>
      <c r="U271" s="13"/>
      <c r="V271" s="13"/>
      <c r="W271" s="13"/>
      <c r="X271" s="13"/>
      <c r="Y271" s="13"/>
      <c r="Z271" s="13"/>
      <c r="AA271" s="13"/>
      <c r="AB271" s="13"/>
      <c r="AC271" s="13"/>
      <c r="AD271" s="13"/>
      <c r="AE271" s="13"/>
      <c r="AT271" s="240" t="s">
        <v>228</v>
      </c>
      <c r="AU271" s="240" t="s">
        <v>84</v>
      </c>
      <c r="AV271" s="13" t="s">
        <v>86</v>
      </c>
      <c r="AW271" s="13" t="s">
        <v>39</v>
      </c>
      <c r="AX271" s="13" t="s">
        <v>84</v>
      </c>
      <c r="AY271" s="240" t="s">
        <v>219</v>
      </c>
    </row>
    <row r="272" s="2" customFormat="1" ht="24.15" customHeight="1">
      <c r="A272" s="42"/>
      <c r="B272" s="43"/>
      <c r="C272" s="216" t="s">
        <v>501</v>
      </c>
      <c r="D272" s="216" t="s">
        <v>221</v>
      </c>
      <c r="E272" s="217" t="s">
        <v>2062</v>
      </c>
      <c r="F272" s="218" t="s">
        <v>2063</v>
      </c>
      <c r="G272" s="219" t="s">
        <v>224</v>
      </c>
      <c r="H272" s="220">
        <v>6</v>
      </c>
      <c r="I272" s="221"/>
      <c r="J272" s="222">
        <f>ROUND(I272*H272,2)</f>
        <v>0</v>
      </c>
      <c r="K272" s="218" t="s">
        <v>1129</v>
      </c>
      <c r="L272" s="48"/>
      <c r="M272" s="223" t="s">
        <v>32</v>
      </c>
      <c r="N272" s="224" t="s">
        <v>48</v>
      </c>
      <c r="O272" s="88"/>
      <c r="P272" s="225">
        <f>O272*H272</f>
        <v>0</v>
      </c>
      <c r="Q272" s="225">
        <v>0.12</v>
      </c>
      <c r="R272" s="225">
        <f>Q272*H272</f>
        <v>0.71999999999999997</v>
      </c>
      <c r="S272" s="225">
        <v>2.4900000000000002</v>
      </c>
      <c r="T272" s="226">
        <f>S272*H272</f>
        <v>14.940000000000001</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2472</v>
      </c>
    </row>
    <row r="273" s="2" customFormat="1">
      <c r="A273" s="42"/>
      <c r="B273" s="43"/>
      <c r="C273" s="44"/>
      <c r="D273" s="299" t="s">
        <v>1131</v>
      </c>
      <c r="E273" s="44"/>
      <c r="F273" s="300" t="s">
        <v>2065</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1131</v>
      </c>
      <c r="AU273" s="20" t="s">
        <v>84</v>
      </c>
    </row>
    <row r="274" s="15" customFormat="1">
      <c r="A274" s="15"/>
      <c r="B274" s="266"/>
      <c r="C274" s="267"/>
      <c r="D274" s="231" t="s">
        <v>228</v>
      </c>
      <c r="E274" s="268" t="s">
        <v>32</v>
      </c>
      <c r="F274" s="269" t="s">
        <v>1759</v>
      </c>
      <c r="G274" s="267"/>
      <c r="H274" s="268" t="s">
        <v>32</v>
      </c>
      <c r="I274" s="270"/>
      <c r="J274" s="267"/>
      <c r="K274" s="267"/>
      <c r="L274" s="271"/>
      <c r="M274" s="272"/>
      <c r="N274" s="273"/>
      <c r="O274" s="273"/>
      <c r="P274" s="273"/>
      <c r="Q274" s="273"/>
      <c r="R274" s="273"/>
      <c r="S274" s="273"/>
      <c r="T274" s="274"/>
      <c r="U274" s="15"/>
      <c r="V274" s="15"/>
      <c r="W274" s="15"/>
      <c r="X274" s="15"/>
      <c r="Y274" s="15"/>
      <c r="Z274" s="15"/>
      <c r="AA274" s="15"/>
      <c r="AB274" s="15"/>
      <c r="AC274" s="15"/>
      <c r="AD274" s="15"/>
      <c r="AE274" s="15"/>
      <c r="AT274" s="275" t="s">
        <v>228</v>
      </c>
      <c r="AU274" s="275" t="s">
        <v>84</v>
      </c>
      <c r="AV274" s="15" t="s">
        <v>84</v>
      </c>
      <c r="AW274" s="15" t="s">
        <v>39</v>
      </c>
      <c r="AX274" s="15" t="s">
        <v>77</v>
      </c>
      <c r="AY274" s="275" t="s">
        <v>219</v>
      </c>
    </row>
    <row r="275" s="13" customFormat="1">
      <c r="A275" s="13"/>
      <c r="B275" s="229"/>
      <c r="C275" s="230"/>
      <c r="D275" s="231" t="s">
        <v>228</v>
      </c>
      <c r="E275" s="232" t="s">
        <v>1730</v>
      </c>
      <c r="F275" s="233" t="s">
        <v>2067</v>
      </c>
      <c r="G275" s="230"/>
      <c r="H275" s="234">
        <v>6</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16.5" customHeight="1">
      <c r="A276" s="42"/>
      <c r="B276" s="43"/>
      <c r="C276" s="216" t="s">
        <v>507</v>
      </c>
      <c r="D276" s="216" t="s">
        <v>221</v>
      </c>
      <c r="E276" s="217" t="s">
        <v>2068</v>
      </c>
      <c r="F276" s="218" t="s">
        <v>2069</v>
      </c>
      <c r="G276" s="219" t="s">
        <v>280</v>
      </c>
      <c r="H276" s="220">
        <v>26.600000000000001</v>
      </c>
      <c r="I276" s="221"/>
      <c r="J276" s="222">
        <f>ROUND(I276*H276,2)</f>
        <v>0</v>
      </c>
      <c r="K276" s="218" t="s">
        <v>1129</v>
      </c>
      <c r="L276" s="48"/>
      <c r="M276" s="223" t="s">
        <v>32</v>
      </c>
      <c r="N276" s="224" t="s">
        <v>48</v>
      </c>
      <c r="O276" s="88"/>
      <c r="P276" s="225">
        <f>O276*H276</f>
        <v>0</v>
      </c>
      <c r="Q276" s="225">
        <v>8.3599999999999999E-05</v>
      </c>
      <c r="R276" s="225">
        <f>Q276*H276</f>
        <v>0.00222376</v>
      </c>
      <c r="S276" s="225">
        <v>0.017999999999999999</v>
      </c>
      <c r="T276" s="226">
        <f>S276*H276</f>
        <v>0.4788</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2473</v>
      </c>
    </row>
    <row r="277" s="2" customFormat="1">
      <c r="A277" s="42"/>
      <c r="B277" s="43"/>
      <c r="C277" s="44"/>
      <c r="D277" s="299" t="s">
        <v>1131</v>
      </c>
      <c r="E277" s="44"/>
      <c r="F277" s="300" t="s">
        <v>2071</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1131</v>
      </c>
      <c r="AU277" s="20" t="s">
        <v>84</v>
      </c>
    </row>
    <row r="278" s="13" customFormat="1">
      <c r="A278" s="13"/>
      <c r="B278" s="229"/>
      <c r="C278" s="230"/>
      <c r="D278" s="231" t="s">
        <v>228</v>
      </c>
      <c r="E278" s="232" t="s">
        <v>2091</v>
      </c>
      <c r="F278" s="233" t="s">
        <v>2474</v>
      </c>
      <c r="G278" s="230"/>
      <c r="H278" s="234">
        <v>26.600000000000001</v>
      </c>
      <c r="I278" s="235"/>
      <c r="J278" s="230"/>
      <c r="K278" s="230"/>
      <c r="L278" s="236"/>
      <c r="M278" s="237"/>
      <c r="N278" s="238"/>
      <c r="O278" s="238"/>
      <c r="P278" s="238"/>
      <c r="Q278" s="238"/>
      <c r="R278" s="238"/>
      <c r="S278" s="238"/>
      <c r="T278" s="239"/>
      <c r="U278" s="13"/>
      <c r="V278" s="13"/>
      <c r="W278" s="13"/>
      <c r="X278" s="13"/>
      <c r="Y278" s="13"/>
      <c r="Z278" s="13"/>
      <c r="AA278" s="13"/>
      <c r="AB278" s="13"/>
      <c r="AC278" s="13"/>
      <c r="AD278" s="13"/>
      <c r="AE278" s="13"/>
      <c r="AT278" s="240" t="s">
        <v>228</v>
      </c>
      <c r="AU278" s="240" t="s">
        <v>84</v>
      </c>
      <c r="AV278" s="13" t="s">
        <v>86</v>
      </c>
      <c r="AW278" s="13" t="s">
        <v>39</v>
      </c>
      <c r="AX278" s="13" t="s">
        <v>84</v>
      </c>
      <c r="AY278" s="240" t="s">
        <v>219</v>
      </c>
    </row>
    <row r="279" s="2" customFormat="1" ht="33" customHeight="1">
      <c r="A279" s="42"/>
      <c r="B279" s="43"/>
      <c r="C279" s="216" t="s">
        <v>513</v>
      </c>
      <c r="D279" s="216" t="s">
        <v>221</v>
      </c>
      <c r="E279" s="217" t="s">
        <v>2075</v>
      </c>
      <c r="F279" s="218" t="s">
        <v>2076</v>
      </c>
      <c r="G279" s="219" t="s">
        <v>1749</v>
      </c>
      <c r="H279" s="220">
        <v>243.05099999999999</v>
      </c>
      <c r="I279" s="221"/>
      <c r="J279" s="222">
        <f>ROUND(I279*H279,2)</f>
        <v>0</v>
      </c>
      <c r="K279" s="218" t="s">
        <v>1129</v>
      </c>
      <c r="L279" s="48"/>
      <c r="M279" s="223" t="s">
        <v>32</v>
      </c>
      <c r="N279" s="224" t="s">
        <v>48</v>
      </c>
      <c r="O279" s="88"/>
      <c r="P279" s="225">
        <f>O279*H279</f>
        <v>0</v>
      </c>
      <c r="Q279" s="225">
        <v>0</v>
      </c>
      <c r="R279" s="225">
        <f>Q279*H279</f>
        <v>0</v>
      </c>
      <c r="S279" s="225">
        <v>0.070000000000000007</v>
      </c>
      <c r="T279" s="226">
        <f>S279*H279</f>
        <v>17.013570000000001</v>
      </c>
      <c r="U279" s="42"/>
      <c r="V279" s="42"/>
      <c r="W279" s="42"/>
      <c r="X279" s="42"/>
      <c r="Y279" s="42"/>
      <c r="Z279" s="42"/>
      <c r="AA279" s="42"/>
      <c r="AB279" s="42"/>
      <c r="AC279" s="42"/>
      <c r="AD279" s="42"/>
      <c r="AE279" s="42"/>
      <c r="AR279" s="227" t="s">
        <v>226</v>
      </c>
      <c r="AT279" s="227" t="s">
        <v>221</v>
      </c>
      <c r="AU279" s="227" t="s">
        <v>84</v>
      </c>
      <c r="AY279" s="20" t="s">
        <v>219</v>
      </c>
      <c r="BE279" s="228">
        <f>IF(N279="základní",J279,0)</f>
        <v>0</v>
      </c>
      <c r="BF279" s="228">
        <f>IF(N279="snížená",J279,0)</f>
        <v>0</v>
      </c>
      <c r="BG279" s="228">
        <f>IF(N279="zákl. přenesená",J279,0)</f>
        <v>0</v>
      </c>
      <c r="BH279" s="228">
        <f>IF(N279="sníž. přenesená",J279,0)</f>
        <v>0</v>
      </c>
      <c r="BI279" s="228">
        <f>IF(N279="nulová",J279,0)</f>
        <v>0</v>
      </c>
      <c r="BJ279" s="20" t="s">
        <v>84</v>
      </c>
      <c r="BK279" s="228">
        <f>ROUND(I279*H279,2)</f>
        <v>0</v>
      </c>
      <c r="BL279" s="20" t="s">
        <v>226</v>
      </c>
      <c r="BM279" s="227" t="s">
        <v>2475</v>
      </c>
    </row>
    <row r="280" s="2" customFormat="1">
      <c r="A280" s="42"/>
      <c r="B280" s="43"/>
      <c r="C280" s="44"/>
      <c r="D280" s="299" t="s">
        <v>1131</v>
      </c>
      <c r="E280" s="44"/>
      <c r="F280" s="300" t="s">
        <v>2078</v>
      </c>
      <c r="G280" s="44"/>
      <c r="H280" s="44"/>
      <c r="I280" s="277"/>
      <c r="J280" s="44"/>
      <c r="K280" s="44"/>
      <c r="L280" s="48"/>
      <c r="M280" s="278"/>
      <c r="N280" s="279"/>
      <c r="O280" s="88"/>
      <c r="P280" s="88"/>
      <c r="Q280" s="88"/>
      <c r="R280" s="88"/>
      <c r="S280" s="88"/>
      <c r="T280" s="89"/>
      <c r="U280" s="42"/>
      <c r="V280" s="42"/>
      <c r="W280" s="42"/>
      <c r="X280" s="42"/>
      <c r="Y280" s="42"/>
      <c r="Z280" s="42"/>
      <c r="AA280" s="42"/>
      <c r="AB280" s="42"/>
      <c r="AC280" s="42"/>
      <c r="AD280" s="42"/>
      <c r="AE280" s="42"/>
      <c r="AT280" s="20" t="s">
        <v>1131</v>
      </c>
      <c r="AU280" s="20" t="s">
        <v>84</v>
      </c>
    </row>
    <row r="281" s="2" customFormat="1" ht="24.15" customHeight="1">
      <c r="A281" s="42"/>
      <c r="B281" s="43"/>
      <c r="C281" s="216" t="s">
        <v>517</v>
      </c>
      <c r="D281" s="216" t="s">
        <v>221</v>
      </c>
      <c r="E281" s="217" t="s">
        <v>2086</v>
      </c>
      <c r="F281" s="218" t="s">
        <v>2087</v>
      </c>
      <c r="G281" s="219" t="s">
        <v>1749</v>
      </c>
      <c r="H281" s="220">
        <v>30.742999999999999</v>
      </c>
      <c r="I281" s="221"/>
      <c r="J281" s="222">
        <f>ROUND(I281*H281,2)</f>
        <v>0</v>
      </c>
      <c r="K281" s="218" t="s">
        <v>1129</v>
      </c>
      <c r="L281" s="48"/>
      <c r="M281" s="223" t="s">
        <v>32</v>
      </c>
      <c r="N281" s="224" t="s">
        <v>48</v>
      </c>
      <c r="O281" s="88"/>
      <c r="P281" s="225">
        <f>O281*H281</f>
        <v>0</v>
      </c>
      <c r="Q281" s="225">
        <v>0</v>
      </c>
      <c r="R281" s="225">
        <f>Q281*H281</f>
        <v>0</v>
      </c>
      <c r="S281" s="225">
        <v>0.070000000000000007</v>
      </c>
      <c r="T281" s="226">
        <f>S281*H281</f>
        <v>2.1520100000000002</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2476</v>
      </c>
    </row>
    <row r="282" s="2" customFormat="1">
      <c r="A282" s="42"/>
      <c r="B282" s="43"/>
      <c r="C282" s="44"/>
      <c r="D282" s="299" t="s">
        <v>1131</v>
      </c>
      <c r="E282" s="44"/>
      <c r="F282" s="300" t="s">
        <v>2089</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1131</v>
      </c>
      <c r="AU282" s="20" t="s">
        <v>84</v>
      </c>
    </row>
    <row r="283" s="15" customFormat="1">
      <c r="A283" s="15"/>
      <c r="B283" s="266"/>
      <c r="C283" s="267"/>
      <c r="D283" s="231" t="s">
        <v>228</v>
      </c>
      <c r="E283" s="268" t="s">
        <v>32</v>
      </c>
      <c r="F283" s="269" t="s">
        <v>2311</v>
      </c>
      <c r="G283" s="267"/>
      <c r="H283" s="268" t="s">
        <v>32</v>
      </c>
      <c r="I283" s="270"/>
      <c r="J283" s="267"/>
      <c r="K283" s="267"/>
      <c r="L283" s="271"/>
      <c r="M283" s="272"/>
      <c r="N283" s="273"/>
      <c r="O283" s="273"/>
      <c r="P283" s="273"/>
      <c r="Q283" s="273"/>
      <c r="R283" s="273"/>
      <c r="S283" s="273"/>
      <c r="T283" s="274"/>
      <c r="U283" s="15"/>
      <c r="V283" s="15"/>
      <c r="W283" s="15"/>
      <c r="X283" s="15"/>
      <c r="Y283" s="15"/>
      <c r="Z283" s="15"/>
      <c r="AA283" s="15"/>
      <c r="AB283" s="15"/>
      <c r="AC283" s="15"/>
      <c r="AD283" s="15"/>
      <c r="AE283" s="15"/>
      <c r="AT283" s="275" t="s">
        <v>228</v>
      </c>
      <c r="AU283" s="275" t="s">
        <v>84</v>
      </c>
      <c r="AV283" s="15" t="s">
        <v>84</v>
      </c>
      <c r="AW283" s="15" t="s">
        <v>39</v>
      </c>
      <c r="AX283" s="15" t="s">
        <v>77</v>
      </c>
      <c r="AY283" s="275" t="s">
        <v>219</v>
      </c>
    </row>
    <row r="284" s="13" customFormat="1">
      <c r="A284" s="13"/>
      <c r="B284" s="229"/>
      <c r="C284" s="230"/>
      <c r="D284" s="231" t="s">
        <v>228</v>
      </c>
      <c r="E284" s="232" t="s">
        <v>2320</v>
      </c>
      <c r="F284" s="233" t="s">
        <v>2477</v>
      </c>
      <c r="G284" s="230"/>
      <c r="H284" s="234">
        <v>30.742999999999999</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84</v>
      </c>
      <c r="AV284" s="13" t="s">
        <v>86</v>
      </c>
      <c r="AW284" s="13" t="s">
        <v>39</v>
      </c>
      <c r="AX284" s="13" t="s">
        <v>84</v>
      </c>
      <c r="AY284" s="240" t="s">
        <v>219</v>
      </c>
    </row>
    <row r="285" s="2" customFormat="1" ht="24.15" customHeight="1">
      <c r="A285" s="42"/>
      <c r="B285" s="43"/>
      <c r="C285" s="216" t="s">
        <v>521</v>
      </c>
      <c r="D285" s="216" t="s">
        <v>221</v>
      </c>
      <c r="E285" s="217" t="s">
        <v>2093</v>
      </c>
      <c r="F285" s="218" t="s">
        <v>2094</v>
      </c>
      <c r="G285" s="219" t="s">
        <v>1749</v>
      </c>
      <c r="H285" s="220">
        <v>47.609000000000002</v>
      </c>
      <c r="I285" s="221"/>
      <c r="J285" s="222">
        <f>ROUND(I285*H285,2)</f>
        <v>0</v>
      </c>
      <c r="K285" s="218" t="s">
        <v>1129</v>
      </c>
      <c r="L285" s="48"/>
      <c r="M285" s="223" t="s">
        <v>32</v>
      </c>
      <c r="N285" s="224" t="s">
        <v>48</v>
      </c>
      <c r="O285" s="88"/>
      <c r="P285" s="225">
        <f>O285*H285</f>
        <v>0</v>
      </c>
      <c r="Q285" s="225">
        <v>0</v>
      </c>
      <c r="R285" s="225">
        <f>Q285*H285</f>
        <v>0</v>
      </c>
      <c r="S285" s="225">
        <v>0.077899999999999997</v>
      </c>
      <c r="T285" s="226">
        <f>S285*H285</f>
        <v>3.7087411000000001</v>
      </c>
      <c r="U285" s="42"/>
      <c r="V285" s="42"/>
      <c r="W285" s="42"/>
      <c r="X285" s="42"/>
      <c r="Y285" s="42"/>
      <c r="Z285" s="42"/>
      <c r="AA285" s="42"/>
      <c r="AB285" s="42"/>
      <c r="AC285" s="42"/>
      <c r="AD285" s="42"/>
      <c r="AE285" s="42"/>
      <c r="AR285" s="227" t="s">
        <v>226</v>
      </c>
      <c r="AT285" s="227" t="s">
        <v>221</v>
      </c>
      <c r="AU285" s="227" t="s">
        <v>84</v>
      </c>
      <c r="AY285" s="20" t="s">
        <v>219</v>
      </c>
      <c r="BE285" s="228">
        <f>IF(N285="základní",J285,0)</f>
        <v>0</v>
      </c>
      <c r="BF285" s="228">
        <f>IF(N285="snížená",J285,0)</f>
        <v>0</v>
      </c>
      <c r="BG285" s="228">
        <f>IF(N285="zákl. přenesená",J285,0)</f>
        <v>0</v>
      </c>
      <c r="BH285" s="228">
        <f>IF(N285="sníž. přenesená",J285,0)</f>
        <v>0</v>
      </c>
      <c r="BI285" s="228">
        <f>IF(N285="nulová",J285,0)</f>
        <v>0</v>
      </c>
      <c r="BJ285" s="20" t="s">
        <v>84</v>
      </c>
      <c r="BK285" s="228">
        <f>ROUND(I285*H285,2)</f>
        <v>0</v>
      </c>
      <c r="BL285" s="20" t="s">
        <v>226</v>
      </c>
      <c r="BM285" s="227" t="s">
        <v>2478</v>
      </c>
    </row>
    <row r="286" s="2" customFormat="1">
      <c r="A286" s="42"/>
      <c r="B286" s="43"/>
      <c r="C286" s="44"/>
      <c r="D286" s="299" t="s">
        <v>1131</v>
      </c>
      <c r="E286" s="44"/>
      <c r="F286" s="300" t="s">
        <v>2096</v>
      </c>
      <c r="G286" s="44"/>
      <c r="H286" s="44"/>
      <c r="I286" s="277"/>
      <c r="J286" s="44"/>
      <c r="K286" s="44"/>
      <c r="L286" s="48"/>
      <c r="M286" s="278"/>
      <c r="N286" s="279"/>
      <c r="O286" s="88"/>
      <c r="P286" s="88"/>
      <c r="Q286" s="88"/>
      <c r="R286" s="88"/>
      <c r="S286" s="88"/>
      <c r="T286" s="89"/>
      <c r="U286" s="42"/>
      <c r="V286" s="42"/>
      <c r="W286" s="42"/>
      <c r="X286" s="42"/>
      <c r="Y286" s="42"/>
      <c r="Z286" s="42"/>
      <c r="AA286" s="42"/>
      <c r="AB286" s="42"/>
      <c r="AC286" s="42"/>
      <c r="AD286" s="42"/>
      <c r="AE286" s="42"/>
      <c r="AT286" s="20" t="s">
        <v>1131</v>
      </c>
      <c r="AU286" s="20" t="s">
        <v>84</v>
      </c>
    </row>
    <row r="287" s="15" customFormat="1">
      <c r="A287" s="15"/>
      <c r="B287" s="266"/>
      <c r="C287" s="267"/>
      <c r="D287" s="231" t="s">
        <v>228</v>
      </c>
      <c r="E287" s="268" t="s">
        <v>32</v>
      </c>
      <c r="F287" s="269" t="s">
        <v>2314</v>
      </c>
      <c r="G287" s="267"/>
      <c r="H287" s="268" t="s">
        <v>32</v>
      </c>
      <c r="I287" s="270"/>
      <c r="J287" s="267"/>
      <c r="K287" s="267"/>
      <c r="L287" s="271"/>
      <c r="M287" s="272"/>
      <c r="N287" s="273"/>
      <c r="O287" s="273"/>
      <c r="P287" s="273"/>
      <c r="Q287" s="273"/>
      <c r="R287" s="273"/>
      <c r="S287" s="273"/>
      <c r="T287" s="274"/>
      <c r="U287" s="15"/>
      <c r="V287" s="15"/>
      <c r="W287" s="15"/>
      <c r="X287" s="15"/>
      <c r="Y287" s="15"/>
      <c r="Z287" s="15"/>
      <c r="AA287" s="15"/>
      <c r="AB287" s="15"/>
      <c r="AC287" s="15"/>
      <c r="AD287" s="15"/>
      <c r="AE287" s="15"/>
      <c r="AT287" s="275" t="s">
        <v>228</v>
      </c>
      <c r="AU287" s="275" t="s">
        <v>84</v>
      </c>
      <c r="AV287" s="15" t="s">
        <v>84</v>
      </c>
      <c r="AW287" s="15" t="s">
        <v>39</v>
      </c>
      <c r="AX287" s="15" t="s">
        <v>77</v>
      </c>
      <c r="AY287" s="275" t="s">
        <v>219</v>
      </c>
    </row>
    <row r="288" s="13" customFormat="1">
      <c r="A288" s="13"/>
      <c r="B288" s="229"/>
      <c r="C288" s="230"/>
      <c r="D288" s="231" t="s">
        <v>228</v>
      </c>
      <c r="E288" s="232" t="s">
        <v>2110</v>
      </c>
      <c r="F288" s="233" t="s">
        <v>2479</v>
      </c>
      <c r="G288" s="230"/>
      <c r="H288" s="234">
        <v>47.609000000000002</v>
      </c>
      <c r="I288" s="235"/>
      <c r="J288" s="230"/>
      <c r="K288" s="230"/>
      <c r="L288" s="236"/>
      <c r="M288" s="237"/>
      <c r="N288" s="238"/>
      <c r="O288" s="238"/>
      <c r="P288" s="238"/>
      <c r="Q288" s="238"/>
      <c r="R288" s="238"/>
      <c r="S288" s="238"/>
      <c r="T288" s="239"/>
      <c r="U288" s="13"/>
      <c r="V288" s="13"/>
      <c r="W288" s="13"/>
      <c r="X288" s="13"/>
      <c r="Y288" s="13"/>
      <c r="Z288" s="13"/>
      <c r="AA288" s="13"/>
      <c r="AB288" s="13"/>
      <c r="AC288" s="13"/>
      <c r="AD288" s="13"/>
      <c r="AE288" s="13"/>
      <c r="AT288" s="240" t="s">
        <v>228</v>
      </c>
      <c r="AU288" s="240" t="s">
        <v>84</v>
      </c>
      <c r="AV288" s="13" t="s">
        <v>86</v>
      </c>
      <c r="AW288" s="13" t="s">
        <v>39</v>
      </c>
      <c r="AX288" s="13" t="s">
        <v>84</v>
      </c>
      <c r="AY288" s="240" t="s">
        <v>219</v>
      </c>
    </row>
    <row r="289" s="2" customFormat="1" ht="24.15" customHeight="1">
      <c r="A289" s="42"/>
      <c r="B289" s="43"/>
      <c r="C289" s="216" t="s">
        <v>525</v>
      </c>
      <c r="D289" s="216" t="s">
        <v>221</v>
      </c>
      <c r="E289" s="217" t="s">
        <v>2100</v>
      </c>
      <c r="F289" s="218" t="s">
        <v>2101</v>
      </c>
      <c r="G289" s="219" t="s">
        <v>1764</v>
      </c>
      <c r="H289" s="220">
        <v>2</v>
      </c>
      <c r="I289" s="221"/>
      <c r="J289" s="222">
        <f>ROUND(I289*H289,2)</f>
        <v>0</v>
      </c>
      <c r="K289" s="218" t="s">
        <v>1903</v>
      </c>
      <c r="L289" s="48"/>
      <c r="M289" s="223" t="s">
        <v>32</v>
      </c>
      <c r="N289" s="224" t="s">
        <v>48</v>
      </c>
      <c r="O289" s="88"/>
      <c r="P289" s="225">
        <f>O289*H289</f>
        <v>0</v>
      </c>
      <c r="Q289" s="225">
        <v>0.50375000000000003</v>
      </c>
      <c r="R289" s="225">
        <f>Q289*H289</f>
        <v>1.0075000000000001</v>
      </c>
      <c r="S289" s="225">
        <v>2.5</v>
      </c>
      <c r="T289" s="226">
        <f>S289*H289</f>
        <v>5</v>
      </c>
      <c r="U289" s="42"/>
      <c r="V289" s="42"/>
      <c r="W289" s="42"/>
      <c r="X289" s="42"/>
      <c r="Y289" s="42"/>
      <c r="Z289" s="42"/>
      <c r="AA289" s="42"/>
      <c r="AB289" s="42"/>
      <c r="AC289" s="42"/>
      <c r="AD289" s="42"/>
      <c r="AE289" s="42"/>
      <c r="AR289" s="227" t="s">
        <v>226</v>
      </c>
      <c r="AT289" s="227" t="s">
        <v>221</v>
      </c>
      <c r="AU289" s="227" t="s">
        <v>84</v>
      </c>
      <c r="AY289" s="20" t="s">
        <v>219</v>
      </c>
      <c r="BE289" s="228">
        <f>IF(N289="základní",J289,0)</f>
        <v>0</v>
      </c>
      <c r="BF289" s="228">
        <f>IF(N289="snížená",J289,0)</f>
        <v>0</v>
      </c>
      <c r="BG289" s="228">
        <f>IF(N289="zákl. přenesená",J289,0)</f>
        <v>0</v>
      </c>
      <c r="BH289" s="228">
        <f>IF(N289="sníž. přenesená",J289,0)</f>
        <v>0</v>
      </c>
      <c r="BI289" s="228">
        <f>IF(N289="nulová",J289,0)</f>
        <v>0</v>
      </c>
      <c r="BJ289" s="20" t="s">
        <v>84</v>
      </c>
      <c r="BK289" s="228">
        <f>ROUND(I289*H289,2)</f>
        <v>0</v>
      </c>
      <c r="BL289" s="20" t="s">
        <v>226</v>
      </c>
      <c r="BM289" s="227" t="s">
        <v>2480</v>
      </c>
    </row>
    <row r="290" s="15" customFormat="1">
      <c r="A290" s="15"/>
      <c r="B290" s="266"/>
      <c r="C290" s="267"/>
      <c r="D290" s="231" t="s">
        <v>228</v>
      </c>
      <c r="E290" s="268" t="s">
        <v>32</v>
      </c>
      <c r="F290" s="269" t="s">
        <v>1759</v>
      </c>
      <c r="G290" s="267"/>
      <c r="H290" s="268" t="s">
        <v>32</v>
      </c>
      <c r="I290" s="270"/>
      <c r="J290" s="267"/>
      <c r="K290" s="267"/>
      <c r="L290" s="271"/>
      <c r="M290" s="272"/>
      <c r="N290" s="273"/>
      <c r="O290" s="273"/>
      <c r="P290" s="273"/>
      <c r="Q290" s="273"/>
      <c r="R290" s="273"/>
      <c r="S290" s="273"/>
      <c r="T290" s="274"/>
      <c r="U290" s="15"/>
      <c r="V290" s="15"/>
      <c r="W290" s="15"/>
      <c r="X290" s="15"/>
      <c r="Y290" s="15"/>
      <c r="Z290" s="15"/>
      <c r="AA290" s="15"/>
      <c r="AB290" s="15"/>
      <c r="AC290" s="15"/>
      <c r="AD290" s="15"/>
      <c r="AE290" s="15"/>
      <c r="AT290" s="275" t="s">
        <v>228</v>
      </c>
      <c r="AU290" s="275" t="s">
        <v>84</v>
      </c>
      <c r="AV290" s="15" t="s">
        <v>84</v>
      </c>
      <c r="AW290" s="15" t="s">
        <v>39</v>
      </c>
      <c r="AX290" s="15" t="s">
        <v>77</v>
      </c>
      <c r="AY290" s="275" t="s">
        <v>219</v>
      </c>
    </row>
    <row r="291" s="13" customFormat="1">
      <c r="A291" s="13"/>
      <c r="B291" s="229"/>
      <c r="C291" s="230"/>
      <c r="D291" s="231" t="s">
        <v>228</v>
      </c>
      <c r="E291" s="232" t="s">
        <v>2116</v>
      </c>
      <c r="F291" s="233" t="s">
        <v>2104</v>
      </c>
      <c r="G291" s="230"/>
      <c r="H291" s="234">
        <v>2</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24.15" customHeight="1">
      <c r="A292" s="42"/>
      <c r="B292" s="43"/>
      <c r="C292" s="216" t="s">
        <v>529</v>
      </c>
      <c r="D292" s="216" t="s">
        <v>221</v>
      </c>
      <c r="E292" s="217" t="s">
        <v>2105</v>
      </c>
      <c r="F292" s="218" t="s">
        <v>2106</v>
      </c>
      <c r="G292" s="219" t="s">
        <v>1749</v>
      </c>
      <c r="H292" s="220">
        <v>190.43700000000001</v>
      </c>
      <c r="I292" s="221"/>
      <c r="J292" s="222">
        <f>ROUND(I292*H292,2)</f>
        <v>0</v>
      </c>
      <c r="K292" s="218" t="s">
        <v>1129</v>
      </c>
      <c r="L292" s="48"/>
      <c r="M292" s="223" t="s">
        <v>32</v>
      </c>
      <c r="N292" s="224" t="s">
        <v>48</v>
      </c>
      <c r="O292" s="88"/>
      <c r="P292" s="225">
        <f>O292*H292</f>
        <v>0</v>
      </c>
      <c r="Q292" s="225">
        <v>0.023244399999999998</v>
      </c>
      <c r="R292" s="225">
        <f>Q292*H292</f>
        <v>4.4265938028000003</v>
      </c>
      <c r="S292" s="225">
        <v>0</v>
      </c>
      <c r="T292" s="226">
        <f>S292*H292</f>
        <v>0</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2481</v>
      </c>
    </row>
    <row r="293" s="2" customFormat="1">
      <c r="A293" s="42"/>
      <c r="B293" s="43"/>
      <c r="C293" s="44"/>
      <c r="D293" s="299" t="s">
        <v>1131</v>
      </c>
      <c r="E293" s="44"/>
      <c r="F293" s="300" t="s">
        <v>2108</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1131</v>
      </c>
      <c r="AU293" s="20" t="s">
        <v>84</v>
      </c>
    </row>
    <row r="294" s="15" customFormat="1">
      <c r="A294" s="15"/>
      <c r="B294" s="266"/>
      <c r="C294" s="267"/>
      <c r="D294" s="231" t="s">
        <v>228</v>
      </c>
      <c r="E294" s="268" t="s">
        <v>32</v>
      </c>
      <c r="F294" s="269" t="s">
        <v>2109</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2122</v>
      </c>
      <c r="F295" s="233" t="s">
        <v>2482</v>
      </c>
      <c r="G295" s="230"/>
      <c r="H295" s="234">
        <v>190.43700000000001</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24.15" customHeight="1">
      <c r="A296" s="42"/>
      <c r="B296" s="43"/>
      <c r="C296" s="216" t="s">
        <v>535</v>
      </c>
      <c r="D296" s="216" t="s">
        <v>221</v>
      </c>
      <c r="E296" s="217" t="s">
        <v>2112</v>
      </c>
      <c r="F296" s="218" t="s">
        <v>2113</v>
      </c>
      <c r="G296" s="219" t="s">
        <v>1749</v>
      </c>
      <c r="H296" s="220">
        <v>47.609000000000002</v>
      </c>
      <c r="I296" s="221"/>
      <c r="J296" s="222">
        <f>ROUND(I296*H296,2)</f>
        <v>0</v>
      </c>
      <c r="K296" s="218" t="s">
        <v>1129</v>
      </c>
      <c r="L296" s="48"/>
      <c r="M296" s="223" t="s">
        <v>32</v>
      </c>
      <c r="N296" s="224" t="s">
        <v>48</v>
      </c>
      <c r="O296" s="88"/>
      <c r="P296" s="225">
        <f>O296*H296</f>
        <v>0</v>
      </c>
      <c r="Q296" s="225">
        <v>0.078163999999999997</v>
      </c>
      <c r="R296" s="225">
        <f>Q296*H296</f>
        <v>3.7213098759999998</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2483</v>
      </c>
    </row>
    <row r="297" s="2" customFormat="1">
      <c r="A297" s="42"/>
      <c r="B297" s="43"/>
      <c r="C297" s="44"/>
      <c r="D297" s="299" t="s">
        <v>1131</v>
      </c>
      <c r="E297" s="44"/>
      <c r="F297" s="300" t="s">
        <v>2115</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1131</v>
      </c>
      <c r="AU297" s="20" t="s">
        <v>84</v>
      </c>
    </row>
    <row r="298" s="15" customFormat="1">
      <c r="A298" s="15"/>
      <c r="B298" s="266"/>
      <c r="C298" s="267"/>
      <c r="D298" s="231" t="s">
        <v>228</v>
      </c>
      <c r="E298" s="268" t="s">
        <v>32</v>
      </c>
      <c r="F298" s="269" t="s">
        <v>2324</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2129</v>
      </c>
      <c r="F299" s="233" t="s">
        <v>2479</v>
      </c>
      <c r="G299" s="230"/>
      <c r="H299" s="234">
        <v>47.609000000000002</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24.15" customHeight="1">
      <c r="A300" s="42"/>
      <c r="B300" s="43"/>
      <c r="C300" s="216" t="s">
        <v>541</v>
      </c>
      <c r="D300" s="216" t="s">
        <v>221</v>
      </c>
      <c r="E300" s="217" t="s">
        <v>2117</v>
      </c>
      <c r="F300" s="218" t="s">
        <v>2118</v>
      </c>
      <c r="G300" s="219" t="s">
        <v>1749</v>
      </c>
      <c r="H300" s="220">
        <v>28</v>
      </c>
      <c r="I300" s="221"/>
      <c r="J300" s="222">
        <f>ROUND(I300*H300,2)</f>
        <v>0</v>
      </c>
      <c r="K300" s="218" t="s">
        <v>1129</v>
      </c>
      <c r="L300" s="48"/>
      <c r="M300" s="223" t="s">
        <v>32</v>
      </c>
      <c r="N300" s="224" t="s">
        <v>48</v>
      </c>
      <c r="O300" s="88"/>
      <c r="P300" s="225">
        <f>O300*H300</f>
        <v>0</v>
      </c>
      <c r="Q300" s="225">
        <v>0.038850000000000003</v>
      </c>
      <c r="R300" s="225">
        <f>Q300*H300</f>
        <v>1.0878000000000001</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2484</v>
      </c>
    </row>
    <row r="301" s="2" customFormat="1">
      <c r="A301" s="42"/>
      <c r="B301" s="43"/>
      <c r="C301" s="44"/>
      <c r="D301" s="299" t="s">
        <v>1131</v>
      </c>
      <c r="E301" s="44"/>
      <c r="F301" s="300" t="s">
        <v>2120</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1131</v>
      </c>
      <c r="AU301" s="20" t="s">
        <v>84</v>
      </c>
    </row>
    <row r="302" s="15" customFormat="1">
      <c r="A302" s="15"/>
      <c r="B302" s="266"/>
      <c r="C302" s="267"/>
      <c r="D302" s="231" t="s">
        <v>228</v>
      </c>
      <c r="E302" s="268" t="s">
        <v>32</v>
      </c>
      <c r="F302" s="269" t="s">
        <v>2485</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2337</v>
      </c>
      <c r="F303" s="233" t="s">
        <v>2486</v>
      </c>
      <c r="G303" s="230"/>
      <c r="H303" s="234">
        <v>28</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24.15" customHeight="1">
      <c r="A304" s="42"/>
      <c r="B304" s="43"/>
      <c r="C304" s="216" t="s">
        <v>546</v>
      </c>
      <c r="D304" s="216" t="s">
        <v>221</v>
      </c>
      <c r="E304" s="217" t="s">
        <v>2124</v>
      </c>
      <c r="F304" s="218" t="s">
        <v>2125</v>
      </c>
      <c r="G304" s="219" t="s">
        <v>1749</v>
      </c>
      <c r="H304" s="220">
        <v>31</v>
      </c>
      <c r="I304" s="221"/>
      <c r="J304" s="222">
        <f>ROUND(I304*H304,2)</f>
        <v>0</v>
      </c>
      <c r="K304" s="218" t="s">
        <v>1129</v>
      </c>
      <c r="L304" s="48"/>
      <c r="M304" s="223" t="s">
        <v>32</v>
      </c>
      <c r="N304" s="224" t="s">
        <v>48</v>
      </c>
      <c r="O304" s="88"/>
      <c r="P304" s="225">
        <f>O304*H304</f>
        <v>0</v>
      </c>
      <c r="Q304" s="225">
        <v>0.040289999999999999</v>
      </c>
      <c r="R304" s="225">
        <f>Q304*H304</f>
        <v>1.24899</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2487</v>
      </c>
    </row>
    <row r="305" s="2" customFormat="1">
      <c r="A305" s="42"/>
      <c r="B305" s="43"/>
      <c r="C305" s="44"/>
      <c r="D305" s="299" t="s">
        <v>1131</v>
      </c>
      <c r="E305" s="44"/>
      <c r="F305" s="300" t="s">
        <v>2127</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1131</v>
      </c>
      <c r="AU305" s="20" t="s">
        <v>84</v>
      </c>
    </row>
    <row r="306" s="15" customFormat="1">
      <c r="A306" s="15"/>
      <c r="B306" s="266"/>
      <c r="C306" s="267"/>
      <c r="D306" s="231" t="s">
        <v>228</v>
      </c>
      <c r="E306" s="268" t="s">
        <v>32</v>
      </c>
      <c r="F306" s="269" t="s">
        <v>2328</v>
      </c>
      <c r="G306" s="267"/>
      <c r="H306" s="268" t="s">
        <v>32</v>
      </c>
      <c r="I306" s="270"/>
      <c r="J306" s="267"/>
      <c r="K306" s="267"/>
      <c r="L306" s="271"/>
      <c r="M306" s="272"/>
      <c r="N306" s="273"/>
      <c r="O306" s="273"/>
      <c r="P306" s="273"/>
      <c r="Q306" s="273"/>
      <c r="R306" s="273"/>
      <c r="S306" s="273"/>
      <c r="T306" s="274"/>
      <c r="U306" s="15"/>
      <c r="V306" s="15"/>
      <c r="W306" s="15"/>
      <c r="X306" s="15"/>
      <c r="Y306" s="15"/>
      <c r="Z306" s="15"/>
      <c r="AA306" s="15"/>
      <c r="AB306" s="15"/>
      <c r="AC306" s="15"/>
      <c r="AD306" s="15"/>
      <c r="AE306" s="15"/>
      <c r="AT306" s="275" t="s">
        <v>228</v>
      </c>
      <c r="AU306" s="275" t="s">
        <v>84</v>
      </c>
      <c r="AV306" s="15" t="s">
        <v>84</v>
      </c>
      <c r="AW306" s="15" t="s">
        <v>39</v>
      </c>
      <c r="AX306" s="15" t="s">
        <v>77</v>
      </c>
      <c r="AY306" s="275" t="s">
        <v>219</v>
      </c>
    </row>
    <row r="307" s="13" customFormat="1">
      <c r="A307" s="13"/>
      <c r="B307" s="229"/>
      <c r="C307" s="230"/>
      <c r="D307" s="231" t="s">
        <v>228</v>
      </c>
      <c r="E307" s="232" t="s">
        <v>2140</v>
      </c>
      <c r="F307" s="233" t="s">
        <v>2488</v>
      </c>
      <c r="G307" s="230"/>
      <c r="H307" s="234">
        <v>31</v>
      </c>
      <c r="I307" s="235"/>
      <c r="J307" s="230"/>
      <c r="K307" s="230"/>
      <c r="L307" s="236"/>
      <c r="M307" s="237"/>
      <c r="N307" s="238"/>
      <c r="O307" s="238"/>
      <c r="P307" s="238"/>
      <c r="Q307" s="238"/>
      <c r="R307" s="238"/>
      <c r="S307" s="238"/>
      <c r="T307" s="239"/>
      <c r="U307" s="13"/>
      <c r="V307" s="13"/>
      <c r="W307" s="13"/>
      <c r="X307" s="13"/>
      <c r="Y307" s="13"/>
      <c r="Z307" s="13"/>
      <c r="AA307" s="13"/>
      <c r="AB307" s="13"/>
      <c r="AC307" s="13"/>
      <c r="AD307" s="13"/>
      <c r="AE307" s="13"/>
      <c r="AT307" s="240" t="s">
        <v>228</v>
      </c>
      <c r="AU307" s="240" t="s">
        <v>84</v>
      </c>
      <c r="AV307" s="13" t="s">
        <v>86</v>
      </c>
      <c r="AW307" s="13" t="s">
        <v>39</v>
      </c>
      <c r="AX307" s="13" t="s">
        <v>84</v>
      </c>
      <c r="AY307" s="240" t="s">
        <v>219</v>
      </c>
    </row>
    <row r="308" s="2" customFormat="1" ht="24.15" customHeight="1">
      <c r="A308" s="42"/>
      <c r="B308" s="43"/>
      <c r="C308" s="216" t="s">
        <v>836</v>
      </c>
      <c r="D308" s="216" t="s">
        <v>221</v>
      </c>
      <c r="E308" s="217" t="s">
        <v>2131</v>
      </c>
      <c r="F308" s="218" t="s">
        <v>2132</v>
      </c>
      <c r="G308" s="219" t="s">
        <v>280</v>
      </c>
      <c r="H308" s="220">
        <v>19.800000000000001</v>
      </c>
      <c r="I308" s="221"/>
      <c r="J308" s="222">
        <f>ROUND(I308*H308,2)</f>
        <v>0</v>
      </c>
      <c r="K308" s="218" t="s">
        <v>1129</v>
      </c>
      <c r="L308" s="48"/>
      <c r="M308" s="223" t="s">
        <v>32</v>
      </c>
      <c r="N308" s="224" t="s">
        <v>48</v>
      </c>
      <c r="O308" s="88"/>
      <c r="P308" s="225">
        <f>O308*H308</f>
        <v>0</v>
      </c>
      <c r="Q308" s="225">
        <v>0.00024096</v>
      </c>
      <c r="R308" s="225">
        <f>Q308*H308</f>
        <v>0.0047710080000000002</v>
      </c>
      <c r="S308" s="225">
        <v>0</v>
      </c>
      <c r="T308" s="226">
        <f>S308*H308</f>
        <v>0</v>
      </c>
      <c r="U308" s="42"/>
      <c r="V308" s="42"/>
      <c r="W308" s="42"/>
      <c r="X308" s="42"/>
      <c r="Y308" s="42"/>
      <c r="Z308" s="42"/>
      <c r="AA308" s="42"/>
      <c r="AB308" s="42"/>
      <c r="AC308" s="42"/>
      <c r="AD308" s="42"/>
      <c r="AE308" s="42"/>
      <c r="AR308" s="227" t="s">
        <v>226</v>
      </c>
      <c r="AT308" s="227" t="s">
        <v>221</v>
      </c>
      <c r="AU308" s="227" t="s">
        <v>84</v>
      </c>
      <c r="AY308" s="20" t="s">
        <v>219</v>
      </c>
      <c r="BE308" s="228">
        <f>IF(N308="základní",J308,0)</f>
        <v>0</v>
      </c>
      <c r="BF308" s="228">
        <f>IF(N308="snížená",J308,0)</f>
        <v>0</v>
      </c>
      <c r="BG308" s="228">
        <f>IF(N308="zákl. přenesená",J308,0)</f>
        <v>0</v>
      </c>
      <c r="BH308" s="228">
        <f>IF(N308="sníž. přenesená",J308,0)</f>
        <v>0</v>
      </c>
      <c r="BI308" s="228">
        <f>IF(N308="nulová",J308,0)</f>
        <v>0</v>
      </c>
      <c r="BJ308" s="20" t="s">
        <v>84</v>
      </c>
      <c r="BK308" s="228">
        <f>ROUND(I308*H308,2)</f>
        <v>0</v>
      </c>
      <c r="BL308" s="20" t="s">
        <v>226</v>
      </c>
      <c r="BM308" s="227" t="s">
        <v>2489</v>
      </c>
    </row>
    <row r="309" s="2" customFormat="1">
      <c r="A309" s="42"/>
      <c r="B309" s="43"/>
      <c r="C309" s="44"/>
      <c r="D309" s="299" t="s">
        <v>1131</v>
      </c>
      <c r="E309" s="44"/>
      <c r="F309" s="300" t="s">
        <v>2134</v>
      </c>
      <c r="G309" s="44"/>
      <c r="H309" s="44"/>
      <c r="I309" s="277"/>
      <c r="J309" s="44"/>
      <c r="K309" s="44"/>
      <c r="L309" s="48"/>
      <c r="M309" s="278"/>
      <c r="N309" s="279"/>
      <c r="O309" s="88"/>
      <c r="P309" s="88"/>
      <c r="Q309" s="88"/>
      <c r="R309" s="88"/>
      <c r="S309" s="88"/>
      <c r="T309" s="89"/>
      <c r="U309" s="42"/>
      <c r="V309" s="42"/>
      <c r="W309" s="42"/>
      <c r="X309" s="42"/>
      <c r="Y309" s="42"/>
      <c r="Z309" s="42"/>
      <c r="AA309" s="42"/>
      <c r="AB309" s="42"/>
      <c r="AC309" s="42"/>
      <c r="AD309" s="42"/>
      <c r="AE309" s="42"/>
      <c r="AT309" s="20" t="s">
        <v>1131</v>
      </c>
      <c r="AU309" s="20" t="s">
        <v>84</v>
      </c>
    </row>
    <row r="310" s="2" customFormat="1" ht="16.5" customHeight="1">
      <c r="A310" s="42"/>
      <c r="B310" s="43"/>
      <c r="C310" s="252" t="s">
        <v>841</v>
      </c>
      <c r="D310" s="252" t="s">
        <v>280</v>
      </c>
      <c r="E310" s="253" t="s">
        <v>2135</v>
      </c>
      <c r="F310" s="254" t="s">
        <v>2136</v>
      </c>
      <c r="G310" s="255" t="s">
        <v>280</v>
      </c>
      <c r="H310" s="256">
        <v>19.800000000000001</v>
      </c>
      <c r="I310" s="257"/>
      <c r="J310" s="258">
        <f>ROUND(I310*H310,2)</f>
        <v>0</v>
      </c>
      <c r="K310" s="254" t="s">
        <v>1903</v>
      </c>
      <c r="L310" s="259"/>
      <c r="M310" s="260" t="s">
        <v>32</v>
      </c>
      <c r="N310" s="261" t="s">
        <v>48</v>
      </c>
      <c r="O310" s="88"/>
      <c r="P310" s="225">
        <f>O310*H310</f>
        <v>0</v>
      </c>
      <c r="Q310" s="225">
        <v>8.0000000000000007E-05</v>
      </c>
      <c r="R310" s="225">
        <f>Q310*H310</f>
        <v>0.0015840000000000001</v>
      </c>
      <c r="S310" s="225">
        <v>0</v>
      </c>
      <c r="T310" s="226">
        <f>S310*H310</f>
        <v>0</v>
      </c>
      <c r="U310" s="42"/>
      <c r="V310" s="42"/>
      <c r="W310" s="42"/>
      <c r="X310" s="42"/>
      <c r="Y310" s="42"/>
      <c r="Z310" s="42"/>
      <c r="AA310" s="42"/>
      <c r="AB310" s="42"/>
      <c r="AC310" s="42"/>
      <c r="AD310" s="42"/>
      <c r="AE310" s="42"/>
      <c r="AR310" s="227" t="s">
        <v>262</v>
      </c>
      <c r="AT310" s="227" t="s">
        <v>280</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2490</v>
      </c>
    </row>
    <row r="311" s="15" customFormat="1">
      <c r="A311" s="15"/>
      <c r="B311" s="266"/>
      <c r="C311" s="267"/>
      <c r="D311" s="231" t="s">
        <v>228</v>
      </c>
      <c r="E311" s="268" t="s">
        <v>32</v>
      </c>
      <c r="F311" s="269" t="s">
        <v>2138</v>
      </c>
      <c r="G311" s="267"/>
      <c r="H311" s="268" t="s">
        <v>32</v>
      </c>
      <c r="I311" s="270"/>
      <c r="J311" s="267"/>
      <c r="K311" s="267"/>
      <c r="L311" s="271"/>
      <c r="M311" s="272"/>
      <c r="N311" s="273"/>
      <c r="O311" s="273"/>
      <c r="P311" s="273"/>
      <c r="Q311" s="273"/>
      <c r="R311" s="273"/>
      <c r="S311" s="273"/>
      <c r="T311" s="274"/>
      <c r="U311" s="15"/>
      <c r="V311" s="15"/>
      <c r="W311" s="15"/>
      <c r="X311" s="15"/>
      <c r="Y311" s="15"/>
      <c r="Z311" s="15"/>
      <c r="AA311" s="15"/>
      <c r="AB311" s="15"/>
      <c r="AC311" s="15"/>
      <c r="AD311" s="15"/>
      <c r="AE311" s="15"/>
      <c r="AT311" s="275" t="s">
        <v>228</v>
      </c>
      <c r="AU311" s="275" t="s">
        <v>84</v>
      </c>
      <c r="AV311" s="15" t="s">
        <v>84</v>
      </c>
      <c r="AW311" s="15" t="s">
        <v>39</v>
      </c>
      <c r="AX311" s="15" t="s">
        <v>77</v>
      </c>
      <c r="AY311" s="275" t="s">
        <v>219</v>
      </c>
    </row>
    <row r="312" s="15" customFormat="1">
      <c r="A312" s="15"/>
      <c r="B312" s="266"/>
      <c r="C312" s="267"/>
      <c r="D312" s="231" t="s">
        <v>228</v>
      </c>
      <c r="E312" s="268" t="s">
        <v>32</v>
      </c>
      <c r="F312" s="269" t="s">
        <v>2139</v>
      </c>
      <c r="G312" s="267"/>
      <c r="H312" s="268" t="s">
        <v>32</v>
      </c>
      <c r="I312" s="270"/>
      <c r="J312" s="267"/>
      <c r="K312" s="267"/>
      <c r="L312" s="271"/>
      <c r="M312" s="272"/>
      <c r="N312" s="273"/>
      <c r="O312" s="273"/>
      <c r="P312" s="273"/>
      <c r="Q312" s="273"/>
      <c r="R312" s="273"/>
      <c r="S312" s="273"/>
      <c r="T312" s="274"/>
      <c r="U312" s="15"/>
      <c r="V312" s="15"/>
      <c r="W312" s="15"/>
      <c r="X312" s="15"/>
      <c r="Y312" s="15"/>
      <c r="Z312" s="15"/>
      <c r="AA312" s="15"/>
      <c r="AB312" s="15"/>
      <c r="AC312" s="15"/>
      <c r="AD312" s="15"/>
      <c r="AE312" s="15"/>
      <c r="AT312" s="275" t="s">
        <v>228</v>
      </c>
      <c r="AU312" s="275" t="s">
        <v>84</v>
      </c>
      <c r="AV312" s="15" t="s">
        <v>84</v>
      </c>
      <c r="AW312" s="15" t="s">
        <v>39</v>
      </c>
      <c r="AX312" s="15" t="s">
        <v>77</v>
      </c>
      <c r="AY312" s="275" t="s">
        <v>219</v>
      </c>
    </row>
    <row r="313" s="13" customFormat="1">
      <c r="A313" s="13"/>
      <c r="B313" s="229"/>
      <c r="C313" s="230"/>
      <c r="D313" s="231" t="s">
        <v>228</v>
      </c>
      <c r="E313" s="232" t="s">
        <v>2152</v>
      </c>
      <c r="F313" s="233" t="s">
        <v>2491</v>
      </c>
      <c r="G313" s="230"/>
      <c r="H313" s="234">
        <v>19.800000000000001</v>
      </c>
      <c r="I313" s="235"/>
      <c r="J313" s="230"/>
      <c r="K313" s="230"/>
      <c r="L313" s="236"/>
      <c r="M313" s="237"/>
      <c r="N313" s="238"/>
      <c r="O313" s="238"/>
      <c r="P313" s="238"/>
      <c r="Q313" s="238"/>
      <c r="R313" s="238"/>
      <c r="S313" s="238"/>
      <c r="T313" s="239"/>
      <c r="U313" s="13"/>
      <c r="V313" s="13"/>
      <c r="W313" s="13"/>
      <c r="X313" s="13"/>
      <c r="Y313" s="13"/>
      <c r="Z313" s="13"/>
      <c r="AA313" s="13"/>
      <c r="AB313" s="13"/>
      <c r="AC313" s="13"/>
      <c r="AD313" s="13"/>
      <c r="AE313" s="13"/>
      <c r="AT313" s="240" t="s">
        <v>228</v>
      </c>
      <c r="AU313" s="240" t="s">
        <v>84</v>
      </c>
      <c r="AV313" s="13" t="s">
        <v>86</v>
      </c>
      <c r="AW313" s="13" t="s">
        <v>39</v>
      </c>
      <c r="AX313" s="13" t="s">
        <v>84</v>
      </c>
      <c r="AY313" s="240" t="s">
        <v>219</v>
      </c>
    </row>
    <row r="314" s="2" customFormat="1" ht="24.15" customHeight="1">
      <c r="A314" s="42"/>
      <c r="B314" s="43"/>
      <c r="C314" s="216" t="s">
        <v>844</v>
      </c>
      <c r="D314" s="216" t="s">
        <v>221</v>
      </c>
      <c r="E314" s="217" t="s">
        <v>2142</v>
      </c>
      <c r="F314" s="218" t="s">
        <v>2143</v>
      </c>
      <c r="G314" s="219" t="s">
        <v>1868</v>
      </c>
      <c r="H314" s="220">
        <v>369.5</v>
      </c>
      <c r="I314" s="221"/>
      <c r="J314" s="222">
        <f>ROUND(I314*H314,2)</f>
        <v>0</v>
      </c>
      <c r="K314" s="218" t="s">
        <v>1903</v>
      </c>
      <c r="L314" s="48"/>
      <c r="M314" s="223" t="s">
        <v>32</v>
      </c>
      <c r="N314" s="224" t="s">
        <v>48</v>
      </c>
      <c r="O314" s="88"/>
      <c r="P314" s="225">
        <f>O314*H314</f>
        <v>0</v>
      </c>
      <c r="Q314" s="225">
        <v>0.001</v>
      </c>
      <c r="R314" s="225">
        <f>Q314*H314</f>
        <v>0.3695</v>
      </c>
      <c r="S314" s="225">
        <v>0</v>
      </c>
      <c r="T314" s="226">
        <f>S314*H314</f>
        <v>0</v>
      </c>
      <c r="U314" s="42"/>
      <c r="V314" s="42"/>
      <c r="W314" s="42"/>
      <c r="X314" s="42"/>
      <c r="Y314" s="42"/>
      <c r="Z314" s="42"/>
      <c r="AA314" s="42"/>
      <c r="AB314" s="42"/>
      <c r="AC314" s="42"/>
      <c r="AD314" s="42"/>
      <c r="AE314" s="42"/>
      <c r="AR314" s="227" t="s">
        <v>226</v>
      </c>
      <c r="AT314" s="227" t="s">
        <v>221</v>
      </c>
      <c r="AU314" s="227" t="s">
        <v>84</v>
      </c>
      <c r="AY314" s="20" t="s">
        <v>219</v>
      </c>
      <c r="BE314" s="228">
        <f>IF(N314="základní",J314,0)</f>
        <v>0</v>
      </c>
      <c r="BF314" s="228">
        <f>IF(N314="snížená",J314,0)</f>
        <v>0</v>
      </c>
      <c r="BG314" s="228">
        <f>IF(N314="zákl. přenesená",J314,0)</f>
        <v>0</v>
      </c>
      <c r="BH314" s="228">
        <f>IF(N314="sníž. přenesená",J314,0)</f>
        <v>0</v>
      </c>
      <c r="BI314" s="228">
        <f>IF(N314="nulová",J314,0)</f>
        <v>0</v>
      </c>
      <c r="BJ314" s="20" t="s">
        <v>84</v>
      </c>
      <c r="BK314" s="228">
        <f>ROUND(I314*H314,2)</f>
        <v>0</v>
      </c>
      <c r="BL314" s="20" t="s">
        <v>226</v>
      </c>
      <c r="BM314" s="227" t="s">
        <v>2492</v>
      </c>
    </row>
    <row r="315" s="2" customFormat="1">
      <c r="A315" s="42"/>
      <c r="B315" s="43"/>
      <c r="C315" s="44"/>
      <c r="D315" s="231" t="s">
        <v>663</v>
      </c>
      <c r="E315" s="44"/>
      <c r="F315" s="276" t="s">
        <v>2145</v>
      </c>
      <c r="G315" s="44"/>
      <c r="H315" s="44"/>
      <c r="I315" s="277"/>
      <c r="J315" s="44"/>
      <c r="K315" s="44"/>
      <c r="L315" s="48"/>
      <c r="M315" s="278"/>
      <c r="N315" s="279"/>
      <c r="O315" s="88"/>
      <c r="P315" s="88"/>
      <c r="Q315" s="88"/>
      <c r="R315" s="88"/>
      <c r="S315" s="88"/>
      <c r="T315" s="89"/>
      <c r="U315" s="42"/>
      <c r="V315" s="42"/>
      <c r="W315" s="42"/>
      <c r="X315" s="42"/>
      <c r="Y315" s="42"/>
      <c r="Z315" s="42"/>
      <c r="AA315" s="42"/>
      <c r="AB315" s="42"/>
      <c r="AC315" s="42"/>
      <c r="AD315" s="42"/>
      <c r="AE315" s="42"/>
      <c r="AT315" s="20" t="s">
        <v>663</v>
      </c>
      <c r="AU315" s="20" t="s">
        <v>84</v>
      </c>
    </row>
    <row r="316" s="15" customFormat="1">
      <c r="A316" s="15"/>
      <c r="B316" s="266"/>
      <c r="C316" s="267"/>
      <c r="D316" s="231" t="s">
        <v>228</v>
      </c>
      <c r="E316" s="268" t="s">
        <v>32</v>
      </c>
      <c r="F316" s="269" t="s">
        <v>2493</v>
      </c>
      <c r="G316" s="267"/>
      <c r="H316" s="268" t="s">
        <v>32</v>
      </c>
      <c r="I316" s="270"/>
      <c r="J316" s="267"/>
      <c r="K316" s="267"/>
      <c r="L316" s="271"/>
      <c r="M316" s="272"/>
      <c r="N316" s="273"/>
      <c r="O316" s="273"/>
      <c r="P316" s="273"/>
      <c r="Q316" s="273"/>
      <c r="R316" s="273"/>
      <c r="S316" s="273"/>
      <c r="T316" s="274"/>
      <c r="U316" s="15"/>
      <c r="V316" s="15"/>
      <c r="W316" s="15"/>
      <c r="X316" s="15"/>
      <c r="Y316" s="15"/>
      <c r="Z316" s="15"/>
      <c r="AA316" s="15"/>
      <c r="AB316" s="15"/>
      <c r="AC316" s="15"/>
      <c r="AD316" s="15"/>
      <c r="AE316" s="15"/>
      <c r="AT316" s="275" t="s">
        <v>228</v>
      </c>
      <c r="AU316" s="275" t="s">
        <v>84</v>
      </c>
      <c r="AV316" s="15" t="s">
        <v>84</v>
      </c>
      <c r="AW316" s="15" t="s">
        <v>39</v>
      </c>
      <c r="AX316" s="15" t="s">
        <v>77</v>
      </c>
      <c r="AY316" s="275" t="s">
        <v>219</v>
      </c>
    </row>
    <row r="317" s="13" customFormat="1">
      <c r="A317" s="13"/>
      <c r="B317" s="229"/>
      <c r="C317" s="230"/>
      <c r="D317" s="231" t="s">
        <v>228</v>
      </c>
      <c r="E317" s="232" t="s">
        <v>2158</v>
      </c>
      <c r="F317" s="233" t="s">
        <v>2494</v>
      </c>
      <c r="G317" s="230"/>
      <c r="H317" s="234">
        <v>369.5</v>
      </c>
      <c r="I317" s="235"/>
      <c r="J317" s="230"/>
      <c r="K317" s="230"/>
      <c r="L317" s="236"/>
      <c r="M317" s="237"/>
      <c r="N317" s="238"/>
      <c r="O317" s="238"/>
      <c r="P317" s="238"/>
      <c r="Q317" s="238"/>
      <c r="R317" s="238"/>
      <c r="S317" s="238"/>
      <c r="T317" s="239"/>
      <c r="U317" s="13"/>
      <c r="V317" s="13"/>
      <c r="W317" s="13"/>
      <c r="X317" s="13"/>
      <c r="Y317" s="13"/>
      <c r="Z317" s="13"/>
      <c r="AA317" s="13"/>
      <c r="AB317" s="13"/>
      <c r="AC317" s="13"/>
      <c r="AD317" s="13"/>
      <c r="AE317" s="13"/>
      <c r="AT317" s="240" t="s">
        <v>228</v>
      </c>
      <c r="AU317" s="240" t="s">
        <v>84</v>
      </c>
      <c r="AV317" s="13" t="s">
        <v>86</v>
      </c>
      <c r="AW317" s="13" t="s">
        <v>39</v>
      </c>
      <c r="AX317" s="13" t="s">
        <v>84</v>
      </c>
      <c r="AY317" s="240" t="s">
        <v>219</v>
      </c>
    </row>
    <row r="318" s="2" customFormat="1" ht="24.15" customHeight="1">
      <c r="A318" s="42"/>
      <c r="B318" s="43"/>
      <c r="C318" s="216" t="s">
        <v>851</v>
      </c>
      <c r="D318" s="216" t="s">
        <v>221</v>
      </c>
      <c r="E318" s="217" t="s">
        <v>2146</v>
      </c>
      <c r="F318" s="218" t="s">
        <v>2147</v>
      </c>
      <c r="G318" s="219" t="s">
        <v>1868</v>
      </c>
      <c r="H318" s="220">
        <v>1348.0999999999999</v>
      </c>
      <c r="I318" s="221"/>
      <c r="J318" s="222">
        <f>ROUND(I318*H318,2)</f>
        <v>0</v>
      </c>
      <c r="K318" s="218" t="s">
        <v>1903</v>
      </c>
      <c r="L318" s="48"/>
      <c r="M318" s="223" t="s">
        <v>32</v>
      </c>
      <c r="N318" s="224" t="s">
        <v>48</v>
      </c>
      <c r="O318" s="88"/>
      <c r="P318" s="225">
        <f>O318*H318</f>
        <v>0</v>
      </c>
      <c r="Q318" s="225">
        <v>0.001</v>
      </c>
      <c r="R318" s="225">
        <f>Q318*H318</f>
        <v>1.3480999999999999</v>
      </c>
      <c r="S318" s="225">
        <v>0</v>
      </c>
      <c r="T318" s="226">
        <f>S318*H318</f>
        <v>0</v>
      </c>
      <c r="U318" s="42"/>
      <c r="V318" s="42"/>
      <c r="W318" s="42"/>
      <c r="X318" s="42"/>
      <c r="Y318" s="42"/>
      <c r="Z318" s="42"/>
      <c r="AA318" s="42"/>
      <c r="AB318" s="42"/>
      <c r="AC318" s="42"/>
      <c r="AD318" s="42"/>
      <c r="AE318" s="42"/>
      <c r="AR318" s="227" t="s">
        <v>226</v>
      </c>
      <c r="AT318" s="227" t="s">
        <v>221</v>
      </c>
      <c r="AU318" s="227" t="s">
        <v>84</v>
      </c>
      <c r="AY318" s="20" t="s">
        <v>219</v>
      </c>
      <c r="BE318" s="228">
        <f>IF(N318="základní",J318,0)</f>
        <v>0</v>
      </c>
      <c r="BF318" s="228">
        <f>IF(N318="snížená",J318,0)</f>
        <v>0</v>
      </c>
      <c r="BG318" s="228">
        <f>IF(N318="zákl. přenesená",J318,0)</f>
        <v>0</v>
      </c>
      <c r="BH318" s="228">
        <f>IF(N318="sníž. přenesená",J318,0)</f>
        <v>0</v>
      </c>
      <c r="BI318" s="228">
        <f>IF(N318="nulová",J318,0)</f>
        <v>0</v>
      </c>
      <c r="BJ318" s="20" t="s">
        <v>84</v>
      </c>
      <c r="BK318" s="228">
        <f>ROUND(I318*H318,2)</f>
        <v>0</v>
      </c>
      <c r="BL318" s="20" t="s">
        <v>226</v>
      </c>
      <c r="BM318" s="227" t="s">
        <v>2495</v>
      </c>
    </row>
    <row r="319" s="2" customFormat="1">
      <c r="A319" s="42"/>
      <c r="B319" s="43"/>
      <c r="C319" s="44"/>
      <c r="D319" s="231" t="s">
        <v>663</v>
      </c>
      <c r="E319" s="44"/>
      <c r="F319" s="276" t="s">
        <v>2149</v>
      </c>
      <c r="G319" s="44"/>
      <c r="H319" s="44"/>
      <c r="I319" s="277"/>
      <c r="J319" s="44"/>
      <c r="K319" s="44"/>
      <c r="L319" s="48"/>
      <c r="M319" s="278"/>
      <c r="N319" s="279"/>
      <c r="O319" s="88"/>
      <c r="P319" s="88"/>
      <c r="Q319" s="88"/>
      <c r="R319" s="88"/>
      <c r="S319" s="88"/>
      <c r="T319" s="89"/>
      <c r="U319" s="42"/>
      <c r="V319" s="42"/>
      <c r="W319" s="42"/>
      <c r="X319" s="42"/>
      <c r="Y319" s="42"/>
      <c r="Z319" s="42"/>
      <c r="AA319" s="42"/>
      <c r="AB319" s="42"/>
      <c r="AC319" s="42"/>
      <c r="AD319" s="42"/>
      <c r="AE319" s="42"/>
      <c r="AT319" s="20" t="s">
        <v>663</v>
      </c>
      <c r="AU319" s="20" t="s">
        <v>84</v>
      </c>
    </row>
    <row r="320" s="15" customFormat="1">
      <c r="A320" s="15"/>
      <c r="B320" s="266"/>
      <c r="C320" s="267"/>
      <c r="D320" s="231" t="s">
        <v>228</v>
      </c>
      <c r="E320" s="268" t="s">
        <v>32</v>
      </c>
      <c r="F320" s="269" t="s">
        <v>2150</v>
      </c>
      <c r="G320" s="267"/>
      <c r="H320" s="268" t="s">
        <v>32</v>
      </c>
      <c r="I320" s="270"/>
      <c r="J320" s="267"/>
      <c r="K320" s="267"/>
      <c r="L320" s="271"/>
      <c r="M320" s="272"/>
      <c r="N320" s="273"/>
      <c r="O320" s="273"/>
      <c r="P320" s="273"/>
      <c r="Q320" s="273"/>
      <c r="R320" s="273"/>
      <c r="S320" s="273"/>
      <c r="T320" s="274"/>
      <c r="U320" s="15"/>
      <c r="V320" s="15"/>
      <c r="W320" s="15"/>
      <c r="X320" s="15"/>
      <c r="Y320" s="15"/>
      <c r="Z320" s="15"/>
      <c r="AA320" s="15"/>
      <c r="AB320" s="15"/>
      <c r="AC320" s="15"/>
      <c r="AD320" s="15"/>
      <c r="AE320" s="15"/>
      <c r="AT320" s="275" t="s">
        <v>228</v>
      </c>
      <c r="AU320" s="275" t="s">
        <v>84</v>
      </c>
      <c r="AV320" s="15" t="s">
        <v>84</v>
      </c>
      <c r="AW320" s="15" t="s">
        <v>39</v>
      </c>
      <c r="AX320" s="15" t="s">
        <v>77</v>
      </c>
      <c r="AY320" s="275" t="s">
        <v>219</v>
      </c>
    </row>
    <row r="321" s="15" customFormat="1">
      <c r="A321" s="15"/>
      <c r="B321" s="266"/>
      <c r="C321" s="267"/>
      <c r="D321" s="231" t="s">
        <v>228</v>
      </c>
      <c r="E321" s="268" t="s">
        <v>32</v>
      </c>
      <c r="F321" s="269" t="s">
        <v>2496</v>
      </c>
      <c r="G321" s="267"/>
      <c r="H321" s="268" t="s">
        <v>32</v>
      </c>
      <c r="I321" s="270"/>
      <c r="J321" s="267"/>
      <c r="K321" s="267"/>
      <c r="L321" s="271"/>
      <c r="M321" s="272"/>
      <c r="N321" s="273"/>
      <c r="O321" s="273"/>
      <c r="P321" s="273"/>
      <c r="Q321" s="273"/>
      <c r="R321" s="273"/>
      <c r="S321" s="273"/>
      <c r="T321" s="274"/>
      <c r="U321" s="15"/>
      <c r="V321" s="15"/>
      <c r="W321" s="15"/>
      <c r="X321" s="15"/>
      <c r="Y321" s="15"/>
      <c r="Z321" s="15"/>
      <c r="AA321" s="15"/>
      <c r="AB321" s="15"/>
      <c r="AC321" s="15"/>
      <c r="AD321" s="15"/>
      <c r="AE321" s="15"/>
      <c r="AT321" s="275" t="s">
        <v>228</v>
      </c>
      <c r="AU321" s="275" t="s">
        <v>84</v>
      </c>
      <c r="AV321" s="15" t="s">
        <v>84</v>
      </c>
      <c r="AW321" s="15" t="s">
        <v>39</v>
      </c>
      <c r="AX321" s="15" t="s">
        <v>77</v>
      </c>
      <c r="AY321" s="275" t="s">
        <v>219</v>
      </c>
    </row>
    <row r="322" s="13" customFormat="1">
      <c r="A322" s="13"/>
      <c r="B322" s="229"/>
      <c r="C322" s="230"/>
      <c r="D322" s="231" t="s">
        <v>228</v>
      </c>
      <c r="E322" s="232" t="s">
        <v>2350</v>
      </c>
      <c r="F322" s="233" t="s">
        <v>2497</v>
      </c>
      <c r="G322" s="230"/>
      <c r="H322" s="234">
        <v>1348.0999999999999</v>
      </c>
      <c r="I322" s="235"/>
      <c r="J322" s="230"/>
      <c r="K322" s="230"/>
      <c r="L322" s="236"/>
      <c r="M322" s="237"/>
      <c r="N322" s="238"/>
      <c r="O322" s="238"/>
      <c r="P322" s="238"/>
      <c r="Q322" s="238"/>
      <c r="R322" s="238"/>
      <c r="S322" s="238"/>
      <c r="T322" s="239"/>
      <c r="U322" s="13"/>
      <c r="V322" s="13"/>
      <c r="W322" s="13"/>
      <c r="X322" s="13"/>
      <c r="Y322" s="13"/>
      <c r="Z322" s="13"/>
      <c r="AA322" s="13"/>
      <c r="AB322" s="13"/>
      <c r="AC322" s="13"/>
      <c r="AD322" s="13"/>
      <c r="AE322" s="13"/>
      <c r="AT322" s="240" t="s">
        <v>228</v>
      </c>
      <c r="AU322" s="240" t="s">
        <v>84</v>
      </c>
      <c r="AV322" s="13" t="s">
        <v>86</v>
      </c>
      <c r="AW322" s="13" t="s">
        <v>39</v>
      </c>
      <c r="AX322" s="13" t="s">
        <v>84</v>
      </c>
      <c r="AY322" s="240" t="s">
        <v>219</v>
      </c>
    </row>
    <row r="323" s="2" customFormat="1" ht="16.5" customHeight="1">
      <c r="A323" s="42"/>
      <c r="B323" s="43"/>
      <c r="C323" s="216" t="s">
        <v>860</v>
      </c>
      <c r="D323" s="216" t="s">
        <v>221</v>
      </c>
      <c r="E323" s="217" t="s">
        <v>2154</v>
      </c>
      <c r="F323" s="218" t="s">
        <v>2155</v>
      </c>
      <c r="G323" s="219" t="s">
        <v>1868</v>
      </c>
      <c r="H323" s="220">
        <v>31.399999999999999</v>
      </c>
      <c r="I323" s="221"/>
      <c r="J323" s="222">
        <f>ROUND(I323*H323,2)</f>
        <v>0</v>
      </c>
      <c r="K323" s="218" t="s">
        <v>1903</v>
      </c>
      <c r="L323" s="48"/>
      <c r="M323" s="223" t="s">
        <v>32</v>
      </c>
      <c r="N323" s="224" t="s">
        <v>48</v>
      </c>
      <c r="O323" s="88"/>
      <c r="P323" s="225">
        <f>O323*H323</f>
        <v>0</v>
      </c>
      <c r="Q323" s="225">
        <v>0</v>
      </c>
      <c r="R323" s="225">
        <f>Q323*H323</f>
        <v>0</v>
      </c>
      <c r="S323" s="225">
        <v>0</v>
      </c>
      <c r="T323" s="226">
        <f>S323*H323</f>
        <v>0</v>
      </c>
      <c r="U323" s="42"/>
      <c r="V323" s="42"/>
      <c r="W323" s="42"/>
      <c r="X323" s="42"/>
      <c r="Y323" s="42"/>
      <c r="Z323" s="42"/>
      <c r="AA323" s="42"/>
      <c r="AB323" s="42"/>
      <c r="AC323" s="42"/>
      <c r="AD323" s="42"/>
      <c r="AE323" s="42"/>
      <c r="AR323" s="227" t="s">
        <v>226</v>
      </c>
      <c r="AT323" s="227" t="s">
        <v>221</v>
      </c>
      <c r="AU323" s="227" t="s">
        <v>84</v>
      </c>
      <c r="AY323" s="20" t="s">
        <v>219</v>
      </c>
      <c r="BE323" s="228">
        <f>IF(N323="základní",J323,0)</f>
        <v>0</v>
      </c>
      <c r="BF323" s="228">
        <f>IF(N323="snížená",J323,0)</f>
        <v>0</v>
      </c>
      <c r="BG323" s="228">
        <f>IF(N323="zákl. přenesená",J323,0)</f>
        <v>0</v>
      </c>
      <c r="BH323" s="228">
        <f>IF(N323="sníž. přenesená",J323,0)</f>
        <v>0</v>
      </c>
      <c r="BI323" s="228">
        <f>IF(N323="nulová",J323,0)</f>
        <v>0</v>
      </c>
      <c r="BJ323" s="20" t="s">
        <v>84</v>
      </c>
      <c r="BK323" s="228">
        <f>ROUND(I323*H323,2)</f>
        <v>0</v>
      </c>
      <c r="BL323" s="20" t="s">
        <v>226</v>
      </c>
      <c r="BM323" s="227" t="s">
        <v>2498</v>
      </c>
    </row>
    <row r="324" s="2" customFormat="1">
      <c r="A324" s="42"/>
      <c r="B324" s="43"/>
      <c r="C324" s="44"/>
      <c r="D324" s="231" t="s">
        <v>663</v>
      </c>
      <c r="E324" s="44"/>
      <c r="F324" s="276" t="s">
        <v>2157</v>
      </c>
      <c r="G324" s="44"/>
      <c r="H324" s="44"/>
      <c r="I324" s="277"/>
      <c r="J324" s="44"/>
      <c r="K324" s="44"/>
      <c r="L324" s="48"/>
      <c r="M324" s="278"/>
      <c r="N324" s="279"/>
      <c r="O324" s="88"/>
      <c r="P324" s="88"/>
      <c r="Q324" s="88"/>
      <c r="R324" s="88"/>
      <c r="S324" s="88"/>
      <c r="T324" s="89"/>
      <c r="U324" s="42"/>
      <c r="V324" s="42"/>
      <c r="W324" s="42"/>
      <c r="X324" s="42"/>
      <c r="Y324" s="42"/>
      <c r="Z324" s="42"/>
      <c r="AA324" s="42"/>
      <c r="AB324" s="42"/>
      <c r="AC324" s="42"/>
      <c r="AD324" s="42"/>
      <c r="AE324" s="42"/>
      <c r="AT324" s="20" t="s">
        <v>663</v>
      </c>
      <c r="AU324" s="20" t="s">
        <v>84</v>
      </c>
    </row>
    <row r="325" s="15" customFormat="1">
      <c r="A325" s="15"/>
      <c r="B325" s="266"/>
      <c r="C325" s="267"/>
      <c r="D325" s="231" t="s">
        <v>228</v>
      </c>
      <c r="E325" s="268" t="s">
        <v>32</v>
      </c>
      <c r="F325" s="269" t="s">
        <v>2150</v>
      </c>
      <c r="G325" s="267"/>
      <c r="H325" s="268" t="s">
        <v>32</v>
      </c>
      <c r="I325" s="270"/>
      <c r="J325" s="267"/>
      <c r="K325" s="267"/>
      <c r="L325" s="271"/>
      <c r="M325" s="272"/>
      <c r="N325" s="273"/>
      <c r="O325" s="273"/>
      <c r="P325" s="273"/>
      <c r="Q325" s="273"/>
      <c r="R325" s="273"/>
      <c r="S325" s="273"/>
      <c r="T325" s="274"/>
      <c r="U325" s="15"/>
      <c r="V325" s="15"/>
      <c r="W325" s="15"/>
      <c r="X325" s="15"/>
      <c r="Y325" s="15"/>
      <c r="Z325" s="15"/>
      <c r="AA325" s="15"/>
      <c r="AB325" s="15"/>
      <c r="AC325" s="15"/>
      <c r="AD325" s="15"/>
      <c r="AE325" s="15"/>
      <c r="AT325" s="275" t="s">
        <v>228</v>
      </c>
      <c r="AU325" s="275" t="s">
        <v>84</v>
      </c>
      <c r="AV325" s="15" t="s">
        <v>84</v>
      </c>
      <c r="AW325" s="15" t="s">
        <v>39</v>
      </c>
      <c r="AX325" s="15" t="s">
        <v>77</v>
      </c>
      <c r="AY325" s="275" t="s">
        <v>219</v>
      </c>
    </row>
    <row r="326" s="13" customFormat="1">
      <c r="A326" s="13"/>
      <c r="B326" s="229"/>
      <c r="C326" s="230"/>
      <c r="D326" s="231" t="s">
        <v>228</v>
      </c>
      <c r="E326" s="232" t="s">
        <v>2171</v>
      </c>
      <c r="F326" s="233" t="s">
        <v>2499</v>
      </c>
      <c r="G326" s="230"/>
      <c r="H326" s="234">
        <v>31.399999999999999</v>
      </c>
      <c r="I326" s="235"/>
      <c r="J326" s="230"/>
      <c r="K326" s="230"/>
      <c r="L326" s="236"/>
      <c r="M326" s="237"/>
      <c r="N326" s="238"/>
      <c r="O326" s="238"/>
      <c r="P326" s="238"/>
      <c r="Q326" s="238"/>
      <c r="R326" s="238"/>
      <c r="S326" s="238"/>
      <c r="T326" s="239"/>
      <c r="U326" s="13"/>
      <c r="V326" s="13"/>
      <c r="W326" s="13"/>
      <c r="X326" s="13"/>
      <c r="Y326" s="13"/>
      <c r="Z326" s="13"/>
      <c r="AA326" s="13"/>
      <c r="AB326" s="13"/>
      <c r="AC326" s="13"/>
      <c r="AD326" s="13"/>
      <c r="AE326" s="13"/>
      <c r="AT326" s="240" t="s">
        <v>228</v>
      </c>
      <c r="AU326" s="240" t="s">
        <v>84</v>
      </c>
      <c r="AV326" s="13" t="s">
        <v>86</v>
      </c>
      <c r="AW326" s="13" t="s">
        <v>39</v>
      </c>
      <c r="AX326" s="13" t="s">
        <v>84</v>
      </c>
      <c r="AY326" s="240" t="s">
        <v>219</v>
      </c>
    </row>
    <row r="327" s="12" customFormat="1" ht="25.92" customHeight="1">
      <c r="A327" s="12"/>
      <c r="B327" s="200"/>
      <c r="C327" s="201"/>
      <c r="D327" s="202" t="s">
        <v>76</v>
      </c>
      <c r="E327" s="203" t="s">
        <v>2160</v>
      </c>
      <c r="F327" s="203" t="s">
        <v>2161</v>
      </c>
      <c r="G327" s="201"/>
      <c r="H327" s="201"/>
      <c r="I327" s="204"/>
      <c r="J327" s="205">
        <f>BK327</f>
        <v>0</v>
      </c>
      <c r="K327" s="201"/>
      <c r="L327" s="206"/>
      <c r="M327" s="207"/>
      <c r="N327" s="208"/>
      <c r="O327" s="208"/>
      <c r="P327" s="209">
        <f>SUM(P328:P341)</f>
        <v>0</v>
      </c>
      <c r="Q327" s="208"/>
      <c r="R327" s="209">
        <f>SUM(R328:R341)</f>
        <v>0</v>
      </c>
      <c r="S327" s="208"/>
      <c r="T327" s="210">
        <f>SUM(T328:T341)</f>
        <v>0</v>
      </c>
      <c r="U327" s="12"/>
      <c r="V327" s="12"/>
      <c r="W327" s="12"/>
      <c r="X327" s="12"/>
      <c r="Y327" s="12"/>
      <c r="Z327" s="12"/>
      <c r="AA327" s="12"/>
      <c r="AB327" s="12"/>
      <c r="AC327" s="12"/>
      <c r="AD327" s="12"/>
      <c r="AE327" s="12"/>
      <c r="AR327" s="211" t="s">
        <v>84</v>
      </c>
      <c r="AT327" s="212" t="s">
        <v>76</v>
      </c>
      <c r="AU327" s="212" t="s">
        <v>77</v>
      </c>
      <c r="AY327" s="211" t="s">
        <v>219</v>
      </c>
      <c r="BK327" s="213">
        <f>SUM(BK328:BK341)</f>
        <v>0</v>
      </c>
    </row>
    <row r="328" s="2" customFormat="1" ht="24.15" customHeight="1">
      <c r="A328" s="42"/>
      <c r="B328" s="43"/>
      <c r="C328" s="216" t="s">
        <v>862</v>
      </c>
      <c r="D328" s="216" t="s">
        <v>221</v>
      </c>
      <c r="E328" s="217" t="s">
        <v>2162</v>
      </c>
      <c r="F328" s="218" t="s">
        <v>2163</v>
      </c>
      <c r="G328" s="219" t="s">
        <v>1839</v>
      </c>
      <c r="H328" s="220">
        <v>151.71299999999999</v>
      </c>
      <c r="I328" s="221"/>
      <c r="J328" s="222">
        <f>ROUND(I328*H328,2)</f>
        <v>0</v>
      </c>
      <c r="K328" s="218" t="s">
        <v>1129</v>
      </c>
      <c r="L328" s="48"/>
      <c r="M328" s="223" t="s">
        <v>32</v>
      </c>
      <c r="N328" s="224" t="s">
        <v>48</v>
      </c>
      <c r="O328" s="88"/>
      <c r="P328" s="225">
        <f>O328*H328</f>
        <v>0</v>
      </c>
      <c r="Q328" s="225">
        <v>0</v>
      </c>
      <c r="R328" s="225">
        <f>Q328*H328</f>
        <v>0</v>
      </c>
      <c r="S328" s="225">
        <v>0</v>
      </c>
      <c r="T328" s="226">
        <f>S328*H328</f>
        <v>0</v>
      </c>
      <c r="U328" s="42"/>
      <c r="V328" s="42"/>
      <c r="W328" s="42"/>
      <c r="X328" s="42"/>
      <c r="Y328" s="42"/>
      <c r="Z328" s="42"/>
      <c r="AA328" s="42"/>
      <c r="AB328" s="42"/>
      <c r="AC328" s="42"/>
      <c r="AD328" s="42"/>
      <c r="AE328" s="42"/>
      <c r="AR328" s="227" t="s">
        <v>226</v>
      </c>
      <c r="AT328" s="227" t="s">
        <v>221</v>
      </c>
      <c r="AU328" s="227" t="s">
        <v>84</v>
      </c>
      <c r="AY328" s="20" t="s">
        <v>219</v>
      </c>
      <c r="BE328" s="228">
        <f>IF(N328="základní",J328,0)</f>
        <v>0</v>
      </c>
      <c r="BF328" s="228">
        <f>IF(N328="snížená",J328,0)</f>
        <v>0</v>
      </c>
      <c r="BG328" s="228">
        <f>IF(N328="zákl. přenesená",J328,0)</f>
        <v>0</v>
      </c>
      <c r="BH328" s="228">
        <f>IF(N328="sníž. přenesená",J328,0)</f>
        <v>0</v>
      </c>
      <c r="BI328" s="228">
        <f>IF(N328="nulová",J328,0)</f>
        <v>0</v>
      </c>
      <c r="BJ328" s="20" t="s">
        <v>84</v>
      </c>
      <c r="BK328" s="228">
        <f>ROUND(I328*H328,2)</f>
        <v>0</v>
      </c>
      <c r="BL328" s="20" t="s">
        <v>226</v>
      </c>
      <c r="BM328" s="227" t="s">
        <v>2500</v>
      </c>
    </row>
    <row r="329" s="2" customFormat="1">
      <c r="A329" s="42"/>
      <c r="B329" s="43"/>
      <c r="C329" s="44"/>
      <c r="D329" s="299" t="s">
        <v>1131</v>
      </c>
      <c r="E329" s="44"/>
      <c r="F329" s="300" t="s">
        <v>2165</v>
      </c>
      <c r="G329" s="44"/>
      <c r="H329" s="44"/>
      <c r="I329" s="277"/>
      <c r="J329" s="44"/>
      <c r="K329" s="44"/>
      <c r="L329" s="48"/>
      <c r="M329" s="278"/>
      <c r="N329" s="279"/>
      <c r="O329" s="88"/>
      <c r="P329" s="88"/>
      <c r="Q329" s="88"/>
      <c r="R329" s="88"/>
      <c r="S329" s="88"/>
      <c r="T329" s="89"/>
      <c r="U329" s="42"/>
      <c r="V329" s="42"/>
      <c r="W329" s="42"/>
      <c r="X329" s="42"/>
      <c r="Y329" s="42"/>
      <c r="Z329" s="42"/>
      <c r="AA329" s="42"/>
      <c r="AB329" s="42"/>
      <c r="AC329" s="42"/>
      <c r="AD329" s="42"/>
      <c r="AE329" s="42"/>
      <c r="AT329" s="20" t="s">
        <v>1131</v>
      </c>
      <c r="AU329" s="20" t="s">
        <v>84</v>
      </c>
    </row>
    <row r="330" s="2" customFormat="1" ht="24.15" customHeight="1">
      <c r="A330" s="42"/>
      <c r="B330" s="43"/>
      <c r="C330" s="216" t="s">
        <v>865</v>
      </c>
      <c r="D330" s="216" t="s">
        <v>221</v>
      </c>
      <c r="E330" s="217" t="s">
        <v>2166</v>
      </c>
      <c r="F330" s="218" t="s">
        <v>2167</v>
      </c>
      <c r="G330" s="219" t="s">
        <v>1839</v>
      </c>
      <c r="H330" s="220">
        <v>735.92700000000002</v>
      </c>
      <c r="I330" s="221"/>
      <c r="J330" s="222">
        <f>ROUND(I330*H330,2)</f>
        <v>0</v>
      </c>
      <c r="K330" s="218" t="s">
        <v>1129</v>
      </c>
      <c r="L330" s="48"/>
      <c r="M330" s="223" t="s">
        <v>32</v>
      </c>
      <c r="N330" s="224" t="s">
        <v>48</v>
      </c>
      <c r="O330" s="88"/>
      <c r="P330" s="225">
        <f>O330*H330</f>
        <v>0</v>
      </c>
      <c r="Q330" s="225">
        <v>0</v>
      </c>
      <c r="R330" s="225">
        <f>Q330*H330</f>
        <v>0</v>
      </c>
      <c r="S330" s="225">
        <v>0</v>
      </c>
      <c r="T330" s="226">
        <f>S330*H330</f>
        <v>0</v>
      </c>
      <c r="U330" s="42"/>
      <c r="V330" s="42"/>
      <c r="W330" s="42"/>
      <c r="X330" s="42"/>
      <c r="Y330" s="42"/>
      <c r="Z330" s="42"/>
      <c r="AA330" s="42"/>
      <c r="AB330" s="42"/>
      <c r="AC330" s="42"/>
      <c r="AD330" s="42"/>
      <c r="AE330" s="42"/>
      <c r="AR330" s="227" t="s">
        <v>226</v>
      </c>
      <c r="AT330" s="227" t="s">
        <v>221</v>
      </c>
      <c r="AU330" s="227" t="s">
        <v>84</v>
      </c>
      <c r="AY330" s="20" t="s">
        <v>219</v>
      </c>
      <c r="BE330" s="228">
        <f>IF(N330="základní",J330,0)</f>
        <v>0</v>
      </c>
      <c r="BF330" s="228">
        <f>IF(N330="snížená",J330,0)</f>
        <v>0</v>
      </c>
      <c r="BG330" s="228">
        <f>IF(N330="zákl. přenesená",J330,0)</f>
        <v>0</v>
      </c>
      <c r="BH330" s="228">
        <f>IF(N330="sníž. přenesená",J330,0)</f>
        <v>0</v>
      </c>
      <c r="BI330" s="228">
        <f>IF(N330="nulová",J330,0)</f>
        <v>0</v>
      </c>
      <c r="BJ330" s="20" t="s">
        <v>84</v>
      </c>
      <c r="BK330" s="228">
        <f>ROUND(I330*H330,2)</f>
        <v>0</v>
      </c>
      <c r="BL330" s="20" t="s">
        <v>226</v>
      </c>
      <c r="BM330" s="227" t="s">
        <v>2501</v>
      </c>
    </row>
    <row r="331" s="2" customFormat="1">
      <c r="A331" s="42"/>
      <c r="B331" s="43"/>
      <c r="C331" s="44"/>
      <c r="D331" s="299" t="s">
        <v>1131</v>
      </c>
      <c r="E331" s="44"/>
      <c r="F331" s="300" t="s">
        <v>2169</v>
      </c>
      <c r="G331" s="44"/>
      <c r="H331" s="44"/>
      <c r="I331" s="277"/>
      <c r="J331" s="44"/>
      <c r="K331" s="44"/>
      <c r="L331" s="48"/>
      <c r="M331" s="278"/>
      <c r="N331" s="279"/>
      <c r="O331" s="88"/>
      <c r="P331" s="88"/>
      <c r="Q331" s="88"/>
      <c r="R331" s="88"/>
      <c r="S331" s="88"/>
      <c r="T331" s="89"/>
      <c r="U331" s="42"/>
      <c r="V331" s="42"/>
      <c r="W331" s="42"/>
      <c r="X331" s="42"/>
      <c r="Y331" s="42"/>
      <c r="Z331" s="42"/>
      <c r="AA331" s="42"/>
      <c r="AB331" s="42"/>
      <c r="AC331" s="42"/>
      <c r="AD331" s="42"/>
      <c r="AE331" s="42"/>
      <c r="AT331" s="20" t="s">
        <v>1131</v>
      </c>
      <c r="AU331" s="20" t="s">
        <v>84</v>
      </c>
    </row>
    <row r="332" s="15" customFormat="1">
      <c r="A332" s="15"/>
      <c r="B332" s="266"/>
      <c r="C332" s="267"/>
      <c r="D332" s="231" t="s">
        <v>228</v>
      </c>
      <c r="E332" s="268" t="s">
        <v>32</v>
      </c>
      <c r="F332" s="269" t="s">
        <v>2502</v>
      </c>
      <c r="G332" s="267"/>
      <c r="H332" s="268" t="s">
        <v>32</v>
      </c>
      <c r="I332" s="270"/>
      <c r="J332" s="267"/>
      <c r="K332" s="267"/>
      <c r="L332" s="271"/>
      <c r="M332" s="272"/>
      <c r="N332" s="273"/>
      <c r="O332" s="273"/>
      <c r="P332" s="273"/>
      <c r="Q332" s="273"/>
      <c r="R332" s="273"/>
      <c r="S332" s="273"/>
      <c r="T332" s="274"/>
      <c r="U332" s="15"/>
      <c r="V332" s="15"/>
      <c r="W332" s="15"/>
      <c r="X332" s="15"/>
      <c r="Y332" s="15"/>
      <c r="Z332" s="15"/>
      <c r="AA332" s="15"/>
      <c r="AB332" s="15"/>
      <c r="AC332" s="15"/>
      <c r="AD332" s="15"/>
      <c r="AE332" s="15"/>
      <c r="AT332" s="275" t="s">
        <v>228</v>
      </c>
      <c r="AU332" s="275" t="s">
        <v>84</v>
      </c>
      <c r="AV332" s="15" t="s">
        <v>84</v>
      </c>
      <c r="AW332" s="15" t="s">
        <v>39</v>
      </c>
      <c r="AX332" s="15" t="s">
        <v>77</v>
      </c>
      <c r="AY332" s="275" t="s">
        <v>219</v>
      </c>
    </row>
    <row r="333" s="13" customFormat="1">
      <c r="A333" s="13"/>
      <c r="B333" s="229"/>
      <c r="C333" s="230"/>
      <c r="D333" s="231" t="s">
        <v>228</v>
      </c>
      <c r="E333" s="232" t="s">
        <v>2183</v>
      </c>
      <c r="F333" s="233" t="s">
        <v>2503</v>
      </c>
      <c r="G333" s="230"/>
      <c r="H333" s="234">
        <v>735.92700000000002</v>
      </c>
      <c r="I333" s="235"/>
      <c r="J333" s="230"/>
      <c r="K333" s="230"/>
      <c r="L333" s="236"/>
      <c r="M333" s="237"/>
      <c r="N333" s="238"/>
      <c r="O333" s="238"/>
      <c r="P333" s="238"/>
      <c r="Q333" s="238"/>
      <c r="R333" s="238"/>
      <c r="S333" s="238"/>
      <c r="T333" s="239"/>
      <c r="U333" s="13"/>
      <c r="V333" s="13"/>
      <c r="W333" s="13"/>
      <c r="X333" s="13"/>
      <c r="Y333" s="13"/>
      <c r="Z333" s="13"/>
      <c r="AA333" s="13"/>
      <c r="AB333" s="13"/>
      <c r="AC333" s="13"/>
      <c r="AD333" s="13"/>
      <c r="AE333" s="13"/>
      <c r="AT333" s="240" t="s">
        <v>228</v>
      </c>
      <c r="AU333" s="240" t="s">
        <v>84</v>
      </c>
      <c r="AV333" s="13" t="s">
        <v>86</v>
      </c>
      <c r="AW333" s="13" t="s">
        <v>39</v>
      </c>
      <c r="AX333" s="13" t="s">
        <v>84</v>
      </c>
      <c r="AY333" s="240" t="s">
        <v>219</v>
      </c>
    </row>
    <row r="334" s="2" customFormat="1" ht="24.15" customHeight="1">
      <c r="A334" s="42"/>
      <c r="B334" s="43"/>
      <c r="C334" s="216" t="s">
        <v>868</v>
      </c>
      <c r="D334" s="216" t="s">
        <v>221</v>
      </c>
      <c r="E334" s="217" t="s">
        <v>2504</v>
      </c>
      <c r="F334" s="218" t="s">
        <v>1263</v>
      </c>
      <c r="G334" s="219" t="s">
        <v>1839</v>
      </c>
      <c r="H334" s="220">
        <v>3.7090000000000001</v>
      </c>
      <c r="I334" s="221"/>
      <c r="J334" s="222">
        <f>ROUND(I334*H334,2)</f>
        <v>0</v>
      </c>
      <c r="K334" s="218" t="s">
        <v>1129</v>
      </c>
      <c r="L334" s="48"/>
      <c r="M334" s="223" t="s">
        <v>32</v>
      </c>
      <c r="N334" s="224" t="s">
        <v>48</v>
      </c>
      <c r="O334" s="88"/>
      <c r="P334" s="225">
        <f>O334*H334</f>
        <v>0</v>
      </c>
      <c r="Q334" s="225">
        <v>0</v>
      </c>
      <c r="R334" s="225">
        <f>Q334*H334</f>
        <v>0</v>
      </c>
      <c r="S334" s="225">
        <v>0</v>
      </c>
      <c r="T334" s="226">
        <f>S334*H334</f>
        <v>0</v>
      </c>
      <c r="U334" s="42"/>
      <c r="V334" s="42"/>
      <c r="W334" s="42"/>
      <c r="X334" s="42"/>
      <c r="Y334" s="42"/>
      <c r="Z334" s="42"/>
      <c r="AA334" s="42"/>
      <c r="AB334" s="42"/>
      <c r="AC334" s="42"/>
      <c r="AD334" s="42"/>
      <c r="AE334" s="42"/>
      <c r="AR334" s="227" t="s">
        <v>226</v>
      </c>
      <c r="AT334" s="227" t="s">
        <v>221</v>
      </c>
      <c r="AU334" s="227" t="s">
        <v>84</v>
      </c>
      <c r="AY334" s="20" t="s">
        <v>219</v>
      </c>
      <c r="BE334" s="228">
        <f>IF(N334="základní",J334,0)</f>
        <v>0</v>
      </c>
      <c r="BF334" s="228">
        <f>IF(N334="snížená",J334,0)</f>
        <v>0</v>
      </c>
      <c r="BG334" s="228">
        <f>IF(N334="zákl. přenesená",J334,0)</f>
        <v>0</v>
      </c>
      <c r="BH334" s="228">
        <f>IF(N334="sníž. přenesená",J334,0)</f>
        <v>0</v>
      </c>
      <c r="BI334" s="228">
        <f>IF(N334="nulová",J334,0)</f>
        <v>0</v>
      </c>
      <c r="BJ334" s="20" t="s">
        <v>84</v>
      </c>
      <c r="BK334" s="228">
        <f>ROUND(I334*H334,2)</f>
        <v>0</v>
      </c>
      <c r="BL334" s="20" t="s">
        <v>226</v>
      </c>
      <c r="BM334" s="227" t="s">
        <v>2505</v>
      </c>
    </row>
    <row r="335" s="2" customFormat="1">
      <c r="A335" s="42"/>
      <c r="B335" s="43"/>
      <c r="C335" s="44"/>
      <c r="D335" s="299" t="s">
        <v>1131</v>
      </c>
      <c r="E335" s="44"/>
      <c r="F335" s="300" t="s">
        <v>2506</v>
      </c>
      <c r="G335" s="44"/>
      <c r="H335" s="44"/>
      <c r="I335" s="277"/>
      <c r="J335" s="44"/>
      <c r="K335" s="44"/>
      <c r="L335" s="48"/>
      <c r="M335" s="278"/>
      <c r="N335" s="279"/>
      <c r="O335" s="88"/>
      <c r="P335" s="88"/>
      <c r="Q335" s="88"/>
      <c r="R335" s="88"/>
      <c r="S335" s="88"/>
      <c r="T335" s="89"/>
      <c r="U335" s="42"/>
      <c r="V335" s="42"/>
      <c r="W335" s="42"/>
      <c r="X335" s="42"/>
      <c r="Y335" s="42"/>
      <c r="Z335" s="42"/>
      <c r="AA335" s="42"/>
      <c r="AB335" s="42"/>
      <c r="AC335" s="42"/>
      <c r="AD335" s="42"/>
      <c r="AE335" s="42"/>
      <c r="AT335" s="20" t="s">
        <v>1131</v>
      </c>
      <c r="AU335" s="20" t="s">
        <v>84</v>
      </c>
    </row>
    <row r="336" s="13" customFormat="1">
      <c r="A336" s="13"/>
      <c r="B336" s="229"/>
      <c r="C336" s="230"/>
      <c r="D336" s="231" t="s">
        <v>228</v>
      </c>
      <c r="E336" s="232" t="s">
        <v>2507</v>
      </c>
      <c r="F336" s="233" t="s">
        <v>2508</v>
      </c>
      <c r="G336" s="230"/>
      <c r="H336" s="234">
        <v>3.7090000000000001</v>
      </c>
      <c r="I336" s="235"/>
      <c r="J336" s="230"/>
      <c r="K336" s="230"/>
      <c r="L336" s="236"/>
      <c r="M336" s="237"/>
      <c r="N336" s="238"/>
      <c r="O336" s="238"/>
      <c r="P336" s="238"/>
      <c r="Q336" s="238"/>
      <c r="R336" s="238"/>
      <c r="S336" s="238"/>
      <c r="T336" s="239"/>
      <c r="U336" s="13"/>
      <c r="V336" s="13"/>
      <c r="W336" s="13"/>
      <c r="X336" s="13"/>
      <c r="Y336" s="13"/>
      <c r="Z336" s="13"/>
      <c r="AA336" s="13"/>
      <c r="AB336" s="13"/>
      <c r="AC336" s="13"/>
      <c r="AD336" s="13"/>
      <c r="AE336" s="13"/>
      <c r="AT336" s="240" t="s">
        <v>228</v>
      </c>
      <c r="AU336" s="240" t="s">
        <v>84</v>
      </c>
      <c r="AV336" s="13" t="s">
        <v>86</v>
      </c>
      <c r="AW336" s="13" t="s">
        <v>39</v>
      </c>
      <c r="AX336" s="13" t="s">
        <v>84</v>
      </c>
      <c r="AY336" s="240" t="s">
        <v>219</v>
      </c>
    </row>
    <row r="337" s="2" customFormat="1" ht="37.8" customHeight="1">
      <c r="A337" s="42"/>
      <c r="B337" s="43"/>
      <c r="C337" s="216" t="s">
        <v>876</v>
      </c>
      <c r="D337" s="216" t="s">
        <v>221</v>
      </c>
      <c r="E337" s="217" t="s">
        <v>2179</v>
      </c>
      <c r="F337" s="218" t="s">
        <v>2180</v>
      </c>
      <c r="G337" s="219" t="s">
        <v>1839</v>
      </c>
      <c r="H337" s="220">
        <v>19.166</v>
      </c>
      <c r="I337" s="221"/>
      <c r="J337" s="222">
        <f>ROUND(I337*H337,2)</f>
        <v>0</v>
      </c>
      <c r="K337" s="218" t="s">
        <v>1129</v>
      </c>
      <c r="L337" s="48"/>
      <c r="M337" s="223" t="s">
        <v>32</v>
      </c>
      <c r="N337" s="224" t="s">
        <v>48</v>
      </c>
      <c r="O337" s="88"/>
      <c r="P337" s="225">
        <f>O337*H337</f>
        <v>0</v>
      </c>
      <c r="Q337" s="225">
        <v>0</v>
      </c>
      <c r="R337" s="225">
        <f>Q337*H337</f>
        <v>0</v>
      </c>
      <c r="S337" s="225">
        <v>0</v>
      </c>
      <c r="T337" s="226">
        <f>S337*H337</f>
        <v>0</v>
      </c>
      <c r="U337" s="42"/>
      <c r="V337" s="42"/>
      <c r="W337" s="42"/>
      <c r="X337" s="42"/>
      <c r="Y337" s="42"/>
      <c r="Z337" s="42"/>
      <c r="AA337" s="42"/>
      <c r="AB337" s="42"/>
      <c r="AC337" s="42"/>
      <c r="AD337" s="42"/>
      <c r="AE337" s="42"/>
      <c r="AR337" s="227" t="s">
        <v>226</v>
      </c>
      <c r="AT337" s="227" t="s">
        <v>221</v>
      </c>
      <c r="AU337" s="227" t="s">
        <v>84</v>
      </c>
      <c r="AY337" s="20" t="s">
        <v>219</v>
      </c>
      <c r="BE337" s="228">
        <f>IF(N337="základní",J337,0)</f>
        <v>0</v>
      </c>
      <c r="BF337" s="228">
        <f>IF(N337="snížená",J337,0)</f>
        <v>0</v>
      </c>
      <c r="BG337" s="228">
        <f>IF(N337="zákl. přenesená",J337,0)</f>
        <v>0</v>
      </c>
      <c r="BH337" s="228">
        <f>IF(N337="sníž. přenesená",J337,0)</f>
        <v>0</v>
      </c>
      <c r="BI337" s="228">
        <f>IF(N337="nulová",J337,0)</f>
        <v>0</v>
      </c>
      <c r="BJ337" s="20" t="s">
        <v>84</v>
      </c>
      <c r="BK337" s="228">
        <f>ROUND(I337*H337,2)</f>
        <v>0</v>
      </c>
      <c r="BL337" s="20" t="s">
        <v>226</v>
      </c>
      <c r="BM337" s="227" t="s">
        <v>2509</v>
      </c>
    </row>
    <row r="338" s="2" customFormat="1">
      <c r="A338" s="42"/>
      <c r="B338" s="43"/>
      <c r="C338" s="44"/>
      <c r="D338" s="299" t="s">
        <v>1131</v>
      </c>
      <c r="E338" s="44"/>
      <c r="F338" s="300" t="s">
        <v>2182</v>
      </c>
      <c r="G338" s="44"/>
      <c r="H338" s="44"/>
      <c r="I338" s="277"/>
      <c r="J338" s="44"/>
      <c r="K338" s="44"/>
      <c r="L338" s="48"/>
      <c r="M338" s="278"/>
      <c r="N338" s="279"/>
      <c r="O338" s="88"/>
      <c r="P338" s="88"/>
      <c r="Q338" s="88"/>
      <c r="R338" s="88"/>
      <c r="S338" s="88"/>
      <c r="T338" s="89"/>
      <c r="U338" s="42"/>
      <c r="V338" s="42"/>
      <c r="W338" s="42"/>
      <c r="X338" s="42"/>
      <c r="Y338" s="42"/>
      <c r="Z338" s="42"/>
      <c r="AA338" s="42"/>
      <c r="AB338" s="42"/>
      <c r="AC338" s="42"/>
      <c r="AD338" s="42"/>
      <c r="AE338" s="42"/>
      <c r="AT338" s="20" t="s">
        <v>1131</v>
      </c>
      <c r="AU338" s="20" t="s">
        <v>84</v>
      </c>
    </row>
    <row r="339" s="13" customFormat="1">
      <c r="A339" s="13"/>
      <c r="B339" s="229"/>
      <c r="C339" s="230"/>
      <c r="D339" s="231" t="s">
        <v>228</v>
      </c>
      <c r="E339" s="232" t="s">
        <v>2510</v>
      </c>
      <c r="F339" s="233" t="s">
        <v>2511</v>
      </c>
      <c r="G339" s="230"/>
      <c r="H339" s="234">
        <v>19.166</v>
      </c>
      <c r="I339" s="235"/>
      <c r="J339" s="230"/>
      <c r="K339" s="230"/>
      <c r="L339" s="236"/>
      <c r="M339" s="237"/>
      <c r="N339" s="238"/>
      <c r="O339" s="238"/>
      <c r="P339" s="238"/>
      <c r="Q339" s="238"/>
      <c r="R339" s="238"/>
      <c r="S339" s="238"/>
      <c r="T339" s="239"/>
      <c r="U339" s="13"/>
      <c r="V339" s="13"/>
      <c r="W339" s="13"/>
      <c r="X339" s="13"/>
      <c r="Y339" s="13"/>
      <c r="Z339" s="13"/>
      <c r="AA339" s="13"/>
      <c r="AB339" s="13"/>
      <c r="AC339" s="13"/>
      <c r="AD339" s="13"/>
      <c r="AE339" s="13"/>
      <c r="AT339" s="240" t="s">
        <v>228</v>
      </c>
      <c r="AU339" s="240" t="s">
        <v>84</v>
      </c>
      <c r="AV339" s="13" t="s">
        <v>86</v>
      </c>
      <c r="AW339" s="13" t="s">
        <v>39</v>
      </c>
      <c r="AX339" s="13" t="s">
        <v>84</v>
      </c>
      <c r="AY339" s="240" t="s">
        <v>219</v>
      </c>
    </row>
    <row r="340" s="2" customFormat="1" ht="37.8" customHeight="1">
      <c r="A340" s="42"/>
      <c r="B340" s="43"/>
      <c r="C340" s="216" t="s">
        <v>2512</v>
      </c>
      <c r="D340" s="216" t="s">
        <v>221</v>
      </c>
      <c r="E340" s="217" t="s">
        <v>2173</v>
      </c>
      <c r="F340" s="218" t="s">
        <v>2174</v>
      </c>
      <c r="G340" s="219" t="s">
        <v>1839</v>
      </c>
      <c r="H340" s="220">
        <v>14.880000000000001</v>
      </c>
      <c r="I340" s="221"/>
      <c r="J340" s="222">
        <f>ROUND(I340*H340,2)</f>
        <v>0</v>
      </c>
      <c r="K340" s="218" t="s">
        <v>1129</v>
      </c>
      <c r="L340" s="48"/>
      <c r="M340" s="223" t="s">
        <v>32</v>
      </c>
      <c r="N340" s="224" t="s">
        <v>48</v>
      </c>
      <c r="O340" s="88"/>
      <c r="P340" s="225">
        <f>O340*H340</f>
        <v>0</v>
      </c>
      <c r="Q340" s="225">
        <v>0</v>
      </c>
      <c r="R340" s="225">
        <f>Q340*H340</f>
        <v>0</v>
      </c>
      <c r="S340" s="225">
        <v>0</v>
      </c>
      <c r="T340" s="226">
        <f>S340*H340</f>
        <v>0</v>
      </c>
      <c r="U340" s="42"/>
      <c r="V340" s="42"/>
      <c r="W340" s="42"/>
      <c r="X340" s="42"/>
      <c r="Y340" s="42"/>
      <c r="Z340" s="42"/>
      <c r="AA340" s="42"/>
      <c r="AB340" s="42"/>
      <c r="AC340" s="42"/>
      <c r="AD340" s="42"/>
      <c r="AE340" s="42"/>
      <c r="AR340" s="227" t="s">
        <v>226</v>
      </c>
      <c r="AT340" s="227" t="s">
        <v>221</v>
      </c>
      <c r="AU340" s="227" t="s">
        <v>84</v>
      </c>
      <c r="AY340" s="20" t="s">
        <v>219</v>
      </c>
      <c r="BE340" s="228">
        <f>IF(N340="základní",J340,0)</f>
        <v>0</v>
      </c>
      <c r="BF340" s="228">
        <f>IF(N340="snížená",J340,0)</f>
        <v>0</v>
      </c>
      <c r="BG340" s="228">
        <f>IF(N340="zákl. přenesená",J340,0)</f>
        <v>0</v>
      </c>
      <c r="BH340" s="228">
        <f>IF(N340="sníž. přenesená",J340,0)</f>
        <v>0</v>
      </c>
      <c r="BI340" s="228">
        <f>IF(N340="nulová",J340,0)</f>
        <v>0</v>
      </c>
      <c r="BJ340" s="20" t="s">
        <v>84</v>
      </c>
      <c r="BK340" s="228">
        <f>ROUND(I340*H340,2)</f>
        <v>0</v>
      </c>
      <c r="BL340" s="20" t="s">
        <v>226</v>
      </c>
      <c r="BM340" s="227" t="s">
        <v>2513</v>
      </c>
    </row>
    <row r="341" s="2" customFormat="1">
      <c r="A341" s="42"/>
      <c r="B341" s="43"/>
      <c r="C341" s="44"/>
      <c r="D341" s="299" t="s">
        <v>1131</v>
      </c>
      <c r="E341" s="44"/>
      <c r="F341" s="300" t="s">
        <v>2176</v>
      </c>
      <c r="G341" s="44"/>
      <c r="H341" s="44"/>
      <c r="I341" s="277"/>
      <c r="J341" s="44"/>
      <c r="K341" s="44"/>
      <c r="L341" s="48"/>
      <c r="M341" s="278"/>
      <c r="N341" s="279"/>
      <c r="O341" s="88"/>
      <c r="P341" s="88"/>
      <c r="Q341" s="88"/>
      <c r="R341" s="88"/>
      <c r="S341" s="88"/>
      <c r="T341" s="89"/>
      <c r="U341" s="42"/>
      <c r="V341" s="42"/>
      <c r="W341" s="42"/>
      <c r="X341" s="42"/>
      <c r="Y341" s="42"/>
      <c r="Z341" s="42"/>
      <c r="AA341" s="42"/>
      <c r="AB341" s="42"/>
      <c r="AC341" s="42"/>
      <c r="AD341" s="42"/>
      <c r="AE341" s="42"/>
      <c r="AT341" s="20" t="s">
        <v>1131</v>
      </c>
      <c r="AU341" s="20" t="s">
        <v>84</v>
      </c>
    </row>
    <row r="342" s="12" customFormat="1" ht="25.92" customHeight="1">
      <c r="A342" s="12"/>
      <c r="B342" s="200"/>
      <c r="C342" s="201"/>
      <c r="D342" s="202" t="s">
        <v>76</v>
      </c>
      <c r="E342" s="203" t="s">
        <v>2185</v>
      </c>
      <c r="F342" s="203" t="s">
        <v>2186</v>
      </c>
      <c r="G342" s="201"/>
      <c r="H342" s="201"/>
      <c r="I342" s="204"/>
      <c r="J342" s="205">
        <f>BK342</f>
        <v>0</v>
      </c>
      <c r="K342" s="201"/>
      <c r="L342" s="206"/>
      <c r="M342" s="207"/>
      <c r="N342" s="208"/>
      <c r="O342" s="208"/>
      <c r="P342" s="209">
        <f>SUM(P343:P344)</f>
        <v>0</v>
      </c>
      <c r="Q342" s="208"/>
      <c r="R342" s="209">
        <f>SUM(R343:R344)</f>
        <v>0</v>
      </c>
      <c r="S342" s="208"/>
      <c r="T342" s="210">
        <f>SUM(T343:T344)</f>
        <v>0</v>
      </c>
      <c r="U342" s="12"/>
      <c r="V342" s="12"/>
      <c r="W342" s="12"/>
      <c r="X342" s="12"/>
      <c r="Y342" s="12"/>
      <c r="Z342" s="12"/>
      <c r="AA342" s="12"/>
      <c r="AB342" s="12"/>
      <c r="AC342" s="12"/>
      <c r="AD342" s="12"/>
      <c r="AE342" s="12"/>
      <c r="AR342" s="211" t="s">
        <v>84</v>
      </c>
      <c r="AT342" s="212" t="s">
        <v>76</v>
      </c>
      <c r="AU342" s="212" t="s">
        <v>77</v>
      </c>
      <c r="AY342" s="211" t="s">
        <v>219</v>
      </c>
      <c r="BK342" s="213">
        <f>SUM(BK343:BK344)</f>
        <v>0</v>
      </c>
    </row>
    <row r="343" s="2" customFormat="1" ht="24.15" customHeight="1">
      <c r="A343" s="42"/>
      <c r="B343" s="43"/>
      <c r="C343" s="216" t="s">
        <v>2514</v>
      </c>
      <c r="D343" s="216" t="s">
        <v>221</v>
      </c>
      <c r="E343" s="217" t="s">
        <v>2187</v>
      </c>
      <c r="F343" s="218" t="s">
        <v>2188</v>
      </c>
      <c r="G343" s="219" t="s">
        <v>1839</v>
      </c>
      <c r="H343" s="220">
        <v>370.13299999999998</v>
      </c>
      <c r="I343" s="221"/>
      <c r="J343" s="222">
        <f>ROUND(I343*H343,2)</f>
        <v>0</v>
      </c>
      <c r="K343" s="218" t="s">
        <v>1129</v>
      </c>
      <c r="L343" s="48"/>
      <c r="M343" s="223" t="s">
        <v>32</v>
      </c>
      <c r="N343" s="224" t="s">
        <v>48</v>
      </c>
      <c r="O343" s="88"/>
      <c r="P343" s="225">
        <f>O343*H343</f>
        <v>0</v>
      </c>
      <c r="Q343" s="225">
        <v>0</v>
      </c>
      <c r="R343" s="225">
        <f>Q343*H343</f>
        <v>0</v>
      </c>
      <c r="S343" s="225">
        <v>0</v>
      </c>
      <c r="T343" s="226">
        <f>S343*H343</f>
        <v>0</v>
      </c>
      <c r="U343" s="42"/>
      <c r="V343" s="42"/>
      <c r="W343" s="42"/>
      <c r="X343" s="42"/>
      <c r="Y343" s="42"/>
      <c r="Z343" s="42"/>
      <c r="AA343" s="42"/>
      <c r="AB343" s="42"/>
      <c r="AC343" s="42"/>
      <c r="AD343" s="42"/>
      <c r="AE343" s="42"/>
      <c r="AR343" s="227" t="s">
        <v>226</v>
      </c>
      <c r="AT343" s="227" t="s">
        <v>221</v>
      </c>
      <c r="AU343" s="227" t="s">
        <v>84</v>
      </c>
      <c r="AY343" s="20" t="s">
        <v>219</v>
      </c>
      <c r="BE343" s="228">
        <f>IF(N343="základní",J343,0)</f>
        <v>0</v>
      </c>
      <c r="BF343" s="228">
        <f>IF(N343="snížená",J343,0)</f>
        <v>0</v>
      </c>
      <c r="BG343" s="228">
        <f>IF(N343="zákl. přenesená",J343,0)</f>
        <v>0</v>
      </c>
      <c r="BH343" s="228">
        <f>IF(N343="sníž. přenesená",J343,0)</f>
        <v>0</v>
      </c>
      <c r="BI343" s="228">
        <f>IF(N343="nulová",J343,0)</f>
        <v>0</v>
      </c>
      <c r="BJ343" s="20" t="s">
        <v>84</v>
      </c>
      <c r="BK343" s="228">
        <f>ROUND(I343*H343,2)</f>
        <v>0</v>
      </c>
      <c r="BL343" s="20" t="s">
        <v>226</v>
      </c>
      <c r="BM343" s="227" t="s">
        <v>2515</v>
      </c>
    </row>
    <row r="344" s="2" customFormat="1">
      <c r="A344" s="42"/>
      <c r="B344" s="43"/>
      <c r="C344" s="44"/>
      <c r="D344" s="299" t="s">
        <v>1131</v>
      </c>
      <c r="E344" s="44"/>
      <c r="F344" s="300" t="s">
        <v>2190</v>
      </c>
      <c r="G344" s="44"/>
      <c r="H344" s="44"/>
      <c r="I344" s="277"/>
      <c r="J344" s="44"/>
      <c r="K344" s="44"/>
      <c r="L344" s="48"/>
      <c r="M344" s="301"/>
      <c r="N344" s="302"/>
      <c r="O344" s="296"/>
      <c r="P344" s="296"/>
      <c r="Q344" s="296"/>
      <c r="R344" s="296"/>
      <c r="S344" s="296"/>
      <c r="T344" s="303"/>
      <c r="U344" s="42"/>
      <c r="V344" s="42"/>
      <c r="W344" s="42"/>
      <c r="X344" s="42"/>
      <c r="Y344" s="42"/>
      <c r="Z344" s="42"/>
      <c r="AA344" s="42"/>
      <c r="AB344" s="42"/>
      <c r="AC344" s="42"/>
      <c r="AD344" s="42"/>
      <c r="AE344" s="42"/>
      <c r="AT344" s="20" t="s">
        <v>1131</v>
      </c>
      <c r="AU344" s="20" t="s">
        <v>84</v>
      </c>
    </row>
    <row r="345" s="2" customFormat="1" ht="6.96" customHeight="1">
      <c r="A345" s="42"/>
      <c r="B345" s="63"/>
      <c r="C345" s="64"/>
      <c r="D345" s="64"/>
      <c r="E345" s="64"/>
      <c r="F345" s="64"/>
      <c r="G345" s="64"/>
      <c r="H345" s="64"/>
      <c r="I345" s="64"/>
      <c r="J345" s="64"/>
      <c r="K345" s="64"/>
      <c r="L345" s="48"/>
      <c r="M345" s="42"/>
      <c r="O345" s="42"/>
      <c r="P345" s="42"/>
      <c r="Q345" s="42"/>
      <c r="R345" s="42"/>
      <c r="S345" s="42"/>
      <c r="T345" s="42"/>
      <c r="U345" s="42"/>
      <c r="V345" s="42"/>
      <c r="W345" s="42"/>
      <c r="X345" s="42"/>
      <c r="Y345" s="42"/>
      <c r="Z345" s="42"/>
      <c r="AA345" s="42"/>
      <c r="AB345" s="42"/>
      <c r="AC345" s="42"/>
      <c r="AD345" s="42"/>
      <c r="AE345" s="42"/>
    </row>
  </sheetData>
  <sheetProtection sheet="1" autoFilter="0" formatColumns="0" formatRows="0" objects="1" scenarios="1" spinCount="100000" saltValue="5VWxJwKcgaNXKkJWsmA3yRT/rnEha76ISuyZC/fNbr/FK4E5LZ/oqHlBMOIQg79+ubA7mixaqWrDmP8MEXii3g==" hashValue="Veqgc4tIzWjFMmvVrs8Yg93iym8Arqv+8cvpLlqSdzi5s1BInCkiDDB+HWYREN8BTtDOqveErVoL21n6lhVnHw==" algorithmName="SHA-512" password="CC35"/>
  <autoFilter ref="C93:K34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99" r:id="rId2" display="https://podminky.urs.cz/item/CS_URS_2025_01/112101101"/>
    <hyperlink ref="F101" r:id="rId3" display="https://podminky.urs.cz/item/CS_URS_2025_01/122151104"/>
    <hyperlink ref="F103" r:id="rId4" display="https://podminky.urs.cz/item/CS_URS_2025_01/122151402"/>
    <hyperlink ref="F105" r:id="rId5" display="https://podminky.urs.cz/item/CS_URS_2025_01/122351103"/>
    <hyperlink ref="F107" r:id="rId6" display="https://podminky.urs.cz/item/CS_URS_2025_01/162201401"/>
    <hyperlink ref="F109" r:id="rId7" display="https://podminky.urs.cz/item/CS_URS_2025_01/162301931"/>
    <hyperlink ref="F111" r:id="rId8" display="https://podminky.urs.cz/item/CS_URS_2025_01/162301501"/>
    <hyperlink ref="F113" r:id="rId9" display="https://podminky.urs.cz/item/CS_URS_2025_01/162301981"/>
    <hyperlink ref="F115" r:id="rId10" display="https://podminky.urs.cz/item/CS_URS_2025_01/162351103"/>
    <hyperlink ref="F117" r:id="rId11" display="https://podminky.urs.cz/item/CS_URS_2025_01/162751117"/>
    <hyperlink ref="F119" r:id="rId12" display="https://podminky.urs.cz/item/CS_URS_2025_01/162751119"/>
    <hyperlink ref="F121" r:id="rId13" display="https://podminky.urs.cz/item/CS_URS_2025_01/162751137"/>
    <hyperlink ref="F125" r:id="rId14" display="https://podminky.urs.cz/item/CS_URS_2025_01/162751139"/>
    <hyperlink ref="F129" r:id="rId15" display="https://podminky.urs.cz/item/CS_URS_2025_01/171201201"/>
    <hyperlink ref="F131" r:id="rId16" display="https://podminky.urs.cz/item/CS_URS_2025_01/171201221"/>
    <hyperlink ref="F134" r:id="rId17" display="https://podminky.urs.cz/item/CS_URS_2025_01/174151101"/>
    <hyperlink ref="F139" r:id="rId18" display="https://podminky.urs.cz/item/CS_URS_2025_01/181311103"/>
    <hyperlink ref="F146" r:id="rId19" display="https://podminky.urs.cz/item/CS_URS_2025_01/183405211"/>
    <hyperlink ref="F152" r:id="rId20" display="https://podminky.urs.cz/item/CS_URS_2025_01/211971121"/>
    <hyperlink ref="F157" r:id="rId21" display="https://podminky.urs.cz/item/CS_URS_2025_01/212752102"/>
    <hyperlink ref="F162" r:id="rId22" display="https://podminky.urs.cz/item/CS_URS_2025_01/334323218"/>
    <hyperlink ref="F166" r:id="rId23" display="https://podminky.urs.cz/item/CS_URS_2025_01/334361226"/>
    <hyperlink ref="F175" r:id="rId24" display="https://podminky.urs.cz/item/CS_URS_2025_01/421321128"/>
    <hyperlink ref="F179" r:id="rId25" display="https://podminky.urs.cz/item/CS_URS_2025_01/421361412"/>
    <hyperlink ref="F182" r:id="rId26" display="https://podminky.urs.cz/item/CS_URS_2025_01/451315114"/>
    <hyperlink ref="F187" r:id="rId27" display="https://podminky.urs.cz/item/CS_URS_2025_01/457451134"/>
    <hyperlink ref="F192" r:id="rId28" display="https://podminky.urs.cz/item/CS_URS_2025_01/463211132"/>
    <hyperlink ref="F196" r:id="rId29" display="https://podminky.urs.cz/item/CS_URS_2025_01/465513156"/>
    <hyperlink ref="F202" r:id="rId30" display="https://podminky.urs.cz/item/CS_URS_2025_01/511501111"/>
    <hyperlink ref="F206" r:id="rId31" display="https://podminky.urs.cz/item/CS_URS_2025_01/511501255"/>
    <hyperlink ref="F210" r:id="rId32" display="https://podminky.urs.cz/item/CS_URS_2025_01/512531111"/>
    <hyperlink ref="F215" r:id="rId33" display="https://podminky.urs.cz/item/CS_URS_2025_01/711111001"/>
    <hyperlink ref="F217" r:id="rId34" display="https://podminky.urs.cz/item/CS_URS_2025_01/711112001"/>
    <hyperlink ref="F221" r:id="rId35" display="https://podminky.urs.cz/item/CS_URS_2025_01/711112052"/>
    <hyperlink ref="F225" r:id="rId36" display="https://podminky.urs.cz/item/CS_URS_2025_01/711141559"/>
    <hyperlink ref="F227" r:id="rId37" display="https://podminky.urs.cz/item/CS_URS_2025_01/711142559"/>
    <hyperlink ref="F233" r:id="rId38" display="https://podminky.urs.cz/item/CS_URS_2025_01/711471053"/>
    <hyperlink ref="F236" r:id="rId39" display="https://podminky.urs.cz/item/CS_URS_2025_01/711491272"/>
    <hyperlink ref="F250" r:id="rId40" display="https://podminky.urs.cz/item/CS_URS_2025_01/998711101"/>
    <hyperlink ref="F253" r:id="rId41" display="https://podminky.urs.cz/item/CS_URS_2025_01/916131112"/>
    <hyperlink ref="F258" r:id="rId42" display="https://podminky.urs.cz/item/CS_URS_2025_01/931992112"/>
    <hyperlink ref="F260" r:id="rId43" display="https://podminky.urs.cz/item/CS_URS_2025_01/935112211"/>
    <hyperlink ref="F265" r:id="rId44" display="https://podminky.urs.cz/item/CS_URS_2025_01/936942211"/>
    <hyperlink ref="F269" r:id="rId45" display="https://podminky.urs.cz/item/CS_URS_2025_01/962051111"/>
    <hyperlink ref="F273" r:id="rId46" display="https://podminky.urs.cz/item/CS_URS_2025_01/963021112"/>
    <hyperlink ref="F277" r:id="rId47" display="https://podminky.urs.cz/item/CS_URS_2025_01/966075141"/>
    <hyperlink ref="F280" r:id="rId48" display="https://podminky.urs.cz/item/CS_URS_2025_01/985121122"/>
    <hyperlink ref="F282" r:id="rId49" display="https://podminky.urs.cz/item/CS_URS_2025_01/985121222"/>
    <hyperlink ref="F286" r:id="rId50" display="https://podminky.urs.cz/item/CS_URS_2025_01/985142212"/>
    <hyperlink ref="F293" r:id="rId51" display="https://podminky.urs.cz/item/CS_URS_2025_01/985231112"/>
    <hyperlink ref="F297" r:id="rId52" display="https://podminky.urs.cz/item/CS_URS_2025_01/985232112"/>
    <hyperlink ref="F301" r:id="rId53" display="https://podminky.urs.cz/item/CS_URS_2025_01/985311112"/>
    <hyperlink ref="F305" r:id="rId54" display="https://podminky.urs.cz/item/CS_URS_2025_01/985311312"/>
    <hyperlink ref="F309" r:id="rId55" display="https://podminky.urs.cz/item/CS_URS_2025_01/985331211"/>
    <hyperlink ref="F329" r:id="rId56" display="https://podminky.urs.cz/item/CS_URS_2025_01/997013501"/>
    <hyperlink ref="F331" r:id="rId57" display="https://podminky.urs.cz/item/CS_URS_2025_01/997013509"/>
    <hyperlink ref="F335" r:id="rId58" display="https://podminky.urs.cz/item/CS_URS_2025_01/997013655"/>
    <hyperlink ref="F338" r:id="rId59" display="https://podminky.urs.cz/item/CS_URS_2025_01/997013841"/>
    <hyperlink ref="F341" r:id="rId60" display="https://podminky.urs.cz/item/CS_URS_2025_01/997013602"/>
    <hyperlink ref="F344" r:id="rId61"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62"/>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145</v>
      </c>
      <c r="AZ2" s="306" t="s">
        <v>2290</v>
      </c>
      <c r="BA2" s="306" t="s">
        <v>2290</v>
      </c>
      <c r="BB2" s="306" t="s">
        <v>32</v>
      </c>
      <c r="BC2" s="306" t="s">
        <v>2516</v>
      </c>
      <c r="BD2" s="306" t="s">
        <v>86</v>
      </c>
    </row>
    <row r="3" s="1" customFormat="1" ht="6.96" customHeight="1">
      <c r="B3" s="142"/>
      <c r="C3" s="143"/>
      <c r="D3" s="143"/>
      <c r="E3" s="143"/>
      <c r="F3" s="143"/>
      <c r="G3" s="143"/>
      <c r="H3" s="143"/>
      <c r="I3" s="143"/>
      <c r="J3" s="143"/>
      <c r="K3" s="143"/>
      <c r="L3" s="23"/>
      <c r="AT3" s="20" t="s">
        <v>196</v>
      </c>
      <c r="AZ3" s="306" t="s">
        <v>2021</v>
      </c>
      <c r="BA3" s="306" t="s">
        <v>2021</v>
      </c>
      <c r="BB3" s="306" t="s">
        <v>32</v>
      </c>
      <c r="BC3" s="306" t="s">
        <v>473</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2517</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ROUND((SUM(BE94:BE340)),  2)</f>
        <v>0</v>
      </c>
      <c r="G35" s="42"/>
      <c r="H35" s="42"/>
      <c r="I35" s="161">
        <v>0.20999999999999999</v>
      </c>
      <c r="J35" s="160">
        <f>ROUND(((SUM(BE94:BE340))*I35),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ROUND((SUM(BF94:BF340)),  2)</f>
        <v>0</v>
      </c>
      <c r="G36" s="42"/>
      <c r="H36" s="42"/>
      <c r="I36" s="161">
        <v>0.14999999999999999</v>
      </c>
      <c r="J36" s="160">
        <f>ROUND(((SUM(BF94:BF340))*I36),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ROUND((SUM(BG94:BG340)),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ROUND((SUM(BH94:BH340)),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ROUND((SUM(BI94:BI340)),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20-04 - Železniční most v ev. km 74,356</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J155</f>
        <v>0</v>
      </c>
      <c r="K65" s="179"/>
      <c r="L65" s="183"/>
      <c r="S65" s="9"/>
      <c r="T65" s="9"/>
      <c r="U65" s="9"/>
      <c r="V65" s="9"/>
      <c r="W65" s="9"/>
      <c r="X65" s="9"/>
      <c r="Y65" s="9"/>
      <c r="Z65" s="9"/>
      <c r="AA65" s="9"/>
      <c r="AB65" s="9"/>
      <c r="AC65" s="9"/>
      <c r="AD65" s="9"/>
      <c r="AE65" s="9"/>
    </row>
    <row r="66" s="9" customFormat="1" ht="24.96" customHeight="1">
      <c r="A66" s="9"/>
      <c r="B66" s="178"/>
      <c r="C66" s="179"/>
      <c r="D66" s="180" t="s">
        <v>1741</v>
      </c>
      <c r="E66" s="181"/>
      <c r="F66" s="181"/>
      <c r="G66" s="181"/>
      <c r="H66" s="181"/>
      <c r="I66" s="181"/>
      <c r="J66" s="182">
        <f>J165</f>
        <v>0</v>
      </c>
      <c r="K66" s="179"/>
      <c r="L66" s="183"/>
      <c r="S66" s="9"/>
      <c r="T66" s="9"/>
      <c r="U66" s="9"/>
      <c r="V66" s="9"/>
      <c r="W66" s="9"/>
      <c r="X66" s="9"/>
      <c r="Y66" s="9"/>
      <c r="Z66" s="9"/>
      <c r="AA66" s="9"/>
      <c r="AB66" s="9"/>
      <c r="AC66" s="9"/>
      <c r="AD66" s="9"/>
      <c r="AE66" s="9"/>
    </row>
    <row r="67" s="9" customFormat="1" ht="24.96" customHeight="1">
      <c r="A67" s="9"/>
      <c r="B67" s="178"/>
      <c r="C67" s="179"/>
      <c r="D67" s="180" t="s">
        <v>1742</v>
      </c>
      <c r="E67" s="181"/>
      <c r="F67" s="181"/>
      <c r="G67" s="181"/>
      <c r="H67" s="181"/>
      <c r="I67" s="181"/>
      <c r="J67" s="182">
        <f>J174</f>
        <v>0</v>
      </c>
      <c r="K67" s="179"/>
      <c r="L67" s="183"/>
      <c r="S67" s="9"/>
      <c r="T67" s="9"/>
      <c r="U67" s="9"/>
      <c r="V67" s="9"/>
      <c r="W67" s="9"/>
      <c r="X67" s="9"/>
      <c r="Y67" s="9"/>
      <c r="Z67" s="9"/>
      <c r="AA67" s="9"/>
      <c r="AB67" s="9"/>
      <c r="AC67" s="9"/>
      <c r="AD67" s="9"/>
      <c r="AE67" s="9"/>
    </row>
    <row r="68" s="9" customFormat="1" ht="24.96" customHeight="1">
      <c r="A68" s="9"/>
      <c r="B68" s="178"/>
      <c r="C68" s="179"/>
      <c r="D68" s="180" t="s">
        <v>1577</v>
      </c>
      <c r="E68" s="181"/>
      <c r="F68" s="181"/>
      <c r="G68" s="181"/>
      <c r="H68" s="181"/>
      <c r="I68" s="181"/>
      <c r="J68" s="182">
        <f>J197</f>
        <v>0</v>
      </c>
      <c r="K68" s="179"/>
      <c r="L68" s="183"/>
      <c r="S68" s="9"/>
      <c r="T68" s="9"/>
      <c r="U68" s="9"/>
      <c r="V68" s="9"/>
      <c r="W68" s="9"/>
      <c r="X68" s="9"/>
      <c r="Y68" s="9"/>
      <c r="Z68" s="9"/>
      <c r="AA68" s="9"/>
      <c r="AB68" s="9"/>
      <c r="AC68" s="9"/>
      <c r="AD68" s="9"/>
      <c r="AE68" s="9"/>
    </row>
    <row r="69" s="9" customFormat="1" ht="24.96" customHeight="1">
      <c r="A69" s="9"/>
      <c r="B69" s="178"/>
      <c r="C69" s="179"/>
      <c r="D69" s="180" t="s">
        <v>1743</v>
      </c>
      <c r="E69" s="181"/>
      <c r="F69" s="181"/>
      <c r="G69" s="181"/>
      <c r="H69" s="181"/>
      <c r="I69" s="181"/>
      <c r="J69" s="182">
        <f>J210</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J247</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J323</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J338</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20-04 - Železniční most v ev. km 74,356</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P95+P155+P165+P174+P197+P210+P247+P323+P338</f>
        <v>0</v>
      </c>
      <c r="Q94" s="100"/>
      <c r="R94" s="197">
        <f>R95+R155+R165+R174+R197+R210+R247+R323+R338</f>
        <v>418.12915885867005</v>
      </c>
      <c r="S94" s="100"/>
      <c r="T94" s="198">
        <f>T95+T155+T165+T174+T197+T210+T247+T323+T338</f>
        <v>151.2413755</v>
      </c>
      <c r="U94" s="42"/>
      <c r="V94" s="42"/>
      <c r="W94" s="42"/>
      <c r="X94" s="42"/>
      <c r="Y94" s="42"/>
      <c r="Z94" s="42"/>
      <c r="AA94" s="42"/>
      <c r="AB94" s="42"/>
      <c r="AC94" s="42"/>
      <c r="AD94" s="42"/>
      <c r="AE94" s="42"/>
      <c r="AT94" s="20" t="s">
        <v>76</v>
      </c>
      <c r="AU94" s="20" t="s">
        <v>196</v>
      </c>
      <c r="BK94" s="199">
        <f>BK95+BK155+BK165+BK174+BK197+BK210+BK247+BK323+BK338</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SUM(P96:P154)</f>
        <v>0</v>
      </c>
      <c r="Q95" s="208"/>
      <c r="R95" s="209">
        <f>SUM(R96:R154)</f>
        <v>132.48060900000002</v>
      </c>
      <c r="S95" s="208"/>
      <c r="T95" s="210">
        <f>SUM(T96:T154)</f>
        <v>0</v>
      </c>
      <c r="U95" s="12"/>
      <c r="V95" s="12"/>
      <c r="W95" s="12"/>
      <c r="X95" s="12"/>
      <c r="Y95" s="12"/>
      <c r="Z95" s="12"/>
      <c r="AA95" s="12"/>
      <c r="AB95" s="12"/>
      <c r="AC95" s="12"/>
      <c r="AD95" s="12"/>
      <c r="AE95" s="12"/>
      <c r="AR95" s="211" t="s">
        <v>84</v>
      </c>
      <c r="AT95" s="212" t="s">
        <v>76</v>
      </c>
      <c r="AU95" s="212" t="s">
        <v>77</v>
      </c>
      <c r="AY95" s="211" t="s">
        <v>219</v>
      </c>
      <c r="BK95" s="213">
        <f>SUM(BK96:BK154)</f>
        <v>0</v>
      </c>
    </row>
    <row r="96" s="2" customFormat="1" ht="37.8" customHeight="1">
      <c r="A96" s="42"/>
      <c r="B96" s="43"/>
      <c r="C96" s="216" t="s">
        <v>84</v>
      </c>
      <c r="D96" s="216" t="s">
        <v>221</v>
      </c>
      <c r="E96" s="217" t="s">
        <v>1747</v>
      </c>
      <c r="F96" s="218" t="s">
        <v>1748</v>
      </c>
      <c r="G96" s="219" t="s">
        <v>1749</v>
      </c>
      <c r="H96" s="220">
        <v>200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2518</v>
      </c>
    </row>
    <row r="97" s="2" customFormat="1">
      <c r="A97" s="42"/>
      <c r="B97" s="43"/>
      <c r="C97" s="44"/>
      <c r="D97" s="299" t="s">
        <v>1131</v>
      </c>
      <c r="E97" s="44"/>
      <c r="F97" s="300" t="s">
        <v>1751</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15" customFormat="1">
      <c r="A98" s="15"/>
      <c r="B98" s="266"/>
      <c r="C98" s="267"/>
      <c r="D98" s="231" t="s">
        <v>228</v>
      </c>
      <c r="E98" s="268" t="s">
        <v>32</v>
      </c>
      <c r="F98" s="269" t="s">
        <v>1759</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1752</v>
      </c>
      <c r="F99" s="233" t="s">
        <v>2519</v>
      </c>
      <c r="G99" s="230"/>
      <c r="H99" s="234">
        <v>200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33" customHeight="1">
      <c r="A100" s="42"/>
      <c r="B100" s="43"/>
      <c r="C100" s="216" t="s">
        <v>86</v>
      </c>
      <c r="D100" s="216" t="s">
        <v>221</v>
      </c>
      <c r="E100" s="217" t="s">
        <v>1762</v>
      </c>
      <c r="F100" s="218" t="s">
        <v>2520</v>
      </c>
      <c r="G100" s="219" t="s">
        <v>1764</v>
      </c>
      <c r="H100" s="220">
        <v>168</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2521</v>
      </c>
    </row>
    <row r="101" s="2" customFormat="1">
      <c r="A101" s="42"/>
      <c r="B101" s="43"/>
      <c r="C101" s="44"/>
      <c r="D101" s="299" t="s">
        <v>1131</v>
      </c>
      <c r="E101" s="44"/>
      <c r="F101" s="300" t="s">
        <v>1766</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2" customFormat="1" ht="33" customHeight="1">
      <c r="A102" s="42"/>
      <c r="B102" s="43"/>
      <c r="C102" s="216" t="s">
        <v>237</v>
      </c>
      <c r="D102" s="216" t="s">
        <v>221</v>
      </c>
      <c r="E102" s="217" t="s">
        <v>1777</v>
      </c>
      <c r="F102" s="218" t="s">
        <v>2522</v>
      </c>
      <c r="G102" s="219" t="s">
        <v>1764</v>
      </c>
      <c r="H102" s="220">
        <v>6</v>
      </c>
      <c r="I102" s="221"/>
      <c r="J102" s="222">
        <f>ROUND(I102*H102,2)</f>
        <v>0</v>
      </c>
      <c r="K102" s="218" t="s">
        <v>1129</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2523</v>
      </c>
    </row>
    <row r="103" s="2" customFormat="1">
      <c r="A103" s="42"/>
      <c r="B103" s="43"/>
      <c r="C103" s="44"/>
      <c r="D103" s="299" t="s">
        <v>1131</v>
      </c>
      <c r="E103" s="44"/>
      <c r="F103" s="300" t="s">
        <v>1780</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1131</v>
      </c>
      <c r="AU103" s="20" t="s">
        <v>84</v>
      </c>
    </row>
    <row r="104" s="15" customFormat="1">
      <c r="A104" s="15"/>
      <c r="B104" s="266"/>
      <c r="C104" s="267"/>
      <c r="D104" s="231" t="s">
        <v>228</v>
      </c>
      <c r="E104" s="268" t="s">
        <v>32</v>
      </c>
      <c r="F104" s="269" t="s">
        <v>1782</v>
      </c>
      <c r="G104" s="267"/>
      <c r="H104" s="268" t="s">
        <v>32</v>
      </c>
      <c r="I104" s="270"/>
      <c r="J104" s="267"/>
      <c r="K104" s="267"/>
      <c r="L104" s="271"/>
      <c r="M104" s="272"/>
      <c r="N104" s="273"/>
      <c r="O104" s="273"/>
      <c r="P104" s="273"/>
      <c r="Q104" s="273"/>
      <c r="R104" s="273"/>
      <c r="S104" s="273"/>
      <c r="T104" s="274"/>
      <c r="U104" s="15"/>
      <c r="V104" s="15"/>
      <c r="W104" s="15"/>
      <c r="X104" s="15"/>
      <c r="Y104" s="15"/>
      <c r="Z104" s="15"/>
      <c r="AA104" s="15"/>
      <c r="AB104" s="15"/>
      <c r="AC104" s="15"/>
      <c r="AD104" s="15"/>
      <c r="AE104" s="15"/>
      <c r="AT104" s="275" t="s">
        <v>228</v>
      </c>
      <c r="AU104" s="275" t="s">
        <v>84</v>
      </c>
      <c r="AV104" s="15" t="s">
        <v>84</v>
      </c>
      <c r="AW104" s="15" t="s">
        <v>39</v>
      </c>
      <c r="AX104" s="15" t="s">
        <v>77</v>
      </c>
      <c r="AY104" s="275" t="s">
        <v>219</v>
      </c>
    </row>
    <row r="105" s="13" customFormat="1">
      <c r="A105" s="13"/>
      <c r="B105" s="229"/>
      <c r="C105" s="230"/>
      <c r="D105" s="231" t="s">
        <v>228</v>
      </c>
      <c r="E105" s="232" t="s">
        <v>1768</v>
      </c>
      <c r="F105" s="233" t="s">
        <v>2524</v>
      </c>
      <c r="G105" s="230"/>
      <c r="H105" s="234">
        <v>6</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84</v>
      </c>
      <c r="AV105" s="13" t="s">
        <v>86</v>
      </c>
      <c r="AW105" s="13" t="s">
        <v>39</v>
      </c>
      <c r="AX105" s="13" t="s">
        <v>84</v>
      </c>
      <c r="AY105" s="240" t="s">
        <v>219</v>
      </c>
    </row>
    <row r="106" s="2" customFormat="1" ht="33" customHeight="1">
      <c r="A106" s="42"/>
      <c r="B106" s="43"/>
      <c r="C106" s="216" t="s">
        <v>226</v>
      </c>
      <c r="D106" s="216" t="s">
        <v>221</v>
      </c>
      <c r="E106" s="217" t="s">
        <v>1770</v>
      </c>
      <c r="F106" s="218" t="s">
        <v>2525</v>
      </c>
      <c r="G106" s="219" t="s">
        <v>1764</v>
      </c>
      <c r="H106" s="220">
        <v>40</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2526</v>
      </c>
    </row>
    <row r="107" s="2" customFormat="1">
      <c r="A107" s="42"/>
      <c r="B107" s="43"/>
      <c r="C107" s="44"/>
      <c r="D107" s="299" t="s">
        <v>1131</v>
      </c>
      <c r="E107" s="44"/>
      <c r="F107" s="300" t="s">
        <v>1773</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2" customFormat="1" ht="24.15" customHeight="1">
      <c r="A108" s="42"/>
      <c r="B108" s="43"/>
      <c r="C108" s="216" t="s">
        <v>246</v>
      </c>
      <c r="D108" s="216" t="s">
        <v>221</v>
      </c>
      <c r="E108" s="217" t="s">
        <v>1213</v>
      </c>
      <c r="F108" s="218" t="s">
        <v>1214</v>
      </c>
      <c r="G108" s="219" t="s">
        <v>1749</v>
      </c>
      <c r="H108" s="220">
        <v>200</v>
      </c>
      <c r="I108" s="221"/>
      <c r="J108" s="222">
        <f>ROUND(I108*H108,2)</f>
        <v>0</v>
      </c>
      <c r="K108" s="218" t="s">
        <v>1129</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2527</v>
      </c>
    </row>
    <row r="109" s="2" customFormat="1">
      <c r="A109" s="42"/>
      <c r="B109" s="43"/>
      <c r="C109" s="44"/>
      <c r="D109" s="299" t="s">
        <v>1131</v>
      </c>
      <c r="E109" s="44"/>
      <c r="F109" s="300" t="s">
        <v>1216</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1131</v>
      </c>
      <c r="AU109" s="20" t="s">
        <v>84</v>
      </c>
    </row>
    <row r="110" s="13" customFormat="1">
      <c r="A110" s="13"/>
      <c r="B110" s="229"/>
      <c r="C110" s="230"/>
      <c r="D110" s="231" t="s">
        <v>228</v>
      </c>
      <c r="E110" s="232" t="s">
        <v>1783</v>
      </c>
      <c r="F110" s="233" t="s">
        <v>2528</v>
      </c>
      <c r="G110" s="230"/>
      <c r="H110" s="234">
        <v>200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24.15" customHeight="1">
      <c r="A111" s="42"/>
      <c r="B111" s="43"/>
      <c r="C111" s="216" t="s">
        <v>252</v>
      </c>
      <c r="D111" s="216" t="s">
        <v>221</v>
      </c>
      <c r="E111" s="217" t="s">
        <v>1802</v>
      </c>
      <c r="F111" s="218" t="s">
        <v>1803</v>
      </c>
      <c r="G111" s="219" t="s">
        <v>1749</v>
      </c>
      <c r="H111" s="220">
        <v>3000</v>
      </c>
      <c r="I111" s="221"/>
      <c r="J111" s="222">
        <f>ROUND(I111*H111,2)</f>
        <v>0</v>
      </c>
      <c r="K111" s="218" t="s">
        <v>1129</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2529</v>
      </c>
    </row>
    <row r="112" s="2" customFormat="1">
      <c r="A112" s="42"/>
      <c r="B112" s="43"/>
      <c r="C112" s="44"/>
      <c r="D112" s="299" t="s">
        <v>1131</v>
      </c>
      <c r="E112" s="44"/>
      <c r="F112" s="300" t="s">
        <v>1805</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1131</v>
      </c>
      <c r="AU112" s="20" t="s">
        <v>84</v>
      </c>
    </row>
    <row r="113" s="15" customFormat="1">
      <c r="A113" s="15"/>
      <c r="B113" s="266"/>
      <c r="C113" s="267"/>
      <c r="D113" s="231" t="s">
        <v>228</v>
      </c>
      <c r="E113" s="268" t="s">
        <v>32</v>
      </c>
      <c r="F113" s="269" t="s">
        <v>1806</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84</v>
      </c>
      <c r="AV113" s="15" t="s">
        <v>84</v>
      </c>
      <c r="AW113" s="15" t="s">
        <v>39</v>
      </c>
      <c r="AX113" s="15" t="s">
        <v>77</v>
      </c>
      <c r="AY113" s="275" t="s">
        <v>219</v>
      </c>
    </row>
    <row r="114" s="13" customFormat="1">
      <c r="A114" s="13"/>
      <c r="B114" s="229"/>
      <c r="C114" s="230"/>
      <c r="D114" s="231" t="s">
        <v>228</v>
      </c>
      <c r="E114" s="232" t="s">
        <v>1790</v>
      </c>
      <c r="F114" s="233" t="s">
        <v>2530</v>
      </c>
      <c r="G114" s="230"/>
      <c r="H114" s="234">
        <v>3000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84</v>
      </c>
      <c r="AV114" s="13" t="s">
        <v>86</v>
      </c>
      <c r="AW114" s="13" t="s">
        <v>39</v>
      </c>
      <c r="AX114" s="13" t="s">
        <v>84</v>
      </c>
      <c r="AY114" s="240" t="s">
        <v>219</v>
      </c>
    </row>
    <row r="115" s="2" customFormat="1" ht="33" customHeight="1">
      <c r="A115" s="42"/>
      <c r="B115" s="43"/>
      <c r="C115" s="216" t="s">
        <v>256</v>
      </c>
      <c r="D115" s="216" t="s">
        <v>221</v>
      </c>
      <c r="E115" s="217" t="s">
        <v>1809</v>
      </c>
      <c r="F115" s="218" t="s">
        <v>2531</v>
      </c>
      <c r="G115" s="219" t="s">
        <v>1764</v>
      </c>
      <c r="H115" s="220">
        <v>6</v>
      </c>
      <c r="I115" s="221"/>
      <c r="J115" s="222">
        <f>ROUND(I115*H115,2)</f>
        <v>0</v>
      </c>
      <c r="K115" s="218" t="s">
        <v>1129</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2532</v>
      </c>
    </row>
    <row r="116" s="2" customFormat="1">
      <c r="A116" s="42"/>
      <c r="B116" s="43"/>
      <c r="C116" s="44"/>
      <c r="D116" s="299" t="s">
        <v>1131</v>
      </c>
      <c r="E116" s="44"/>
      <c r="F116" s="300" t="s">
        <v>1812</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1131</v>
      </c>
      <c r="AU116" s="20" t="s">
        <v>84</v>
      </c>
    </row>
    <row r="117" s="15" customFormat="1">
      <c r="A117" s="15"/>
      <c r="B117" s="266"/>
      <c r="C117" s="267"/>
      <c r="D117" s="231" t="s">
        <v>228</v>
      </c>
      <c r="E117" s="268" t="s">
        <v>32</v>
      </c>
      <c r="F117" s="269" t="s">
        <v>1813</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5" customFormat="1">
      <c r="A118" s="15"/>
      <c r="B118" s="266"/>
      <c r="C118" s="267"/>
      <c r="D118" s="231" t="s">
        <v>228</v>
      </c>
      <c r="E118" s="268" t="s">
        <v>32</v>
      </c>
      <c r="F118" s="269" t="s">
        <v>1782</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1797</v>
      </c>
      <c r="F119" s="233" t="s">
        <v>2524</v>
      </c>
      <c r="G119" s="230"/>
      <c r="H119" s="234">
        <v>6</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33" customHeight="1">
      <c r="A120" s="42"/>
      <c r="B120" s="43"/>
      <c r="C120" s="216" t="s">
        <v>262</v>
      </c>
      <c r="D120" s="216" t="s">
        <v>221</v>
      </c>
      <c r="E120" s="217" t="s">
        <v>1223</v>
      </c>
      <c r="F120" s="218" t="s">
        <v>1224</v>
      </c>
      <c r="G120" s="219" t="s">
        <v>1764</v>
      </c>
      <c r="H120" s="220">
        <v>162</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2533</v>
      </c>
    </row>
    <row r="121" s="2" customFormat="1">
      <c r="A121" s="42"/>
      <c r="B121" s="43"/>
      <c r="C121" s="44"/>
      <c r="D121" s="299" t="s">
        <v>1131</v>
      </c>
      <c r="E121" s="44"/>
      <c r="F121" s="300" t="s">
        <v>1226</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2" customFormat="1" ht="37.8" customHeight="1">
      <c r="A122" s="42"/>
      <c r="B122" s="43"/>
      <c r="C122" s="216" t="s">
        <v>267</v>
      </c>
      <c r="D122" s="216" t="s">
        <v>221</v>
      </c>
      <c r="E122" s="217" t="s">
        <v>1228</v>
      </c>
      <c r="F122" s="218" t="s">
        <v>1229</v>
      </c>
      <c r="G122" s="219" t="s">
        <v>1764</v>
      </c>
      <c r="H122" s="220">
        <v>1620</v>
      </c>
      <c r="I122" s="221"/>
      <c r="J122" s="222">
        <f>ROUND(I122*H122,2)</f>
        <v>0</v>
      </c>
      <c r="K122" s="218" t="s">
        <v>1129</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2534</v>
      </c>
    </row>
    <row r="123" s="2" customFormat="1">
      <c r="A123" s="42"/>
      <c r="B123" s="43"/>
      <c r="C123" s="44"/>
      <c r="D123" s="299" t="s">
        <v>1131</v>
      </c>
      <c r="E123" s="44"/>
      <c r="F123" s="300" t="s">
        <v>1231</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1131</v>
      </c>
      <c r="AU123" s="20" t="s">
        <v>84</v>
      </c>
    </row>
    <row r="124" s="15" customFormat="1">
      <c r="A124" s="15"/>
      <c r="B124" s="266"/>
      <c r="C124" s="267"/>
      <c r="D124" s="231" t="s">
        <v>228</v>
      </c>
      <c r="E124" s="268" t="s">
        <v>32</v>
      </c>
      <c r="F124" s="269" t="s">
        <v>2535</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3" customFormat="1">
      <c r="A125" s="13"/>
      <c r="B125" s="229"/>
      <c r="C125" s="230"/>
      <c r="D125" s="231" t="s">
        <v>228</v>
      </c>
      <c r="E125" s="232" t="s">
        <v>1807</v>
      </c>
      <c r="F125" s="233" t="s">
        <v>2536</v>
      </c>
      <c r="G125" s="230"/>
      <c r="H125" s="234">
        <v>1620</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33" customHeight="1">
      <c r="A126" s="42"/>
      <c r="B126" s="43"/>
      <c r="C126" s="216" t="s">
        <v>273</v>
      </c>
      <c r="D126" s="216" t="s">
        <v>221</v>
      </c>
      <c r="E126" s="217" t="s">
        <v>1822</v>
      </c>
      <c r="F126" s="218" t="s">
        <v>2537</v>
      </c>
      <c r="G126" s="219" t="s">
        <v>1764</v>
      </c>
      <c r="H126" s="220">
        <v>40</v>
      </c>
      <c r="I126" s="221"/>
      <c r="J126" s="222">
        <f>ROUND(I126*H126,2)</f>
        <v>0</v>
      </c>
      <c r="K126" s="218" t="s">
        <v>1129</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2538</v>
      </c>
    </row>
    <row r="127" s="2" customFormat="1">
      <c r="A127" s="42"/>
      <c r="B127" s="43"/>
      <c r="C127" s="44"/>
      <c r="D127" s="299" t="s">
        <v>1131</v>
      </c>
      <c r="E127" s="44"/>
      <c r="F127" s="300" t="s">
        <v>1825</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1131</v>
      </c>
      <c r="AU127" s="20" t="s">
        <v>84</v>
      </c>
    </row>
    <row r="128" s="15" customFormat="1">
      <c r="A128" s="15"/>
      <c r="B128" s="266"/>
      <c r="C128" s="267"/>
      <c r="D128" s="231" t="s">
        <v>228</v>
      </c>
      <c r="E128" s="268" t="s">
        <v>32</v>
      </c>
      <c r="F128" s="269" t="s">
        <v>1826</v>
      </c>
      <c r="G128" s="267"/>
      <c r="H128" s="268" t="s">
        <v>32</v>
      </c>
      <c r="I128" s="270"/>
      <c r="J128" s="267"/>
      <c r="K128" s="267"/>
      <c r="L128" s="271"/>
      <c r="M128" s="272"/>
      <c r="N128" s="273"/>
      <c r="O128" s="273"/>
      <c r="P128" s="273"/>
      <c r="Q128" s="273"/>
      <c r="R128" s="273"/>
      <c r="S128" s="273"/>
      <c r="T128" s="274"/>
      <c r="U128" s="15"/>
      <c r="V128" s="15"/>
      <c r="W128" s="15"/>
      <c r="X128" s="15"/>
      <c r="Y128" s="15"/>
      <c r="Z128" s="15"/>
      <c r="AA128" s="15"/>
      <c r="AB128" s="15"/>
      <c r="AC128" s="15"/>
      <c r="AD128" s="15"/>
      <c r="AE128" s="15"/>
      <c r="AT128" s="275" t="s">
        <v>228</v>
      </c>
      <c r="AU128" s="275" t="s">
        <v>84</v>
      </c>
      <c r="AV128" s="15" t="s">
        <v>84</v>
      </c>
      <c r="AW128" s="15" t="s">
        <v>39</v>
      </c>
      <c r="AX128" s="15" t="s">
        <v>77</v>
      </c>
      <c r="AY128" s="275" t="s">
        <v>219</v>
      </c>
    </row>
    <row r="129" s="13" customFormat="1">
      <c r="A129" s="13"/>
      <c r="B129" s="229"/>
      <c r="C129" s="230"/>
      <c r="D129" s="231" t="s">
        <v>228</v>
      </c>
      <c r="E129" s="232" t="s">
        <v>1814</v>
      </c>
      <c r="F129" s="233" t="s">
        <v>2379</v>
      </c>
      <c r="G129" s="230"/>
      <c r="H129" s="234">
        <v>40</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84</v>
      </c>
      <c r="AY129" s="240" t="s">
        <v>219</v>
      </c>
    </row>
    <row r="130" s="2" customFormat="1" ht="37.8" customHeight="1">
      <c r="A130" s="42"/>
      <c r="B130" s="43"/>
      <c r="C130" s="216" t="s">
        <v>279</v>
      </c>
      <c r="D130" s="216" t="s">
        <v>221</v>
      </c>
      <c r="E130" s="217" t="s">
        <v>1829</v>
      </c>
      <c r="F130" s="218" t="s">
        <v>2539</v>
      </c>
      <c r="G130" s="219" t="s">
        <v>1764</v>
      </c>
      <c r="H130" s="220">
        <v>400</v>
      </c>
      <c r="I130" s="221"/>
      <c r="J130" s="222">
        <f>ROUND(I130*H130,2)</f>
        <v>0</v>
      </c>
      <c r="K130" s="218" t="s">
        <v>1129</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2540</v>
      </c>
    </row>
    <row r="131" s="2" customFormat="1">
      <c r="A131" s="42"/>
      <c r="B131" s="43"/>
      <c r="C131" s="44"/>
      <c r="D131" s="299" t="s">
        <v>1131</v>
      </c>
      <c r="E131" s="44"/>
      <c r="F131" s="300" t="s">
        <v>1832</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1131</v>
      </c>
      <c r="AU131" s="20" t="s">
        <v>84</v>
      </c>
    </row>
    <row r="132" s="15" customFormat="1">
      <c r="A132" s="15"/>
      <c r="B132" s="266"/>
      <c r="C132" s="267"/>
      <c r="D132" s="231" t="s">
        <v>228</v>
      </c>
      <c r="E132" s="268" t="s">
        <v>32</v>
      </c>
      <c r="F132" s="269" t="s">
        <v>1819</v>
      </c>
      <c r="G132" s="267"/>
      <c r="H132" s="268" t="s">
        <v>32</v>
      </c>
      <c r="I132" s="270"/>
      <c r="J132" s="267"/>
      <c r="K132" s="267"/>
      <c r="L132" s="271"/>
      <c r="M132" s="272"/>
      <c r="N132" s="273"/>
      <c r="O132" s="273"/>
      <c r="P132" s="273"/>
      <c r="Q132" s="273"/>
      <c r="R132" s="273"/>
      <c r="S132" s="273"/>
      <c r="T132" s="274"/>
      <c r="U132" s="15"/>
      <c r="V132" s="15"/>
      <c r="W132" s="15"/>
      <c r="X132" s="15"/>
      <c r="Y132" s="15"/>
      <c r="Z132" s="15"/>
      <c r="AA132" s="15"/>
      <c r="AB132" s="15"/>
      <c r="AC132" s="15"/>
      <c r="AD132" s="15"/>
      <c r="AE132" s="15"/>
      <c r="AT132" s="275" t="s">
        <v>228</v>
      </c>
      <c r="AU132" s="275" t="s">
        <v>84</v>
      </c>
      <c r="AV132" s="15" t="s">
        <v>84</v>
      </c>
      <c r="AW132" s="15" t="s">
        <v>39</v>
      </c>
      <c r="AX132" s="15" t="s">
        <v>77</v>
      </c>
      <c r="AY132" s="275" t="s">
        <v>219</v>
      </c>
    </row>
    <row r="133" s="13" customFormat="1">
      <c r="A133" s="13"/>
      <c r="B133" s="229"/>
      <c r="C133" s="230"/>
      <c r="D133" s="231" t="s">
        <v>228</v>
      </c>
      <c r="E133" s="232" t="s">
        <v>2541</v>
      </c>
      <c r="F133" s="233" t="s">
        <v>2381</v>
      </c>
      <c r="G133" s="230"/>
      <c r="H133" s="234">
        <v>400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84</v>
      </c>
      <c r="AV133" s="13" t="s">
        <v>86</v>
      </c>
      <c r="AW133" s="13" t="s">
        <v>39</v>
      </c>
      <c r="AX133" s="13" t="s">
        <v>84</v>
      </c>
      <c r="AY133" s="240" t="s">
        <v>219</v>
      </c>
    </row>
    <row r="134" s="2" customFormat="1" ht="16.5" customHeight="1">
      <c r="A134" s="42"/>
      <c r="B134" s="43"/>
      <c r="C134" s="216" t="s">
        <v>286</v>
      </c>
      <c r="D134" s="216" t="s">
        <v>221</v>
      </c>
      <c r="E134" s="217" t="s">
        <v>1835</v>
      </c>
      <c r="F134" s="218" t="s">
        <v>1836</v>
      </c>
      <c r="G134" s="219" t="s">
        <v>1764</v>
      </c>
      <c r="H134" s="220">
        <v>202</v>
      </c>
      <c r="I134" s="221"/>
      <c r="J134" s="222">
        <f>ROUND(I134*H134,2)</f>
        <v>0</v>
      </c>
      <c r="K134" s="218" t="s">
        <v>1129</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2542</v>
      </c>
    </row>
    <row r="135" s="2" customFormat="1">
      <c r="A135" s="42"/>
      <c r="B135" s="43"/>
      <c r="C135" s="44"/>
      <c r="D135" s="299" t="s">
        <v>1131</v>
      </c>
      <c r="E135" s="44"/>
      <c r="F135" s="300" t="s">
        <v>1838</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2" customFormat="1" ht="24.15" customHeight="1">
      <c r="A136" s="42"/>
      <c r="B136" s="43"/>
      <c r="C136" s="216" t="s">
        <v>290</v>
      </c>
      <c r="D136" s="216" t="s">
        <v>221</v>
      </c>
      <c r="E136" s="217" t="s">
        <v>1262</v>
      </c>
      <c r="F136" s="218" t="s">
        <v>1263</v>
      </c>
      <c r="G136" s="219" t="s">
        <v>1839</v>
      </c>
      <c r="H136" s="220">
        <v>404</v>
      </c>
      <c r="I136" s="221"/>
      <c r="J136" s="222">
        <f>ROUND(I136*H136,2)</f>
        <v>0</v>
      </c>
      <c r="K136" s="218" t="s">
        <v>1129</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2543</v>
      </c>
    </row>
    <row r="137" s="2" customFormat="1">
      <c r="A137" s="42"/>
      <c r="B137" s="43"/>
      <c r="C137" s="44"/>
      <c r="D137" s="299" t="s">
        <v>1131</v>
      </c>
      <c r="E137" s="44"/>
      <c r="F137" s="300" t="s">
        <v>1265</v>
      </c>
      <c r="G137" s="44"/>
      <c r="H137" s="44"/>
      <c r="I137" s="277"/>
      <c r="J137" s="44"/>
      <c r="K137" s="44"/>
      <c r="L137" s="48"/>
      <c r="M137" s="278"/>
      <c r="N137" s="279"/>
      <c r="O137" s="88"/>
      <c r="P137" s="88"/>
      <c r="Q137" s="88"/>
      <c r="R137" s="88"/>
      <c r="S137" s="88"/>
      <c r="T137" s="89"/>
      <c r="U137" s="42"/>
      <c r="V137" s="42"/>
      <c r="W137" s="42"/>
      <c r="X137" s="42"/>
      <c r="Y137" s="42"/>
      <c r="Z137" s="42"/>
      <c r="AA137" s="42"/>
      <c r="AB137" s="42"/>
      <c r="AC137" s="42"/>
      <c r="AD137" s="42"/>
      <c r="AE137" s="42"/>
      <c r="AT137" s="20" t="s">
        <v>1131</v>
      </c>
      <c r="AU137" s="20" t="s">
        <v>84</v>
      </c>
    </row>
    <row r="138" s="15" customFormat="1">
      <c r="A138" s="15"/>
      <c r="B138" s="266"/>
      <c r="C138" s="267"/>
      <c r="D138" s="231" t="s">
        <v>228</v>
      </c>
      <c r="E138" s="268" t="s">
        <v>32</v>
      </c>
      <c r="F138" s="269" t="s">
        <v>2544</v>
      </c>
      <c r="G138" s="267"/>
      <c r="H138" s="268" t="s">
        <v>32</v>
      </c>
      <c r="I138" s="270"/>
      <c r="J138" s="267"/>
      <c r="K138" s="267"/>
      <c r="L138" s="271"/>
      <c r="M138" s="272"/>
      <c r="N138" s="273"/>
      <c r="O138" s="273"/>
      <c r="P138" s="273"/>
      <c r="Q138" s="273"/>
      <c r="R138" s="273"/>
      <c r="S138" s="273"/>
      <c r="T138" s="274"/>
      <c r="U138" s="15"/>
      <c r="V138" s="15"/>
      <c r="W138" s="15"/>
      <c r="X138" s="15"/>
      <c r="Y138" s="15"/>
      <c r="Z138" s="15"/>
      <c r="AA138" s="15"/>
      <c r="AB138" s="15"/>
      <c r="AC138" s="15"/>
      <c r="AD138" s="15"/>
      <c r="AE138" s="15"/>
      <c r="AT138" s="275" t="s">
        <v>228</v>
      </c>
      <c r="AU138" s="275" t="s">
        <v>84</v>
      </c>
      <c r="AV138" s="15" t="s">
        <v>84</v>
      </c>
      <c r="AW138" s="15" t="s">
        <v>39</v>
      </c>
      <c r="AX138" s="15" t="s">
        <v>77</v>
      </c>
      <c r="AY138" s="275" t="s">
        <v>219</v>
      </c>
    </row>
    <row r="139" s="13" customFormat="1">
      <c r="A139" s="13"/>
      <c r="B139" s="229"/>
      <c r="C139" s="230"/>
      <c r="D139" s="231" t="s">
        <v>228</v>
      </c>
      <c r="E139" s="232" t="s">
        <v>1827</v>
      </c>
      <c r="F139" s="233" t="s">
        <v>2545</v>
      </c>
      <c r="G139" s="230"/>
      <c r="H139" s="234">
        <v>404</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84</v>
      </c>
      <c r="AV139" s="13" t="s">
        <v>86</v>
      </c>
      <c r="AW139" s="13" t="s">
        <v>39</v>
      </c>
      <c r="AX139" s="13" t="s">
        <v>84</v>
      </c>
      <c r="AY139" s="240" t="s">
        <v>219</v>
      </c>
    </row>
    <row r="140" s="2" customFormat="1" ht="24.15" customHeight="1">
      <c r="A140" s="42"/>
      <c r="B140" s="43"/>
      <c r="C140" s="216" t="s">
        <v>295</v>
      </c>
      <c r="D140" s="216" t="s">
        <v>221</v>
      </c>
      <c r="E140" s="217" t="s">
        <v>1843</v>
      </c>
      <c r="F140" s="218" t="s">
        <v>1844</v>
      </c>
      <c r="G140" s="219" t="s">
        <v>1764</v>
      </c>
      <c r="H140" s="220">
        <v>53.600000000000001</v>
      </c>
      <c r="I140" s="221"/>
      <c r="J140" s="222">
        <f>ROUND(I140*H140,2)</f>
        <v>0</v>
      </c>
      <c r="K140" s="218" t="s">
        <v>1129</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2546</v>
      </c>
    </row>
    <row r="141" s="2" customFormat="1">
      <c r="A141" s="42"/>
      <c r="B141" s="43"/>
      <c r="C141" s="44"/>
      <c r="D141" s="299" t="s">
        <v>1131</v>
      </c>
      <c r="E141" s="44"/>
      <c r="F141" s="300" t="s">
        <v>1846</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1131</v>
      </c>
      <c r="AU141" s="20" t="s">
        <v>84</v>
      </c>
    </row>
    <row r="142" s="2" customFormat="1" ht="16.5" customHeight="1">
      <c r="A142" s="42"/>
      <c r="B142" s="43"/>
      <c r="C142" s="252" t="s">
        <v>8</v>
      </c>
      <c r="D142" s="252" t="s">
        <v>280</v>
      </c>
      <c r="E142" s="253" t="s">
        <v>1847</v>
      </c>
      <c r="F142" s="254" t="s">
        <v>1848</v>
      </c>
      <c r="G142" s="255" t="s">
        <v>1839</v>
      </c>
      <c r="H142" s="256">
        <v>99.959999999999994</v>
      </c>
      <c r="I142" s="257"/>
      <c r="J142" s="258">
        <f>ROUND(I142*H142,2)</f>
        <v>0</v>
      </c>
      <c r="K142" s="254" t="s">
        <v>1129</v>
      </c>
      <c r="L142" s="259"/>
      <c r="M142" s="260" t="s">
        <v>32</v>
      </c>
      <c r="N142" s="261" t="s">
        <v>48</v>
      </c>
      <c r="O142" s="88"/>
      <c r="P142" s="225">
        <f>O142*H142</f>
        <v>0</v>
      </c>
      <c r="Q142" s="225">
        <v>1</v>
      </c>
      <c r="R142" s="225">
        <f>Q142*H142</f>
        <v>99.959999999999994</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2547</v>
      </c>
    </row>
    <row r="143" s="2" customFormat="1" ht="24.15" customHeight="1">
      <c r="A143" s="42"/>
      <c r="B143" s="43"/>
      <c r="C143" s="216" t="s">
        <v>302</v>
      </c>
      <c r="D143" s="216" t="s">
        <v>221</v>
      </c>
      <c r="E143" s="217" t="s">
        <v>1850</v>
      </c>
      <c r="F143" s="218" t="s">
        <v>1851</v>
      </c>
      <c r="G143" s="219" t="s">
        <v>1749</v>
      </c>
      <c r="H143" s="220">
        <v>170</v>
      </c>
      <c r="I143" s="221"/>
      <c r="J143" s="222">
        <f>ROUND(I143*H143,2)</f>
        <v>0</v>
      </c>
      <c r="K143" s="218" t="s">
        <v>1129</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2548</v>
      </c>
    </row>
    <row r="144" s="2" customFormat="1">
      <c r="A144" s="42"/>
      <c r="B144" s="43"/>
      <c r="C144" s="44"/>
      <c r="D144" s="299" t="s">
        <v>1131</v>
      </c>
      <c r="E144" s="44"/>
      <c r="F144" s="300" t="s">
        <v>1853</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1131</v>
      </c>
      <c r="AU144" s="20" t="s">
        <v>84</v>
      </c>
    </row>
    <row r="145" s="15" customFormat="1">
      <c r="A145" s="15"/>
      <c r="B145" s="266"/>
      <c r="C145" s="267"/>
      <c r="D145" s="231" t="s">
        <v>228</v>
      </c>
      <c r="E145" s="268" t="s">
        <v>32</v>
      </c>
      <c r="F145" s="269" t="s">
        <v>1759</v>
      </c>
      <c r="G145" s="267"/>
      <c r="H145" s="268" t="s">
        <v>32</v>
      </c>
      <c r="I145" s="270"/>
      <c r="J145" s="267"/>
      <c r="K145" s="267"/>
      <c r="L145" s="271"/>
      <c r="M145" s="272"/>
      <c r="N145" s="273"/>
      <c r="O145" s="273"/>
      <c r="P145" s="273"/>
      <c r="Q145" s="273"/>
      <c r="R145" s="273"/>
      <c r="S145" s="273"/>
      <c r="T145" s="274"/>
      <c r="U145" s="15"/>
      <c r="V145" s="15"/>
      <c r="W145" s="15"/>
      <c r="X145" s="15"/>
      <c r="Y145" s="15"/>
      <c r="Z145" s="15"/>
      <c r="AA145" s="15"/>
      <c r="AB145" s="15"/>
      <c r="AC145" s="15"/>
      <c r="AD145" s="15"/>
      <c r="AE145" s="15"/>
      <c r="AT145" s="275" t="s">
        <v>228</v>
      </c>
      <c r="AU145" s="275" t="s">
        <v>84</v>
      </c>
      <c r="AV145" s="15" t="s">
        <v>84</v>
      </c>
      <c r="AW145" s="15" t="s">
        <v>39</v>
      </c>
      <c r="AX145" s="15" t="s">
        <v>77</v>
      </c>
      <c r="AY145" s="275" t="s">
        <v>219</v>
      </c>
    </row>
    <row r="146" s="13" customFormat="1">
      <c r="A146" s="13"/>
      <c r="B146" s="229"/>
      <c r="C146" s="230"/>
      <c r="D146" s="231" t="s">
        <v>228</v>
      </c>
      <c r="E146" s="232" t="s">
        <v>1841</v>
      </c>
      <c r="F146" s="233" t="s">
        <v>1855</v>
      </c>
      <c r="G146" s="230"/>
      <c r="H146" s="234">
        <v>170</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84</v>
      </c>
      <c r="AV146" s="13" t="s">
        <v>86</v>
      </c>
      <c r="AW146" s="13" t="s">
        <v>39</v>
      </c>
      <c r="AX146" s="13" t="s">
        <v>84</v>
      </c>
      <c r="AY146" s="240" t="s">
        <v>219</v>
      </c>
    </row>
    <row r="147" s="2" customFormat="1" ht="16.5" customHeight="1">
      <c r="A147" s="42"/>
      <c r="B147" s="43"/>
      <c r="C147" s="252" t="s">
        <v>308</v>
      </c>
      <c r="D147" s="252" t="s">
        <v>280</v>
      </c>
      <c r="E147" s="253" t="s">
        <v>1856</v>
      </c>
      <c r="F147" s="254" t="s">
        <v>2229</v>
      </c>
      <c r="G147" s="255" t="s">
        <v>1839</v>
      </c>
      <c r="H147" s="256">
        <v>32.299999999999997</v>
      </c>
      <c r="I147" s="257"/>
      <c r="J147" s="258">
        <f>ROUND(I147*H147,2)</f>
        <v>0</v>
      </c>
      <c r="K147" s="254" t="s">
        <v>1129</v>
      </c>
      <c r="L147" s="259"/>
      <c r="M147" s="260" t="s">
        <v>32</v>
      </c>
      <c r="N147" s="261" t="s">
        <v>48</v>
      </c>
      <c r="O147" s="88"/>
      <c r="P147" s="225">
        <f>O147*H147</f>
        <v>0</v>
      </c>
      <c r="Q147" s="225">
        <v>1</v>
      </c>
      <c r="R147" s="225">
        <f>Q147*H147</f>
        <v>32.299999999999997</v>
      </c>
      <c r="S147" s="225">
        <v>0</v>
      </c>
      <c r="T147" s="226">
        <f>S147*H147</f>
        <v>0</v>
      </c>
      <c r="U147" s="42"/>
      <c r="V147" s="42"/>
      <c r="W147" s="42"/>
      <c r="X147" s="42"/>
      <c r="Y147" s="42"/>
      <c r="Z147" s="42"/>
      <c r="AA147" s="42"/>
      <c r="AB147" s="42"/>
      <c r="AC147" s="42"/>
      <c r="AD147" s="42"/>
      <c r="AE147" s="42"/>
      <c r="AR147" s="227" t="s">
        <v>262</v>
      </c>
      <c r="AT147" s="227" t="s">
        <v>280</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2549</v>
      </c>
    </row>
    <row r="148" s="15" customFormat="1">
      <c r="A148" s="15"/>
      <c r="B148" s="266"/>
      <c r="C148" s="267"/>
      <c r="D148" s="231" t="s">
        <v>228</v>
      </c>
      <c r="E148" s="268" t="s">
        <v>32</v>
      </c>
      <c r="F148" s="269" t="s">
        <v>1759</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84</v>
      </c>
      <c r="AV148" s="15" t="s">
        <v>84</v>
      </c>
      <c r="AW148" s="15" t="s">
        <v>39</v>
      </c>
      <c r="AX148" s="15" t="s">
        <v>77</v>
      </c>
      <c r="AY148" s="275" t="s">
        <v>219</v>
      </c>
    </row>
    <row r="149" s="13" customFormat="1">
      <c r="A149" s="13"/>
      <c r="B149" s="229"/>
      <c r="C149" s="230"/>
      <c r="D149" s="231" t="s">
        <v>228</v>
      </c>
      <c r="E149" s="232" t="s">
        <v>2550</v>
      </c>
      <c r="F149" s="233" t="s">
        <v>1860</v>
      </c>
      <c r="G149" s="230"/>
      <c r="H149" s="234">
        <v>32.299999999999997</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16.5" customHeight="1">
      <c r="A150" s="42"/>
      <c r="B150" s="43"/>
      <c r="C150" s="216" t="s">
        <v>312</v>
      </c>
      <c r="D150" s="216" t="s">
        <v>221</v>
      </c>
      <c r="E150" s="217" t="s">
        <v>1861</v>
      </c>
      <c r="F150" s="218" t="s">
        <v>1862</v>
      </c>
      <c r="G150" s="219" t="s">
        <v>1749</v>
      </c>
      <c r="H150" s="220">
        <v>170</v>
      </c>
      <c r="I150" s="221"/>
      <c r="J150" s="222">
        <f>ROUND(I150*H150,2)</f>
        <v>0</v>
      </c>
      <c r="K150" s="218" t="s">
        <v>1129</v>
      </c>
      <c r="L150" s="48"/>
      <c r="M150" s="223" t="s">
        <v>32</v>
      </c>
      <c r="N150" s="224" t="s">
        <v>48</v>
      </c>
      <c r="O150" s="88"/>
      <c r="P150" s="225">
        <f>O150*H150</f>
        <v>0</v>
      </c>
      <c r="Q150" s="225">
        <v>0.0012727000000000001</v>
      </c>
      <c r="R150" s="225">
        <f>Q150*H150</f>
        <v>0.21635900000000002</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2551</v>
      </c>
    </row>
    <row r="151" s="2" customFormat="1">
      <c r="A151" s="42"/>
      <c r="B151" s="43"/>
      <c r="C151" s="44"/>
      <c r="D151" s="299" t="s">
        <v>1131</v>
      </c>
      <c r="E151" s="44"/>
      <c r="F151" s="300" t="s">
        <v>1864</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1131</v>
      </c>
      <c r="AU151" s="20" t="s">
        <v>84</v>
      </c>
    </row>
    <row r="152" s="15" customFormat="1">
      <c r="A152" s="15"/>
      <c r="B152" s="266"/>
      <c r="C152" s="267"/>
      <c r="D152" s="231" t="s">
        <v>228</v>
      </c>
      <c r="E152" s="268" t="s">
        <v>32</v>
      </c>
      <c r="F152" s="269" t="s">
        <v>1759</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2226</v>
      </c>
      <c r="F153" s="233" t="s">
        <v>1855</v>
      </c>
      <c r="G153" s="230"/>
      <c r="H153" s="234">
        <v>170</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52" t="s">
        <v>316</v>
      </c>
      <c r="D154" s="252" t="s">
        <v>280</v>
      </c>
      <c r="E154" s="253" t="s">
        <v>1866</v>
      </c>
      <c r="F154" s="254" t="s">
        <v>1867</v>
      </c>
      <c r="G154" s="255" t="s">
        <v>1868</v>
      </c>
      <c r="H154" s="256">
        <v>4.25</v>
      </c>
      <c r="I154" s="257"/>
      <c r="J154" s="258">
        <f>ROUND(I154*H154,2)</f>
        <v>0</v>
      </c>
      <c r="K154" s="254" t="s">
        <v>1129</v>
      </c>
      <c r="L154" s="259"/>
      <c r="M154" s="260" t="s">
        <v>32</v>
      </c>
      <c r="N154" s="261" t="s">
        <v>48</v>
      </c>
      <c r="O154" s="88"/>
      <c r="P154" s="225">
        <f>O154*H154</f>
        <v>0</v>
      </c>
      <c r="Q154" s="225">
        <v>0.001</v>
      </c>
      <c r="R154" s="225">
        <f>Q154*H154</f>
        <v>0.0042500000000000003</v>
      </c>
      <c r="S154" s="225">
        <v>0</v>
      </c>
      <c r="T154" s="226">
        <f>S154*H154</f>
        <v>0</v>
      </c>
      <c r="U154" s="42"/>
      <c r="V154" s="42"/>
      <c r="W154" s="42"/>
      <c r="X154" s="42"/>
      <c r="Y154" s="42"/>
      <c r="Z154" s="42"/>
      <c r="AA154" s="42"/>
      <c r="AB154" s="42"/>
      <c r="AC154" s="42"/>
      <c r="AD154" s="42"/>
      <c r="AE154" s="42"/>
      <c r="AR154" s="227" t="s">
        <v>262</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2552</v>
      </c>
    </row>
    <row r="155" s="12" customFormat="1" ht="25.92" customHeight="1">
      <c r="A155" s="12"/>
      <c r="B155" s="200"/>
      <c r="C155" s="201"/>
      <c r="D155" s="202" t="s">
        <v>76</v>
      </c>
      <c r="E155" s="203" t="s">
        <v>86</v>
      </c>
      <c r="F155" s="203" t="s">
        <v>1870</v>
      </c>
      <c r="G155" s="201"/>
      <c r="H155" s="201"/>
      <c r="I155" s="204"/>
      <c r="J155" s="205">
        <f>BK155</f>
        <v>0</v>
      </c>
      <c r="K155" s="201"/>
      <c r="L155" s="206"/>
      <c r="M155" s="207"/>
      <c r="N155" s="208"/>
      <c r="O155" s="208"/>
      <c r="P155" s="209">
        <f>SUM(P156:P164)</f>
        <v>0</v>
      </c>
      <c r="Q155" s="208"/>
      <c r="R155" s="209">
        <f>SUM(R156:R164)</f>
        <v>3.8949202999999994</v>
      </c>
      <c r="S155" s="208"/>
      <c r="T155" s="210">
        <f>SUM(T156:T164)</f>
        <v>0</v>
      </c>
      <c r="U155" s="12"/>
      <c r="V155" s="12"/>
      <c r="W155" s="12"/>
      <c r="X155" s="12"/>
      <c r="Y155" s="12"/>
      <c r="Z155" s="12"/>
      <c r="AA155" s="12"/>
      <c r="AB155" s="12"/>
      <c r="AC155" s="12"/>
      <c r="AD155" s="12"/>
      <c r="AE155" s="12"/>
      <c r="AR155" s="211" t="s">
        <v>84</v>
      </c>
      <c r="AT155" s="212" t="s">
        <v>76</v>
      </c>
      <c r="AU155" s="212" t="s">
        <v>77</v>
      </c>
      <c r="AY155" s="211" t="s">
        <v>219</v>
      </c>
      <c r="BK155" s="213">
        <f>SUM(BK156:BK164)</f>
        <v>0</v>
      </c>
    </row>
    <row r="156" s="2" customFormat="1" ht="33" customHeight="1">
      <c r="A156" s="42"/>
      <c r="B156" s="43"/>
      <c r="C156" s="216" t="s">
        <v>320</v>
      </c>
      <c r="D156" s="216" t="s">
        <v>221</v>
      </c>
      <c r="E156" s="217" t="s">
        <v>1871</v>
      </c>
      <c r="F156" s="218" t="s">
        <v>1872</v>
      </c>
      <c r="G156" s="219" t="s">
        <v>1749</v>
      </c>
      <c r="H156" s="220">
        <v>54</v>
      </c>
      <c r="I156" s="221"/>
      <c r="J156" s="222">
        <f>ROUND(I156*H156,2)</f>
        <v>0</v>
      </c>
      <c r="K156" s="218" t="s">
        <v>1129</v>
      </c>
      <c r="L156" s="48"/>
      <c r="M156" s="223" t="s">
        <v>32</v>
      </c>
      <c r="N156" s="224" t="s">
        <v>48</v>
      </c>
      <c r="O156" s="88"/>
      <c r="P156" s="225">
        <f>O156*H156</f>
        <v>0</v>
      </c>
      <c r="Q156" s="225">
        <v>0.00030945000000000001</v>
      </c>
      <c r="R156" s="225">
        <f>Q156*H156</f>
        <v>0.016710300000000001</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2553</v>
      </c>
    </row>
    <row r="157" s="2" customFormat="1">
      <c r="A157" s="42"/>
      <c r="B157" s="43"/>
      <c r="C157" s="44"/>
      <c r="D157" s="299" t="s">
        <v>1131</v>
      </c>
      <c r="E157" s="44"/>
      <c r="F157" s="300" t="s">
        <v>1874</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1131</v>
      </c>
      <c r="AU157" s="20" t="s">
        <v>84</v>
      </c>
    </row>
    <row r="158" s="15" customFormat="1">
      <c r="A158" s="15"/>
      <c r="B158" s="266"/>
      <c r="C158" s="267"/>
      <c r="D158" s="231" t="s">
        <v>228</v>
      </c>
      <c r="E158" s="268" t="s">
        <v>32</v>
      </c>
      <c r="F158" s="269" t="s">
        <v>1875</v>
      </c>
      <c r="G158" s="267"/>
      <c r="H158" s="268" t="s">
        <v>32</v>
      </c>
      <c r="I158" s="270"/>
      <c r="J158" s="267"/>
      <c r="K158" s="267"/>
      <c r="L158" s="271"/>
      <c r="M158" s="272"/>
      <c r="N158" s="273"/>
      <c r="O158" s="273"/>
      <c r="P158" s="273"/>
      <c r="Q158" s="273"/>
      <c r="R158" s="273"/>
      <c r="S158" s="273"/>
      <c r="T158" s="274"/>
      <c r="U158" s="15"/>
      <c r="V158" s="15"/>
      <c r="W158" s="15"/>
      <c r="X158" s="15"/>
      <c r="Y158" s="15"/>
      <c r="Z158" s="15"/>
      <c r="AA158" s="15"/>
      <c r="AB158" s="15"/>
      <c r="AC158" s="15"/>
      <c r="AD158" s="15"/>
      <c r="AE158" s="15"/>
      <c r="AT158" s="275" t="s">
        <v>228</v>
      </c>
      <c r="AU158" s="275" t="s">
        <v>84</v>
      </c>
      <c r="AV158" s="15" t="s">
        <v>84</v>
      </c>
      <c r="AW158" s="15" t="s">
        <v>39</v>
      </c>
      <c r="AX158" s="15" t="s">
        <v>77</v>
      </c>
      <c r="AY158" s="275" t="s">
        <v>219</v>
      </c>
    </row>
    <row r="159" s="13" customFormat="1">
      <c r="A159" s="13"/>
      <c r="B159" s="229"/>
      <c r="C159" s="230"/>
      <c r="D159" s="231" t="s">
        <v>228</v>
      </c>
      <c r="E159" s="232" t="s">
        <v>1859</v>
      </c>
      <c r="F159" s="233" t="s">
        <v>2554</v>
      </c>
      <c r="G159" s="230"/>
      <c r="H159" s="234">
        <v>54</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16.5" customHeight="1">
      <c r="A160" s="42"/>
      <c r="B160" s="43"/>
      <c r="C160" s="252" t="s">
        <v>7</v>
      </c>
      <c r="D160" s="252" t="s">
        <v>280</v>
      </c>
      <c r="E160" s="253" t="s">
        <v>2555</v>
      </c>
      <c r="F160" s="254" t="s">
        <v>2556</v>
      </c>
      <c r="G160" s="255" t="s">
        <v>1749</v>
      </c>
      <c r="H160" s="256">
        <v>56.700000000000003</v>
      </c>
      <c r="I160" s="257"/>
      <c r="J160" s="258">
        <f>ROUND(I160*H160,2)</f>
        <v>0</v>
      </c>
      <c r="K160" s="254" t="s">
        <v>1129</v>
      </c>
      <c r="L160" s="259"/>
      <c r="M160" s="260" t="s">
        <v>32</v>
      </c>
      <c r="N160" s="261" t="s">
        <v>48</v>
      </c>
      <c r="O160" s="88"/>
      <c r="P160" s="225">
        <f>O160*H160</f>
        <v>0</v>
      </c>
      <c r="Q160" s="225">
        <v>0.00080000000000000004</v>
      </c>
      <c r="R160" s="225">
        <f>Q160*H160</f>
        <v>0.045360000000000004</v>
      </c>
      <c r="S160" s="225">
        <v>0</v>
      </c>
      <c r="T160" s="226">
        <f>S160*H160</f>
        <v>0</v>
      </c>
      <c r="U160" s="42"/>
      <c r="V160" s="42"/>
      <c r="W160" s="42"/>
      <c r="X160" s="42"/>
      <c r="Y160" s="42"/>
      <c r="Z160" s="42"/>
      <c r="AA160" s="42"/>
      <c r="AB160" s="42"/>
      <c r="AC160" s="42"/>
      <c r="AD160" s="42"/>
      <c r="AE160" s="42"/>
      <c r="AR160" s="227" t="s">
        <v>262</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2557</v>
      </c>
    </row>
    <row r="161" s="2" customFormat="1" ht="37.8" customHeight="1">
      <c r="A161" s="42"/>
      <c r="B161" s="43"/>
      <c r="C161" s="216" t="s">
        <v>327</v>
      </c>
      <c r="D161" s="216" t="s">
        <v>221</v>
      </c>
      <c r="E161" s="217" t="s">
        <v>1881</v>
      </c>
      <c r="F161" s="218" t="s">
        <v>1882</v>
      </c>
      <c r="G161" s="219" t="s">
        <v>280</v>
      </c>
      <c r="H161" s="220">
        <v>14</v>
      </c>
      <c r="I161" s="221"/>
      <c r="J161" s="222">
        <f>ROUND(I161*H161,2)</f>
        <v>0</v>
      </c>
      <c r="K161" s="218" t="s">
        <v>1129</v>
      </c>
      <c r="L161" s="48"/>
      <c r="M161" s="223" t="s">
        <v>32</v>
      </c>
      <c r="N161" s="224" t="s">
        <v>48</v>
      </c>
      <c r="O161" s="88"/>
      <c r="P161" s="225">
        <f>O161*H161</f>
        <v>0</v>
      </c>
      <c r="Q161" s="225">
        <v>0.27377499999999999</v>
      </c>
      <c r="R161" s="225">
        <f>Q161*H161</f>
        <v>3.8328499999999996</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2558</v>
      </c>
    </row>
    <row r="162" s="2" customFormat="1">
      <c r="A162" s="42"/>
      <c r="B162" s="43"/>
      <c r="C162" s="44"/>
      <c r="D162" s="299" t="s">
        <v>1131</v>
      </c>
      <c r="E162" s="44"/>
      <c r="F162" s="300" t="s">
        <v>1884</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1131</v>
      </c>
      <c r="AU162" s="20" t="s">
        <v>84</v>
      </c>
    </row>
    <row r="163" s="15" customFormat="1">
      <c r="A163" s="15"/>
      <c r="B163" s="266"/>
      <c r="C163" s="267"/>
      <c r="D163" s="231" t="s">
        <v>228</v>
      </c>
      <c r="E163" s="268" t="s">
        <v>32</v>
      </c>
      <c r="F163" s="269" t="s">
        <v>1885</v>
      </c>
      <c r="G163" s="267"/>
      <c r="H163" s="268" t="s">
        <v>32</v>
      </c>
      <c r="I163" s="270"/>
      <c r="J163" s="267"/>
      <c r="K163" s="267"/>
      <c r="L163" s="271"/>
      <c r="M163" s="272"/>
      <c r="N163" s="273"/>
      <c r="O163" s="273"/>
      <c r="P163" s="273"/>
      <c r="Q163" s="273"/>
      <c r="R163" s="273"/>
      <c r="S163" s="273"/>
      <c r="T163" s="274"/>
      <c r="U163" s="15"/>
      <c r="V163" s="15"/>
      <c r="W163" s="15"/>
      <c r="X163" s="15"/>
      <c r="Y163" s="15"/>
      <c r="Z163" s="15"/>
      <c r="AA163" s="15"/>
      <c r="AB163" s="15"/>
      <c r="AC163" s="15"/>
      <c r="AD163" s="15"/>
      <c r="AE163" s="15"/>
      <c r="AT163" s="275" t="s">
        <v>228</v>
      </c>
      <c r="AU163" s="275" t="s">
        <v>84</v>
      </c>
      <c r="AV163" s="15" t="s">
        <v>84</v>
      </c>
      <c r="AW163" s="15" t="s">
        <v>39</v>
      </c>
      <c r="AX163" s="15" t="s">
        <v>77</v>
      </c>
      <c r="AY163" s="275" t="s">
        <v>219</v>
      </c>
    </row>
    <row r="164" s="13" customFormat="1">
      <c r="A164" s="13"/>
      <c r="B164" s="229"/>
      <c r="C164" s="230"/>
      <c r="D164" s="231" t="s">
        <v>228</v>
      </c>
      <c r="E164" s="232" t="s">
        <v>2559</v>
      </c>
      <c r="F164" s="233" t="s">
        <v>2396</v>
      </c>
      <c r="G164" s="230"/>
      <c r="H164" s="234">
        <v>14</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12" customFormat="1" ht="25.92" customHeight="1">
      <c r="A165" s="12"/>
      <c r="B165" s="200"/>
      <c r="C165" s="201"/>
      <c r="D165" s="202" t="s">
        <v>76</v>
      </c>
      <c r="E165" s="203" t="s">
        <v>237</v>
      </c>
      <c r="F165" s="203" t="s">
        <v>1888</v>
      </c>
      <c r="G165" s="201"/>
      <c r="H165" s="201"/>
      <c r="I165" s="204"/>
      <c r="J165" s="205">
        <f>BK165</f>
        <v>0</v>
      </c>
      <c r="K165" s="201"/>
      <c r="L165" s="206"/>
      <c r="M165" s="207"/>
      <c r="N165" s="208"/>
      <c r="O165" s="208"/>
      <c r="P165" s="209">
        <f>SUM(P166:P173)</f>
        <v>0</v>
      </c>
      <c r="Q165" s="208"/>
      <c r="R165" s="209">
        <f>SUM(R166:R173)</f>
        <v>6.7869776160000006</v>
      </c>
      <c r="S165" s="208"/>
      <c r="T165" s="210">
        <f>SUM(T166:T173)</f>
        <v>0</v>
      </c>
      <c r="U165" s="12"/>
      <c r="V165" s="12"/>
      <c r="W165" s="12"/>
      <c r="X165" s="12"/>
      <c r="Y165" s="12"/>
      <c r="Z165" s="12"/>
      <c r="AA165" s="12"/>
      <c r="AB165" s="12"/>
      <c r="AC165" s="12"/>
      <c r="AD165" s="12"/>
      <c r="AE165" s="12"/>
      <c r="AR165" s="211" t="s">
        <v>84</v>
      </c>
      <c r="AT165" s="212" t="s">
        <v>76</v>
      </c>
      <c r="AU165" s="212" t="s">
        <v>77</v>
      </c>
      <c r="AY165" s="211" t="s">
        <v>219</v>
      </c>
      <c r="BK165" s="213">
        <f>SUM(BK166:BK173)</f>
        <v>0</v>
      </c>
    </row>
    <row r="166" s="2" customFormat="1" ht="16.5" customHeight="1">
      <c r="A166" s="42"/>
      <c r="B166" s="43"/>
      <c r="C166" s="216" t="s">
        <v>331</v>
      </c>
      <c r="D166" s="216" t="s">
        <v>221</v>
      </c>
      <c r="E166" s="217" t="s">
        <v>1889</v>
      </c>
      <c r="F166" s="218" t="s">
        <v>1890</v>
      </c>
      <c r="G166" s="219" t="s">
        <v>1764</v>
      </c>
      <c r="H166" s="220">
        <v>2.6000000000000001</v>
      </c>
      <c r="I166" s="221"/>
      <c r="J166" s="222">
        <f>ROUND(I166*H166,2)</f>
        <v>0</v>
      </c>
      <c r="K166" s="218" t="s">
        <v>1129</v>
      </c>
      <c r="L166" s="48"/>
      <c r="M166" s="223" t="s">
        <v>32</v>
      </c>
      <c r="N166" s="224" t="s">
        <v>48</v>
      </c>
      <c r="O166" s="88"/>
      <c r="P166" s="225">
        <f>O166*H166</f>
        <v>0</v>
      </c>
      <c r="Q166" s="225">
        <v>2.5020899999999999</v>
      </c>
      <c r="R166" s="225">
        <f>Q166*H166</f>
        <v>6.5054340000000002</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2560</v>
      </c>
    </row>
    <row r="167" s="2" customFormat="1">
      <c r="A167" s="42"/>
      <c r="B167" s="43"/>
      <c r="C167" s="44"/>
      <c r="D167" s="299" t="s">
        <v>1131</v>
      </c>
      <c r="E167" s="44"/>
      <c r="F167" s="300" t="s">
        <v>1892</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1131</v>
      </c>
      <c r="AU167" s="20" t="s">
        <v>84</v>
      </c>
    </row>
    <row r="168" s="2" customFormat="1" ht="21.75" customHeight="1">
      <c r="A168" s="42"/>
      <c r="B168" s="43"/>
      <c r="C168" s="216" t="s">
        <v>336</v>
      </c>
      <c r="D168" s="216" t="s">
        <v>221</v>
      </c>
      <c r="E168" s="217" t="s">
        <v>1897</v>
      </c>
      <c r="F168" s="218" t="s">
        <v>1898</v>
      </c>
      <c r="G168" s="219" t="s">
        <v>1839</v>
      </c>
      <c r="H168" s="220">
        <v>0.222</v>
      </c>
      <c r="I168" s="221"/>
      <c r="J168" s="222">
        <f>ROUND(I168*H168,2)</f>
        <v>0</v>
      </c>
      <c r="K168" s="218" t="s">
        <v>1129</v>
      </c>
      <c r="L168" s="48"/>
      <c r="M168" s="223" t="s">
        <v>32</v>
      </c>
      <c r="N168" s="224" t="s">
        <v>48</v>
      </c>
      <c r="O168" s="88"/>
      <c r="P168" s="225">
        <f>O168*H168</f>
        <v>0</v>
      </c>
      <c r="Q168" s="225">
        <v>1.0765279999999999</v>
      </c>
      <c r="R168" s="225">
        <f>Q168*H168</f>
        <v>0.23898921599999998</v>
      </c>
      <c r="S168" s="225">
        <v>0</v>
      </c>
      <c r="T168" s="226">
        <f>S168*H168</f>
        <v>0</v>
      </c>
      <c r="U168" s="42"/>
      <c r="V168" s="42"/>
      <c r="W168" s="42"/>
      <c r="X168" s="42"/>
      <c r="Y168" s="42"/>
      <c r="Z168" s="42"/>
      <c r="AA168" s="42"/>
      <c r="AB168" s="42"/>
      <c r="AC168" s="42"/>
      <c r="AD168" s="42"/>
      <c r="AE168" s="42"/>
      <c r="AR168" s="227" t="s">
        <v>226</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2561</v>
      </c>
    </row>
    <row r="169" s="2" customFormat="1">
      <c r="A169" s="42"/>
      <c r="B169" s="43"/>
      <c r="C169" s="44"/>
      <c r="D169" s="299" t="s">
        <v>1131</v>
      </c>
      <c r="E169" s="44"/>
      <c r="F169" s="300" t="s">
        <v>1900</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1131</v>
      </c>
      <c r="AU169" s="20" t="s">
        <v>84</v>
      </c>
    </row>
    <row r="170" s="2" customFormat="1" ht="33" customHeight="1">
      <c r="A170" s="42"/>
      <c r="B170" s="43"/>
      <c r="C170" s="216" t="s">
        <v>341</v>
      </c>
      <c r="D170" s="216" t="s">
        <v>221</v>
      </c>
      <c r="E170" s="217" t="s">
        <v>1901</v>
      </c>
      <c r="F170" s="218" t="s">
        <v>1902</v>
      </c>
      <c r="G170" s="219" t="s">
        <v>1749</v>
      </c>
      <c r="H170" s="220">
        <v>15.198</v>
      </c>
      <c r="I170" s="221"/>
      <c r="J170" s="222">
        <f>ROUND(I170*H170,2)</f>
        <v>0</v>
      </c>
      <c r="K170" s="218" t="s">
        <v>1903</v>
      </c>
      <c r="L170" s="48"/>
      <c r="M170" s="223" t="s">
        <v>32</v>
      </c>
      <c r="N170" s="224" t="s">
        <v>48</v>
      </c>
      <c r="O170" s="88"/>
      <c r="P170" s="225">
        <f>O170*H170</f>
        <v>0</v>
      </c>
      <c r="Q170" s="225">
        <v>0.0028</v>
      </c>
      <c r="R170" s="225">
        <f>Q170*H170</f>
        <v>0.042554399999999999</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2562</v>
      </c>
    </row>
    <row r="171" s="2" customFormat="1">
      <c r="A171" s="42"/>
      <c r="B171" s="43"/>
      <c r="C171" s="44"/>
      <c r="D171" s="231" t="s">
        <v>663</v>
      </c>
      <c r="E171" s="44"/>
      <c r="F171" s="276" t="s">
        <v>1905</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663</v>
      </c>
      <c r="AU171" s="20" t="s">
        <v>84</v>
      </c>
    </row>
    <row r="172" s="15" customFormat="1">
      <c r="A172" s="15"/>
      <c r="B172" s="266"/>
      <c r="C172" s="267"/>
      <c r="D172" s="231" t="s">
        <v>228</v>
      </c>
      <c r="E172" s="268" t="s">
        <v>32</v>
      </c>
      <c r="F172" s="269" t="s">
        <v>2402</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1886</v>
      </c>
      <c r="F173" s="233" t="s">
        <v>2563</v>
      </c>
      <c r="G173" s="230"/>
      <c r="H173" s="234">
        <v>15.198</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12" customFormat="1" ht="25.92" customHeight="1">
      <c r="A174" s="12"/>
      <c r="B174" s="200"/>
      <c r="C174" s="201"/>
      <c r="D174" s="202" t="s">
        <v>76</v>
      </c>
      <c r="E174" s="203" t="s">
        <v>226</v>
      </c>
      <c r="F174" s="203" t="s">
        <v>1910</v>
      </c>
      <c r="G174" s="201"/>
      <c r="H174" s="201"/>
      <c r="I174" s="204"/>
      <c r="J174" s="205">
        <f>BK174</f>
        <v>0</v>
      </c>
      <c r="K174" s="201"/>
      <c r="L174" s="206"/>
      <c r="M174" s="207"/>
      <c r="N174" s="208"/>
      <c r="O174" s="208"/>
      <c r="P174" s="209">
        <f>SUM(P175:P196)</f>
        <v>0</v>
      </c>
      <c r="Q174" s="208"/>
      <c r="R174" s="209">
        <f>SUM(R175:R196)</f>
        <v>41.067452126999996</v>
      </c>
      <c r="S174" s="208"/>
      <c r="T174" s="210">
        <f>SUM(T175:T196)</f>
        <v>0</v>
      </c>
      <c r="U174" s="12"/>
      <c r="V174" s="12"/>
      <c r="W174" s="12"/>
      <c r="X174" s="12"/>
      <c r="Y174" s="12"/>
      <c r="Z174" s="12"/>
      <c r="AA174" s="12"/>
      <c r="AB174" s="12"/>
      <c r="AC174" s="12"/>
      <c r="AD174" s="12"/>
      <c r="AE174" s="12"/>
      <c r="AR174" s="211" t="s">
        <v>84</v>
      </c>
      <c r="AT174" s="212" t="s">
        <v>76</v>
      </c>
      <c r="AU174" s="212" t="s">
        <v>77</v>
      </c>
      <c r="AY174" s="211" t="s">
        <v>219</v>
      </c>
      <c r="BK174" s="213">
        <f>SUM(BK175:BK196)</f>
        <v>0</v>
      </c>
    </row>
    <row r="175" s="2" customFormat="1" ht="21.75" customHeight="1">
      <c r="A175" s="42"/>
      <c r="B175" s="43"/>
      <c r="C175" s="216" t="s">
        <v>346</v>
      </c>
      <c r="D175" s="216" t="s">
        <v>221</v>
      </c>
      <c r="E175" s="217" t="s">
        <v>1911</v>
      </c>
      <c r="F175" s="218" t="s">
        <v>1912</v>
      </c>
      <c r="G175" s="219" t="s">
        <v>1764</v>
      </c>
      <c r="H175" s="220">
        <v>12.84</v>
      </c>
      <c r="I175" s="221"/>
      <c r="J175" s="222">
        <f>ROUND(I175*H175,2)</f>
        <v>0</v>
      </c>
      <c r="K175" s="218" t="s">
        <v>1129</v>
      </c>
      <c r="L175" s="48"/>
      <c r="M175" s="223" t="s">
        <v>32</v>
      </c>
      <c r="N175" s="224" t="s">
        <v>48</v>
      </c>
      <c r="O175" s="88"/>
      <c r="P175" s="225">
        <f>O175*H175</f>
        <v>0</v>
      </c>
      <c r="Q175" s="225">
        <v>2.502202</v>
      </c>
      <c r="R175" s="225">
        <f>Q175*H175</f>
        <v>32.12827368</v>
      </c>
      <c r="S175" s="225">
        <v>0</v>
      </c>
      <c r="T175" s="226">
        <f>S175*H175</f>
        <v>0</v>
      </c>
      <c r="U175" s="42"/>
      <c r="V175" s="42"/>
      <c r="W175" s="42"/>
      <c r="X175" s="42"/>
      <c r="Y175" s="42"/>
      <c r="Z175" s="42"/>
      <c r="AA175" s="42"/>
      <c r="AB175" s="42"/>
      <c r="AC175" s="42"/>
      <c r="AD175" s="42"/>
      <c r="AE175" s="42"/>
      <c r="AR175" s="227" t="s">
        <v>226</v>
      </c>
      <c r="AT175" s="227" t="s">
        <v>221</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2564</v>
      </c>
    </row>
    <row r="176" s="2" customFormat="1">
      <c r="A176" s="42"/>
      <c r="B176" s="43"/>
      <c r="C176" s="44"/>
      <c r="D176" s="299" t="s">
        <v>1131</v>
      </c>
      <c r="E176" s="44"/>
      <c r="F176" s="300" t="s">
        <v>1914</v>
      </c>
      <c r="G176" s="44"/>
      <c r="H176" s="44"/>
      <c r="I176" s="277"/>
      <c r="J176" s="44"/>
      <c r="K176" s="44"/>
      <c r="L176" s="48"/>
      <c r="M176" s="278"/>
      <c r="N176" s="279"/>
      <c r="O176" s="88"/>
      <c r="P176" s="88"/>
      <c r="Q176" s="88"/>
      <c r="R176" s="88"/>
      <c r="S176" s="88"/>
      <c r="T176" s="89"/>
      <c r="U176" s="42"/>
      <c r="V176" s="42"/>
      <c r="W176" s="42"/>
      <c r="X176" s="42"/>
      <c r="Y176" s="42"/>
      <c r="Z176" s="42"/>
      <c r="AA176" s="42"/>
      <c r="AB176" s="42"/>
      <c r="AC176" s="42"/>
      <c r="AD176" s="42"/>
      <c r="AE176" s="42"/>
      <c r="AT176" s="20" t="s">
        <v>1131</v>
      </c>
      <c r="AU176" s="20" t="s">
        <v>84</v>
      </c>
    </row>
    <row r="177" s="15" customFormat="1">
      <c r="A177" s="15"/>
      <c r="B177" s="266"/>
      <c r="C177" s="267"/>
      <c r="D177" s="231" t="s">
        <v>228</v>
      </c>
      <c r="E177" s="268" t="s">
        <v>32</v>
      </c>
      <c r="F177" s="269" t="s">
        <v>2250</v>
      </c>
      <c r="G177" s="267"/>
      <c r="H177" s="268" t="s">
        <v>32</v>
      </c>
      <c r="I177" s="270"/>
      <c r="J177" s="267"/>
      <c r="K177" s="267"/>
      <c r="L177" s="271"/>
      <c r="M177" s="272"/>
      <c r="N177" s="273"/>
      <c r="O177" s="273"/>
      <c r="P177" s="273"/>
      <c r="Q177" s="273"/>
      <c r="R177" s="273"/>
      <c r="S177" s="273"/>
      <c r="T177" s="274"/>
      <c r="U177" s="15"/>
      <c r="V177" s="15"/>
      <c r="W177" s="15"/>
      <c r="X177" s="15"/>
      <c r="Y177" s="15"/>
      <c r="Z177" s="15"/>
      <c r="AA177" s="15"/>
      <c r="AB177" s="15"/>
      <c r="AC177" s="15"/>
      <c r="AD177" s="15"/>
      <c r="AE177" s="15"/>
      <c r="AT177" s="275" t="s">
        <v>228</v>
      </c>
      <c r="AU177" s="275" t="s">
        <v>84</v>
      </c>
      <c r="AV177" s="15" t="s">
        <v>84</v>
      </c>
      <c r="AW177" s="15" t="s">
        <v>39</v>
      </c>
      <c r="AX177" s="15" t="s">
        <v>77</v>
      </c>
      <c r="AY177" s="275" t="s">
        <v>219</v>
      </c>
    </row>
    <row r="178" s="15" customFormat="1">
      <c r="A178" s="15"/>
      <c r="B178" s="266"/>
      <c r="C178" s="267"/>
      <c r="D178" s="231" t="s">
        <v>228</v>
      </c>
      <c r="E178" s="268" t="s">
        <v>32</v>
      </c>
      <c r="F178" s="269" t="s">
        <v>1915</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3" customFormat="1">
      <c r="A179" s="13"/>
      <c r="B179" s="229"/>
      <c r="C179" s="230"/>
      <c r="D179" s="231" t="s">
        <v>228</v>
      </c>
      <c r="E179" s="232" t="s">
        <v>2239</v>
      </c>
      <c r="F179" s="233" t="s">
        <v>2565</v>
      </c>
      <c r="G179" s="230"/>
      <c r="H179" s="234">
        <v>12.84</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2" customFormat="1" ht="21.75" customHeight="1">
      <c r="A180" s="42"/>
      <c r="B180" s="43"/>
      <c r="C180" s="216" t="s">
        <v>350</v>
      </c>
      <c r="D180" s="216" t="s">
        <v>221</v>
      </c>
      <c r="E180" s="217" t="s">
        <v>1922</v>
      </c>
      <c r="F180" s="218" t="s">
        <v>1923</v>
      </c>
      <c r="G180" s="219" t="s">
        <v>1839</v>
      </c>
      <c r="H180" s="220">
        <v>0.47399999999999998</v>
      </c>
      <c r="I180" s="221"/>
      <c r="J180" s="222">
        <f>ROUND(I180*H180,2)</f>
        <v>0</v>
      </c>
      <c r="K180" s="218" t="s">
        <v>1129</v>
      </c>
      <c r="L180" s="48"/>
      <c r="M180" s="223" t="s">
        <v>32</v>
      </c>
      <c r="N180" s="224" t="s">
        <v>48</v>
      </c>
      <c r="O180" s="88"/>
      <c r="P180" s="225">
        <f>O180*H180</f>
        <v>0</v>
      </c>
      <c r="Q180" s="225">
        <v>1.0968659999999999</v>
      </c>
      <c r="R180" s="225">
        <f>Q180*H180</f>
        <v>0.51991448399999995</v>
      </c>
      <c r="S180" s="225">
        <v>0</v>
      </c>
      <c r="T180" s="226">
        <f>S180*H180</f>
        <v>0</v>
      </c>
      <c r="U180" s="42"/>
      <c r="V180" s="42"/>
      <c r="W180" s="42"/>
      <c r="X180" s="42"/>
      <c r="Y180" s="42"/>
      <c r="Z180" s="42"/>
      <c r="AA180" s="42"/>
      <c r="AB180" s="42"/>
      <c r="AC180" s="42"/>
      <c r="AD180" s="42"/>
      <c r="AE180" s="42"/>
      <c r="AR180" s="227" t="s">
        <v>226</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226</v>
      </c>
      <c r="BM180" s="227" t="s">
        <v>2566</v>
      </c>
    </row>
    <row r="181" s="2" customFormat="1">
      <c r="A181" s="42"/>
      <c r="B181" s="43"/>
      <c r="C181" s="44"/>
      <c r="D181" s="299" t="s">
        <v>1131</v>
      </c>
      <c r="E181" s="44"/>
      <c r="F181" s="300" t="s">
        <v>1925</v>
      </c>
      <c r="G181" s="44"/>
      <c r="H181" s="44"/>
      <c r="I181" s="277"/>
      <c r="J181" s="44"/>
      <c r="K181" s="44"/>
      <c r="L181" s="48"/>
      <c r="M181" s="278"/>
      <c r="N181" s="279"/>
      <c r="O181" s="88"/>
      <c r="P181" s="88"/>
      <c r="Q181" s="88"/>
      <c r="R181" s="88"/>
      <c r="S181" s="88"/>
      <c r="T181" s="89"/>
      <c r="U181" s="42"/>
      <c r="V181" s="42"/>
      <c r="W181" s="42"/>
      <c r="X181" s="42"/>
      <c r="Y181" s="42"/>
      <c r="Z181" s="42"/>
      <c r="AA181" s="42"/>
      <c r="AB181" s="42"/>
      <c r="AC181" s="42"/>
      <c r="AD181" s="42"/>
      <c r="AE181" s="42"/>
      <c r="AT181" s="20" t="s">
        <v>1131</v>
      </c>
      <c r="AU181" s="20" t="s">
        <v>84</v>
      </c>
    </row>
    <row r="182" s="13" customFormat="1">
      <c r="A182" s="13"/>
      <c r="B182" s="229"/>
      <c r="C182" s="230"/>
      <c r="D182" s="231" t="s">
        <v>228</v>
      </c>
      <c r="E182" s="232" t="s">
        <v>2243</v>
      </c>
      <c r="F182" s="233" t="s">
        <v>2567</v>
      </c>
      <c r="G182" s="230"/>
      <c r="H182" s="234">
        <v>0.47399999999999998</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24.15" customHeight="1">
      <c r="A183" s="42"/>
      <c r="B183" s="43"/>
      <c r="C183" s="216" t="s">
        <v>355</v>
      </c>
      <c r="D183" s="216" t="s">
        <v>221</v>
      </c>
      <c r="E183" s="217" t="s">
        <v>1928</v>
      </c>
      <c r="F183" s="218" t="s">
        <v>1929</v>
      </c>
      <c r="G183" s="219" t="s">
        <v>1749</v>
      </c>
      <c r="H183" s="220">
        <v>5.5999999999999996</v>
      </c>
      <c r="I183" s="221"/>
      <c r="J183" s="222">
        <f>ROUND(I183*H183,2)</f>
        <v>0</v>
      </c>
      <c r="K183" s="218" t="s">
        <v>1129</v>
      </c>
      <c r="L183" s="48"/>
      <c r="M183" s="223" t="s">
        <v>32</v>
      </c>
      <c r="N183" s="224" t="s">
        <v>48</v>
      </c>
      <c r="O183" s="88"/>
      <c r="P183" s="225">
        <f>O183*H183</f>
        <v>0</v>
      </c>
      <c r="Q183" s="225">
        <v>0.22797600000000001</v>
      </c>
      <c r="R183" s="225">
        <f>Q183*H183</f>
        <v>1.2766656000000001</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2568</v>
      </c>
    </row>
    <row r="184" s="2" customFormat="1">
      <c r="A184" s="42"/>
      <c r="B184" s="43"/>
      <c r="C184" s="44"/>
      <c r="D184" s="299" t="s">
        <v>1131</v>
      </c>
      <c r="E184" s="44"/>
      <c r="F184" s="300" t="s">
        <v>1931</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15" customFormat="1">
      <c r="A185" s="15"/>
      <c r="B185" s="266"/>
      <c r="C185" s="267"/>
      <c r="D185" s="231" t="s">
        <v>228</v>
      </c>
      <c r="E185" s="268" t="s">
        <v>32</v>
      </c>
      <c r="F185" s="269" t="s">
        <v>1932</v>
      </c>
      <c r="G185" s="267"/>
      <c r="H185" s="268" t="s">
        <v>32</v>
      </c>
      <c r="I185" s="270"/>
      <c r="J185" s="267"/>
      <c r="K185" s="267"/>
      <c r="L185" s="271"/>
      <c r="M185" s="272"/>
      <c r="N185" s="273"/>
      <c r="O185" s="273"/>
      <c r="P185" s="273"/>
      <c r="Q185" s="273"/>
      <c r="R185" s="273"/>
      <c r="S185" s="273"/>
      <c r="T185" s="274"/>
      <c r="U185" s="15"/>
      <c r="V185" s="15"/>
      <c r="W185" s="15"/>
      <c r="X185" s="15"/>
      <c r="Y185" s="15"/>
      <c r="Z185" s="15"/>
      <c r="AA185" s="15"/>
      <c r="AB185" s="15"/>
      <c r="AC185" s="15"/>
      <c r="AD185" s="15"/>
      <c r="AE185" s="15"/>
      <c r="AT185" s="275" t="s">
        <v>228</v>
      </c>
      <c r="AU185" s="275" t="s">
        <v>84</v>
      </c>
      <c r="AV185" s="15" t="s">
        <v>84</v>
      </c>
      <c r="AW185" s="15" t="s">
        <v>39</v>
      </c>
      <c r="AX185" s="15" t="s">
        <v>77</v>
      </c>
      <c r="AY185" s="275" t="s">
        <v>219</v>
      </c>
    </row>
    <row r="186" s="13" customFormat="1">
      <c r="A186" s="13"/>
      <c r="B186" s="229"/>
      <c r="C186" s="230"/>
      <c r="D186" s="231" t="s">
        <v>228</v>
      </c>
      <c r="E186" s="232" t="s">
        <v>2247</v>
      </c>
      <c r="F186" s="233" t="s">
        <v>2569</v>
      </c>
      <c r="G186" s="230"/>
      <c r="H186" s="234">
        <v>5.5999999999999996</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84</v>
      </c>
      <c r="AV186" s="13" t="s">
        <v>86</v>
      </c>
      <c r="AW186" s="13" t="s">
        <v>39</v>
      </c>
      <c r="AX186" s="13" t="s">
        <v>84</v>
      </c>
      <c r="AY186" s="240" t="s">
        <v>219</v>
      </c>
    </row>
    <row r="187" s="2" customFormat="1" ht="24.15" customHeight="1">
      <c r="A187" s="42"/>
      <c r="B187" s="43"/>
      <c r="C187" s="216" t="s">
        <v>362</v>
      </c>
      <c r="D187" s="216" t="s">
        <v>221</v>
      </c>
      <c r="E187" s="217" t="s">
        <v>1935</v>
      </c>
      <c r="F187" s="218" t="s">
        <v>1936</v>
      </c>
      <c r="G187" s="219" t="s">
        <v>1749</v>
      </c>
      <c r="H187" s="220">
        <v>32.399999999999999</v>
      </c>
      <c r="I187" s="221"/>
      <c r="J187" s="222">
        <f>ROUND(I187*H187,2)</f>
        <v>0</v>
      </c>
      <c r="K187" s="218" t="s">
        <v>1129</v>
      </c>
      <c r="L187" s="48"/>
      <c r="M187" s="223" t="s">
        <v>32</v>
      </c>
      <c r="N187" s="224" t="s">
        <v>48</v>
      </c>
      <c r="O187" s="88"/>
      <c r="P187" s="225">
        <f>O187*H187</f>
        <v>0</v>
      </c>
      <c r="Q187" s="225">
        <v>0.15679630750000001</v>
      </c>
      <c r="R187" s="225">
        <f>Q187*H187</f>
        <v>5.0802003630000003</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2570</v>
      </c>
    </row>
    <row r="188" s="2" customFormat="1">
      <c r="A188" s="42"/>
      <c r="B188" s="43"/>
      <c r="C188" s="44"/>
      <c r="D188" s="299" t="s">
        <v>1131</v>
      </c>
      <c r="E188" s="44"/>
      <c r="F188" s="300" t="s">
        <v>1938</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1131</v>
      </c>
      <c r="AU188" s="20" t="s">
        <v>84</v>
      </c>
    </row>
    <row r="189" s="15" customFormat="1">
      <c r="A189" s="15"/>
      <c r="B189" s="266"/>
      <c r="C189" s="267"/>
      <c r="D189" s="231" t="s">
        <v>228</v>
      </c>
      <c r="E189" s="268" t="s">
        <v>32</v>
      </c>
      <c r="F189" s="269" t="s">
        <v>2007</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5" customFormat="1">
      <c r="A190" s="15"/>
      <c r="B190" s="266"/>
      <c r="C190" s="267"/>
      <c r="D190" s="231" t="s">
        <v>228</v>
      </c>
      <c r="E190" s="268" t="s">
        <v>32</v>
      </c>
      <c r="F190" s="269" t="s">
        <v>2259</v>
      </c>
      <c r="G190" s="267"/>
      <c r="H190" s="268" t="s">
        <v>32</v>
      </c>
      <c r="I190" s="270"/>
      <c r="J190" s="267"/>
      <c r="K190" s="267"/>
      <c r="L190" s="271"/>
      <c r="M190" s="272"/>
      <c r="N190" s="273"/>
      <c r="O190" s="273"/>
      <c r="P190" s="273"/>
      <c r="Q190" s="273"/>
      <c r="R190" s="273"/>
      <c r="S190" s="273"/>
      <c r="T190" s="274"/>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13" customFormat="1">
      <c r="A191" s="13"/>
      <c r="B191" s="229"/>
      <c r="C191" s="230"/>
      <c r="D191" s="231" t="s">
        <v>228</v>
      </c>
      <c r="E191" s="232" t="s">
        <v>1908</v>
      </c>
      <c r="F191" s="233" t="s">
        <v>2571</v>
      </c>
      <c r="G191" s="230"/>
      <c r="H191" s="234">
        <v>32.399999999999999</v>
      </c>
      <c r="I191" s="235"/>
      <c r="J191" s="230"/>
      <c r="K191" s="230"/>
      <c r="L191" s="236"/>
      <c r="M191" s="237"/>
      <c r="N191" s="238"/>
      <c r="O191" s="238"/>
      <c r="P191" s="238"/>
      <c r="Q191" s="238"/>
      <c r="R191" s="238"/>
      <c r="S191" s="238"/>
      <c r="T191" s="239"/>
      <c r="U191" s="13"/>
      <c r="V191" s="13"/>
      <c r="W191" s="13"/>
      <c r="X191" s="13"/>
      <c r="Y191" s="13"/>
      <c r="Z191" s="13"/>
      <c r="AA191" s="13"/>
      <c r="AB191" s="13"/>
      <c r="AC191" s="13"/>
      <c r="AD191" s="13"/>
      <c r="AE191" s="13"/>
      <c r="AT191" s="240" t="s">
        <v>228</v>
      </c>
      <c r="AU191" s="240" t="s">
        <v>84</v>
      </c>
      <c r="AV191" s="13" t="s">
        <v>86</v>
      </c>
      <c r="AW191" s="13" t="s">
        <v>39</v>
      </c>
      <c r="AX191" s="13" t="s">
        <v>84</v>
      </c>
      <c r="AY191" s="240" t="s">
        <v>219</v>
      </c>
    </row>
    <row r="192" s="2" customFormat="1" ht="33" customHeight="1">
      <c r="A192" s="42"/>
      <c r="B192" s="43"/>
      <c r="C192" s="216" t="s">
        <v>366</v>
      </c>
      <c r="D192" s="216" t="s">
        <v>221</v>
      </c>
      <c r="E192" s="217" t="s">
        <v>1942</v>
      </c>
      <c r="F192" s="218" t="s">
        <v>1943</v>
      </c>
      <c r="G192" s="219" t="s">
        <v>1749</v>
      </c>
      <c r="H192" s="220">
        <v>2</v>
      </c>
      <c r="I192" s="221"/>
      <c r="J192" s="222">
        <f>ROUND(I192*H192,2)</f>
        <v>0</v>
      </c>
      <c r="K192" s="218" t="s">
        <v>1129</v>
      </c>
      <c r="L192" s="48"/>
      <c r="M192" s="223" t="s">
        <v>32</v>
      </c>
      <c r="N192" s="224" t="s">
        <v>48</v>
      </c>
      <c r="O192" s="88"/>
      <c r="P192" s="225">
        <f>O192*H192</f>
        <v>0</v>
      </c>
      <c r="Q192" s="225">
        <v>1.031199</v>
      </c>
      <c r="R192" s="225">
        <f>Q192*H192</f>
        <v>2.062398</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2572</v>
      </c>
    </row>
    <row r="193" s="2" customFormat="1">
      <c r="A193" s="42"/>
      <c r="B193" s="43"/>
      <c r="C193" s="44"/>
      <c r="D193" s="299" t="s">
        <v>1131</v>
      </c>
      <c r="E193" s="44"/>
      <c r="F193" s="300" t="s">
        <v>1945</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1131</v>
      </c>
      <c r="AU193" s="20" t="s">
        <v>84</v>
      </c>
    </row>
    <row r="194" s="15" customFormat="1">
      <c r="A194" s="15"/>
      <c r="B194" s="266"/>
      <c r="C194" s="267"/>
      <c r="D194" s="231" t="s">
        <v>228</v>
      </c>
      <c r="E194" s="268" t="s">
        <v>32</v>
      </c>
      <c r="F194" s="269" t="s">
        <v>1946</v>
      </c>
      <c r="G194" s="267"/>
      <c r="H194" s="268" t="s">
        <v>32</v>
      </c>
      <c r="I194" s="270"/>
      <c r="J194" s="267"/>
      <c r="K194" s="267"/>
      <c r="L194" s="271"/>
      <c r="M194" s="272"/>
      <c r="N194" s="273"/>
      <c r="O194" s="273"/>
      <c r="P194" s="273"/>
      <c r="Q194" s="273"/>
      <c r="R194" s="273"/>
      <c r="S194" s="273"/>
      <c r="T194" s="274"/>
      <c r="U194" s="15"/>
      <c r="V194" s="15"/>
      <c r="W194" s="15"/>
      <c r="X194" s="15"/>
      <c r="Y194" s="15"/>
      <c r="Z194" s="15"/>
      <c r="AA194" s="15"/>
      <c r="AB194" s="15"/>
      <c r="AC194" s="15"/>
      <c r="AD194" s="15"/>
      <c r="AE194" s="15"/>
      <c r="AT194" s="275" t="s">
        <v>228</v>
      </c>
      <c r="AU194" s="275" t="s">
        <v>84</v>
      </c>
      <c r="AV194" s="15" t="s">
        <v>84</v>
      </c>
      <c r="AW194" s="15" t="s">
        <v>39</v>
      </c>
      <c r="AX194" s="15" t="s">
        <v>77</v>
      </c>
      <c r="AY194" s="275" t="s">
        <v>219</v>
      </c>
    </row>
    <row r="195" s="15" customFormat="1">
      <c r="A195" s="15"/>
      <c r="B195" s="266"/>
      <c r="C195" s="267"/>
      <c r="D195" s="231" t="s">
        <v>228</v>
      </c>
      <c r="E195" s="268" t="s">
        <v>32</v>
      </c>
      <c r="F195" s="269" t="s">
        <v>1947</v>
      </c>
      <c r="G195" s="267"/>
      <c r="H195" s="268" t="s">
        <v>32</v>
      </c>
      <c r="I195" s="270"/>
      <c r="J195" s="267"/>
      <c r="K195" s="267"/>
      <c r="L195" s="271"/>
      <c r="M195" s="272"/>
      <c r="N195" s="273"/>
      <c r="O195" s="273"/>
      <c r="P195" s="273"/>
      <c r="Q195" s="273"/>
      <c r="R195" s="273"/>
      <c r="S195" s="273"/>
      <c r="T195" s="274"/>
      <c r="U195" s="15"/>
      <c r="V195" s="15"/>
      <c r="W195" s="15"/>
      <c r="X195" s="15"/>
      <c r="Y195" s="15"/>
      <c r="Z195" s="15"/>
      <c r="AA195" s="15"/>
      <c r="AB195" s="15"/>
      <c r="AC195" s="15"/>
      <c r="AD195" s="15"/>
      <c r="AE195" s="15"/>
      <c r="AT195" s="275" t="s">
        <v>228</v>
      </c>
      <c r="AU195" s="275" t="s">
        <v>84</v>
      </c>
      <c r="AV195" s="15" t="s">
        <v>84</v>
      </c>
      <c r="AW195" s="15" t="s">
        <v>39</v>
      </c>
      <c r="AX195" s="15" t="s">
        <v>77</v>
      </c>
      <c r="AY195" s="275" t="s">
        <v>219</v>
      </c>
    </row>
    <row r="196" s="13" customFormat="1">
      <c r="A196" s="13"/>
      <c r="B196" s="229"/>
      <c r="C196" s="230"/>
      <c r="D196" s="231" t="s">
        <v>228</v>
      </c>
      <c r="E196" s="232" t="s">
        <v>1916</v>
      </c>
      <c r="F196" s="233" t="s">
        <v>1949</v>
      </c>
      <c r="G196" s="230"/>
      <c r="H196" s="234">
        <v>2</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84</v>
      </c>
      <c r="AV196" s="13" t="s">
        <v>86</v>
      </c>
      <c r="AW196" s="13" t="s">
        <v>39</v>
      </c>
      <c r="AX196" s="13" t="s">
        <v>84</v>
      </c>
      <c r="AY196" s="240" t="s">
        <v>219</v>
      </c>
    </row>
    <row r="197" s="12" customFormat="1" ht="25.92" customHeight="1">
      <c r="A197" s="12"/>
      <c r="B197" s="200"/>
      <c r="C197" s="201"/>
      <c r="D197" s="202" t="s">
        <v>76</v>
      </c>
      <c r="E197" s="203" t="s">
        <v>246</v>
      </c>
      <c r="F197" s="203" t="s">
        <v>634</v>
      </c>
      <c r="G197" s="201"/>
      <c r="H197" s="201"/>
      <c r="I197" s="204"/>
      <c r="J197" s="205">
        <f>BK197</f>
        <v>0</v>
      </c>
      <c r="K197" s="201"/>
      <c r="L197" s="206"/>
      <c r="M197" s="207"/>
      <c r="N197" s="208"/>
      <c r="O197" s="208"/>
      <c r="P197" s="209">
        <f>SUM(P198:P209)</f>
        <v>0</v>
      </c>
      <c r="Q197" s="208"/>
      <c r="R197" s="209">
        <f>SUM(R198:R209)</f>
        <v>218.07666800000001</v>
      </c>
      <c r="S197" s="208"/>
      <c r="T197" s="210">
        <f>SUM(T198:T209)</f>
        <v>108.48</v>
      </c>
      <c r="U197" s="12"/>
      <c r="V197" s="12"/>
      <c r="W197" s="12"/>
      <c r="X197" s="12"/>
      <c r="Y197" s="12"/>
      <c r="Z197" s="12"/>
      <c r="AA197" s="12"/>
      <c r="AB197" s="12"/>
      <c r="AC197" s="12"/>
      <c r="AD197" s="12"/>
      <c r="AE197" s="12"/>
      <c r="AR197" s="211" t="s">
        <v>84</v>
      </c>
      <c r="AT197" s="212" t="s">
        <v>76</v>
      </c>
      <c r="AU197" s="212" t="s">
        <v>77</v>
      </c>
      <c r="AY197" s="211" t="s">
        <v>219</v>
      </c>
      <c r="BK197" s="213">
        <f>SUM(BK198:BK209)</f>
        <v>0</v>
      </c>
    </row>
    <row r="198" s="2" customFormat="1" ht="24.15" customHeight="1">
      <c r="A198" s="42"/>
      <c r="B198" s="43"/>
      <c r="C198" s="216" t="s">
        <v>370</v>
      </c>
      <c r="D198" s="216" t="s">
        <v>221</v>
      </c>
      <c r="E198" s="217" t="s">
        <v>1950</v>
      </c>
      <c r="F198" s="218" t="s">
        <v>1951</v>
      </c>
      <c r="G198" s="219" t="s">
        <v>1764</v>
      </c>
      <c r="H198" s="220">
        <v>111.03700000000001</v>
      </c>
      <c r="I198" s="221"/>
      <c r="J198" s="222">
        <f>ROUND(I198*H198,2)</f>
        <v>0</v>
      </c>
      <c r="K198" s="218" t="s">
        <v>1129</v>
      </c>
      <c r="L198" s="48"/>
      <c r="M198" s="223" t="s">
        <v>32</v>
      </c>
      <c r="N198" s="224" t="s">
        <v>48</v>
      </c>
      <c r="O198" s="88"/>
      <c r="P198" s="225">
        <f>O198*H198</f>
        <v>0</v>
      </c>
      <c r="Q198" s="225">
        <v>1.964</v>
      </c>
      <c r="R198" s="225">
        <f>Q198*H198</f>
        <v>218.07666800000001</v>
      </c>
      <c r="S198" s="225">
        <v>0</v>
      </c>
      <c r="T198" s="226">
        <f>S198*H198</f>
        <v>0</v>
      </c>
      <c r="U198" s="42"/>
      <c r="V198" s="42"/>
      <c r="W198" s="42"/>
      <c r="X198" s="42"/>
      <c r="Y198" s="42"/>
      <c r="Z198" s="42"/>
      <c r="AA198" s="42"/>
      <c r="AB198" s="42"/>
      <c r="AC198" s="42"/>
      <c r="AD198" s="42"/>
      <c r="AE198" s="42"/>
      <c r="AR198" s="227" t="s">
        <v>226</v>
      </c>
      <c r="AT198" s="227" t="s">
        <v>221</v>
      </c>
      <c r="AU198" s="227" t="s">
        <v>84</v>
      </c>
      <c r="AY198" s="20" t="s">
        <v>219</v>
      </c>
      <c r="BE198" s="228">
        <f>IF(N198="základní",J198,0)</f>
        <v>0</v>
      </c>
      <c r="BF198" s="228">
        <f>IF(N198="snížená",J198,0)</f>
        <v>0</v>
      </c>
      <c r="BG198" s="228">
        <f>IF(N198="zákl. přenesená",J198,0)</f>
        <v>0</v>
      </c>
      <c r="BH198" s="228">
        <f>IF(N198="sníž. přenesená",J198,0)</f>
        <v>0</v>
      </c>
      <c r="BI198" s="228">
        <f>IF(N198="nulová",J198,0)</f>
        <v>0</v>
      </c>
      <c r="BJ198" s="20" t="s">
        <v>84</v>
      </c>
      <c r="BK198" s="228">
        <f>ROUND(I198*H198,2)</f>
        <v>0</v>
      </c>
      <c r="BL198" s="20" t="s">
        <v>226</v>
      </c>
      <c r="BM198" s="227" t="s">
        <v>2573</v>
      </c>
    </row>
    <row r="199" s="2" customFormat="1">
      <c r="A199" s="42"/>
      <c r="B199" s="43"/>
      <c r="C199" s="44"/>
      <c r="D199" s="299" t="s">
        <v>1131</v>
      </c>
      <c r="E199" s="44"/>
      <c r="F199" s="300" t="s">
        <v>1953</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1131</v>
      </c>
      <c r="AU199" s="20" t="s">
        <v>84</v>
      </c>
    </row>
    <row r="200" s="15" customFormat="1">
      <c r="A200" s="15"/>
      <c r="B200" s="266"/>
      <c r="C200" s="267"/>
      <c r="D200" s="231" t="s">
        <v>228</v>
      </c>
      <c r="E200" s="268" t="s">
        <v>32</v>
      </c>
      <c r="F200" s="269" t="s">
        <v>2421</v>
      </c>
      <c r="G200" s="267"/>
      <c r="H200" s="268" t="s">
        <v>32</v>
      </c>
      <c r="I200" s="270"/>
      <c r="J200" s="267"/>
      <c r="K200" s="267"/>
      <c r="L200" s="271"/>
      <c r="M200" s="272"/>
      <c r="N200" s="273"/>
      <c r="O200" s="273"/>
      <c r="P200" s="273"/>
      <c r="Q200" s="273"/>
      <c r="R200" s="273"/>
      <c r="S200" s="273"/>
      <c r="T200" s="274"/>
      <c r="U200" s="15"/>
      <c r="V200" s="15"/>
      <c r="W200" s="15"/>
      <c r="X200" s="15"/>
      <c r="Y200" s="15"/>
      <c r="Z200" s="15"/>
      <c r="AA200" s="15"/>
      <c r="AB200" s="15"/>
      <c r="AC200" s="15"/>
      <c r="AD200" s="15"/>
      <c r="AE200" s="15"/>
      <c r="AT200" s="275" t="s">
        <v>228</v>
      </c>
      <c r="AU200" s="275" t="s">
        <v>84</v>
      </c>
      <c r="AV200" s="15" t="s">
        <v>84</v>
      </c>
      <c r="AW200" s="15" t="s">
        <v>39</v>
      </c>
      <c r="AX200" s="15" t="s">
        <v>77</v>
      </c>
      <c r="AY200" s="275" t="s">
        <v>219</v>
      </c>
    </row>
    <row r="201" s="13" customFormat="1">
      <c r="A201" s="13"/>
      <c r="B201" s="229"/>
      <c r="C201" s="230"/>
      <c r="D201" s="231" t="s">
        <v>228</v>
      </c>
      <c r="E201" s="232" t="s">
        <v>2256</v>
      </c>
      <c r="F201" s="233" t="s">
        <v>2574</v>
      </c>
      <c r="G201" s="230"/>
      <c r="H201" s="234">
        <v>111.03700000000001</v>
      </c>
      <c r="I201" s="235"/>
      <c r="J201" s="230"/>
      <c r="K201" s="230"/>
      <c r="L201" s="236"/>
      <c r="M201" s="237"/>
      <c r="N201" s="238"/>
      <c r="O201" s="238"/>
      <c r="P201" s="238"/>
      <c r="Q201" s="238"/>
      <c r="R201" s="238"/>
      <c r="S201" s="238"/>
      <c r="T201" s="239"/>
      <c r="U201" s="13"/>
      <c r="V201" s="13"/>
      <c r="W201" s="13"/>
      <c r="X201" s="13"/>
      <c r="Y201" s="13"/>
      <c r="Z201" s="13"/>
      <c r="AA201" s="13"/>
      <c r="AB201" s="13"/>
      <c r="AC201" s="13"/>
      <c r="AD201" s="13"/>
      <c r="AE201" s="13"/>
      <c r="AT201" s="240" t="s">
        <v>228</v>
      </c>
      <c r="AU201" s="240" t="s">
        <v>84</v>
      </c>
      <c r="AV201" s="13" t="s">
        <v>86</v>
      </c>
      <c r="AW201" s="13" t="s">
        <v>39</v>
      </c>
      <c r="AX201" s="13" t="s">
        <v>84</v>
      </c>
      <c r="AY201" s="240" t="s">
        <v>219</v>
      </c>
    </row>
    <row r="202" s="2" customFormat="1" ht="16.5" customHeight="1">
      <c r="A202" s="42"/>
      <c r="B202" s="43"/>
      <c r="C202" s="216" t="s">
        <v>375</v>
      </c>
      <c r="D202" s="216" t="s">
        <v>221</v>
      </c>
      <c r="E202" s="217" t="s">
        <v>1957</v>
      </c>
      <c r="F202" s="218" t="s">
        <v>2575</v>
      </c>
      <c r="G202" s="219" t="s">
        <v>1764</v>
      </c>
      <c r="H202" s="220">
        <v>60</v>
      </c>
      <c r="I202" s="221"/>
      <c r="J202" s="222">
        <f>ROUND(I202*H202,2)</f>
        <v>0</v>
      </c>
      <c r="K202" s="218" t="s">
        <v>1129</v>
      </c>
      <c r="L202" s="48"/>
      <c r="M202" s="223" t="s">
        <v>32</v>
      </c>
      <c r="N202" s="224" t="s">
        <v>48</v>
      </c>
      <c r="O202" s="88"/>
      <c r="P202" s="225">
        <f>O202*H202</f>
        <v>0</v>
      </c>
      <c r="Q202" s="225">
        <v>0</v>
      </c>
      <c r="R202" s="225">
        <f>Q202*H202</f>
        <v>0</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2576</v>
      </c>
    </row>
    <row r="203" s="2" customFormat="1">
      <c r="A203" s="42"/>
      <c r="B203" s="43"/>
      <c r="C203" s="44"/>
      <c r="D203" s="299" t="s">
        <v>1131</v>
      </c>
      <c r="E203" s="44"/>
      <c r="F203" s="300" t="s">
        <v>1960</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1131</v>
      </c>
      <c r="AU203" s="20" t="s">
        <v>84</v>
      </c>
    </row>
    <row r="204" s="15" customFormat="1">
      <c r="A204" s="15"/>
      <c r="B204" s="266"/>
      <c r="C204" s="267"/>
      <c r="D204" s="231" t="s">
        <v>228</v>
      </c>
      <c r="E204" s="268" t="s">
        <v>32</v>
      </c>
      <c r="F204" s="269" t="s">
        <v>2424</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1926</v>
      </c>
      <c r="F205" s="233" t="s">
        <v>2269</v>
      </c>
      <c r="G205" s="230"/>
      <c r="H205" s="234">
        <v>60</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24.15" customHeight="1">
      <c r="A206" s="42"/>
      <c r="B206" s="43"/>
      <c r="C206" s="216" t="s">
        <v>380</v>
      </c>
      <c r="D206" s="216" t="s">
        <v>221</v>
      </c>
      <c r="E206" s="217" t="s">
        <v>1964</v>
      </c>
      <c r="F206" s="218" t="s">
        <v>1965</v>
      </c>
      <c r="G206" s="219" t="s">
        <v>1764</v>
      </c>
      <c r="H206" s="220">
        <v>60</v>
      </c>
      <c r="I206" s="221"/>
      <c r="J206" s="222">
        <f>ROUND(I206*H206,2)</f>
        <v>0</v>
      </c>
      <c r="K206" s="218" t="s">
        <v>1129</v>
      </c>
      <c r="L206" s="48"/>
      <c r="M206" s="223" t="s">
        <v>32</v>
      </c>
      <c r="N206" s="224" t="s">
        <v>48</v>
      </c>
      <c r="O206" s="88"/>
      <c r="P206" s="225">
        <f>O206*H206</f>
        <v>0</v>
      </c>
      <c r="Q206" s="225">
        <v>0</v>
      </c>
      <c r="R206" s="225">
        <f>Q206*H206</f>
        <v>0</v>
      </c>
      <c r="S206" s="225">
        <v>1.8080000000000001</v>
      </c>
      <c r="T206" s="226">
        <f>S206*H206</f>
        <v>108.48</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2577</v>
      </c>
    </row>
    <row r="207" s="2" customFormat="1">
      <c r="A207" s="42"/>
      <c r="B207" s="43"/>
      <c r="C207" s="44"/>
      <c r="D207" s="299" t="s">
        <v>1131</v>
      </c>
      <c r="E207" s="44"/>
      <c r="F207" s="300" t="s">
        <v>1967</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1131</v>
      </c>
      <c r="AU207" s="20" t="s">
        <v>84</v>
      </c>
    </row>
    <row r="208" s="15" customFormat="1">
      <c r="A208" s="15"/>
      <c r="B208" s="266"/>
      <c r="C208" s="267"/>
      <c r="D208" s="231" t="s">
        <v>228</v>
      </c>
      <c r="E208" s="268" t="s">
        <v>32</v>
      </c>
      <c r="F208" s="269" t="s">
        <v>1968</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1933</v>
      </c>
      <c r="F209" s="233" t="s">
        <v>2269</v>
      </c>
      <c r="G209" s="230"/>
      <c r="H209" s="234">
        <v>60</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12" customFormat="1" ht="25.92" customHeight="1">
      <c r="A210" s="12"/>
      <c r="B210" s="200"/>
      <c r="C210" s="201"/>
      <c r="D210" s="202" t="s">
        <v>76</v>
      </c>
      <c r="E210" s="203" t="s">
        <v>1970</v>
      </c>
      <c r="F210" s="203" t="s">
        <v>1971</v>
      </c>
      <c r="G210" s="201"/>
      <c r="H210" s="201"/>
      <c r="I210" s="204"/>
      <c r="J210" s="205">
        <f>BK210</f>
        <v>0</v>
      </c>
      <c r="K210" s="201"/>
      <c r="L210" s="206"/>
      <c r="M210" s="207"/>
      <c r="N210" s="208"/>
      <c r="O210" s="208"/>
      <c r="P210" s="209">
        <f>SUM(P211:P246)</f>
        <v>0</v>
      </c>
      <c r="Q210" s="208"/>
      <c r="R210" s="209">
        <f>SUM(R211:R246)</f>
        <v>0.64767469575000003</v>
      </c>
      <c r="S210" s="208"/>
      <c r="T210" s="210">
        <f>SUM(T211:T246)</f>
        <v>0</v>
      </c>
      <c r="U210" s="12"/>
      <c r="V210" s="12"/>
      <c r="W210" s="12"/>
      <c r="X210" s="12"/>
      <c r="Y210" s="12"/>
      <c r="Z210" s="12"/>
      <c r="AA210" s="12"/>
      <c r="AB210" s="12"/>
      <c r="AC210" s="12"/>
      <c r="AD210" s="12"/>
      <c r="AE210" s="12"/>
      <c r="AR210" s="211" t="s">
        <v>86</v>
      </c>
      <c r="AT210" s="212" t="s">
        <v>76</v>
      </c>
      <c r="AU210" s="212" t="s">
        <v>77</v>
      </c>
      <c r="AY210" s="211" t="s">
        <v>219</v>
      </c>
      <c r="BK210" s="213">
        <f>SUM(BK211:BK246)</f>
        <v>0</v>
      </c>
    </row>
    <row r="211" s="2" customFormat="1" ht="24.15" customHeight="1">
      <c r="A211" s="42"/>
      <c r="B211" s="43"/>
      <c r="C211" s="216" t="s">
        <v>385</v>
      </c>
      <c r="D211" s="216" t="s">
        <v>221</v>
      </c>
      <c r="E211" s="217" t="s">
        <v>1972</v>
      </c>
      <c r="F211" s="218" t="s">
        <v>1973</v>
      </c>
      <c r="G211" s="219" t="s">
        <v>1749</v>
      </c>
      <c r="H211" s="220">
        <v>67.400000000000006</v>
      </c>
      <c r="I211" s="221"/>
      <c r="J211" s="222">
        <f>ROUND(I211*H211,2)</f>
        <v>0</v>
      </c>
      <c r="K211" s="218" t="s">
        <v>1129</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302</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302</v>
      </c>
      <c r="BM211" s="227" t="s">
        <v>2578</v>
      </c>
    </row>
    <row r="212" s="2" customFormat="1">
      <c r="A212" s="42"/>
      <c r="B212" s="43"/>
      <c r="C212" s="44"/>
      <c r="D212" s="299" t="s">
        <v>1131</v>
      </c>
      <c r="E212" s="44"/>
      <c r="F212" s="300" t="s">
        <v>1975</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1131</v>
      </c>
      <c r="AU212" s="20" t="s">
        <v>84</v>
      </c>
    </row>
    <row r="213" s="2" customFormat="1" ht="24.15" customHeight="1">
      <c r="A213" s="42"/>
      <c r="B213" s="43"/>
      <c r="C213" s="216" t="s">
        <v>390</v>
      </c>
      <c r="D213" s="216" t="s">
        <v>221</v>
      </c>
      <c r="E213" s="217" t="s">
        <v>1976</v>
      </c>
      <c r="F213" s="218" t="s">
        <v>1977</v>
      </c>
      <c r="G213" s="219" t="s">
        <v>1749</v>
      </c>
      <c r="H213" s="220">
        <v>33.991</v>
      </c>
      <c r="I213" s="221"/>
      <c r="J213" s="222">
        <f>ROUND(I213*H213,2)</f>
        <v>0</v>
      </c>
      <c r="K213" s="218" t="s">
        <v>1129</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302</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302</v>
      </c>
      <c r="BM213" s="227" t="s">
        <v>2579</v>
      </c>
    </row>
    <row r="214" s="2" customFormat="1">
      <c r="A214" s="42"/>
      <c r="B214" s="43"/>
      <c r="C214" s="44"/>
      <c r="D214" s="299" t="s">
        <v>1131</v>
      </c>
      <c r="E214" s="44"/>
      <c r="F214" s="300" t="s">
        <v>1979</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1131</v>
      </c>
      <c r="AU214" s="20" t="s">
        <v>84</v>
      </c>
    </row>
    <row r="215" s="2" customFormat="1" ht="16.5" customHeight="1">
      <c r="A215" s="42"/>
      <c r="B215" s="43"/>
      <c r="C215" s="252" t="s">
        <v>394</v>
      </c>
      <c r="D215" s="252" t="s">
        <v>280</v>
      </c>
      <c r="E215" s="253" t="s">
        <v>1980</v>
      </c>
      <c r="F215" s="254" t="s">
        <v>1981</v>
      </c>
      <c r="G215" s="255" t="s">
        <v>1839</v>
      </c>
      <c r="H215" s="256">
        <v>0.029999999999999999</v>
      </c>
      <c r="I215" s="257"/>
      <c r="J215" s="258">
        <f>ROUND(I215*H215,2)</f>
        <v>0</v>
      </c>
      <c r="K215" s="254" t="s">
        <v>1129</v>
      </c>
      <c r="L215" s="259"/>
      <c r="M215" s="260" t="s">
        <v>32</v>
      </c>
      <c r="N215" s="261" t="s">
        <v>48</v>
      </c>
      <c r="O215" s="88"/>
      <c r="P215" s="225">
        <f>O215*H215</f>
        <v>0</v>
      </c>
      <c r="Q215" s="225">
        <v>1</v>
      </c>
      <c r="R215" s="225">
        <f>Q215*H215</f>
        <v>0.029999999999999999</v>
      </c>
      <c r="S215" s="225">
        <v>0</v>
      </c>
      <c r="T215" s="226">
        <f>S215*H215</f>
        <v>0</v>
      </c>
      <c r="U215" s="42"/>
      <c r="V215" s="42"/>
      <c r="W215" s="42"/>
      <c r="X215" s="42"/>
      <c r="Y215" s="42"/>
      <c r="Z215" s="42"/>
      <c r="AA215" s="42"/>
      <c r="AB215" s="42"/>
      <c r="AC215" s="42"/>
      <c r="AD215" s="42"/>
      <c r="AE215" s="42"/>
      <c r="AR215" s="227" t="s">
        <v>375</v>
      </c>
      <c r="AT215" s="227" t="s">
        <v>280</v>
      </c>
      <c r="AU215" s="227" t="s">
        <v>84</v>
      </c>
      <c r="AY215" s="20" t="s">
        <v>219</v>
      </c>
      <c r="BE215" s="228">
        <f>IF(N215="základní",J215,0)</f>
        <v>0</v>
      </c>
      <c r="BF215" s="228">
        <f>IF(N215="snížená",J215,0)</f>
        <v>0</v>
      </c>
      <c r="BG215" s="228">
        <f>IF(N215="zákl. přenesená",J215,0)</f>
        <v>0</v>
      </c>
      <c r="BH215" s="228">
        <f>IF(N215="sníž. přenesená",J215,0)</f>
        <v>0</v>
      </c>
      <c r="BI215" s="228">
        <f>IF(N215="nulová",J215,0)</f>
        <v>0</v>
      </c>
      <c r="BJ215" s="20" t="s">
        <v>84</v>
      </c>
      <c r="BK215" s="228">
        <f>ROUND(I215*H215,2)</f>
        <v>0</v>
      </c>
      <c r="BL215" s="20" t="s">
        <v>302</v>
      </c>
      <c r="BM215" s="227" t="s">
        <v>2580</v>
      </c>
    </row>
    <row r="216" s="2" customFormat="1">
      <c r="A216" s="42"/>
      <c r="B216" s="43"/>
      <c r="C216" s="44"/>
      <c r="D216" s="231" t="s">
        <v>663</v>
      </c>
      <c r="E216" s="44"/>
      <c r="F216" s="276" t="s">
        <v>1983</v>
      </c>
      <c r="G216" s="44"/>
      <c r="H216" s="44"/>
      <c r="I216" s="277"/>
      <c r="J216" s="44"/>
      <c r="K216" s="44"/>
      <c r="L216" s="48"/>
      <c r="M216" s="278"/>
      <c r="N216" s="279"/>
      <c r="O216" s="88"/>
      <c r="P216" s="88"/>
      <c r="Q216" s="88"/>
      <c r="R216" s="88"/>
      <c r="S216" s="88"/>
      <c r="T216" s="89"/>
      <c r="U216" s="42"/>
      <c r="V216" s="42"/>
      <c r="W216" s="42"/>
      <c r="X216" s="42"/>
      <c r="Y216" s="42"/>
      <c r="Z216" s="42"/>
      <c r="AA216" s="42"/>
      <c r="AB216" s="42"/>
      <c r="AC216" s="42"/>
      <c r="AD216" s="42"/>
      <c r="AE216" s="42"/>
      <c r="AT216" s="20" t="s">
        <v>663</v>
      </c>
      <c r="AU216" s="20" t="s">
        <v>84</v>
      </c>
    </row>
    <row r="217" s="2" customFormat="1" ht="24.15" customHeight="1">
      <c r="A217" s="42"/>
      <c r="B217" s="43"/>
      <c r="C217" s="216" t="s">
        <v>398</v>
      </c>
      <c r="D217" s="216" t="s">
        <v>221</v>
      </c>
      <c r="E217" s="217" t="s">
        <v>1984</v>
      </c>
      <c r="F217" s="218" t="s">
        <v>1985</v>
      </c>
      <c r="G217" s="219" t="s">
        <v>1749</v>
      </c>
      <c r="H217" s="220">
        <v>12.76</v>
      </c>
      <c r="I217" s="221"/>
      <c r="J217" s="222">
        <f>ROUND(I217*H217,2)</f>
        <v>0</v>
      </c>
      <c r="K217" s="218" t="s">
        <v>1129</v>
      </c>
      <c r="L217" s="48"/>
      <c r="M217" s="223" t="s">
        <v>32</v>
      </c>
      <c r="N217" s="224" t="s">
        <v>48</v>
      </c>
      <c r="O217" s="88"/>
      <c r="P217" s="225">
        <f>O217*H217</f>
        <v>0</v>
      </c>
      <c r="Q217" s="225">
        <v>0</v>
      </c>
      <c r="R217" s="225">
        <f>Q217*H217</f>
        <v>0</v>
      </c>
      <c r="S217" s="225">
        <v>0</v>
      </c>
      <c r="T217" s="226">
        <f>S217*H217</f>
        <v>0</v>
      </c>
      <c r="U217" s="42"/>
      <c r="V217" s="42"/>
      <c r="W217" s="42"/>
      <c r="X217" s="42"/>
      <c r="Y217" s="42"/>
      <c r="Z217" s="42"/>
      <c r="AA217" s="42"/>
      <c r="AB217" s="42"/>
      <c r="AC217" s="42"/>
      <c r="AD217" s="42"/>
      <c r="AE217" s="42"/>
      <c r="AR217" s="227" t="s">
        <v>302</v>
      </c>
      <c r="AT217" s="227" t="s">
        <v>221</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302</v>
      </c>
      <c r="BM217" s="227" t="s">
        <v>2581</v>
      </c>
    </row>
    <row r="218" s="2" customFormat="1">
      <c r="A218" s="42"/>
      <c r="B218" s="43"/>
      <c r="C218" s="44"/>
      <c r="D218" s="299" t="s">
        <v>1131</v>
      </c>
      <c r="E218" s="44"/>
      <c r="F218" s="300" t="s">
        <v>1987</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1131</v>
      </c>
      <c r="AU218" s="20" t="s">
        <v>84</v>
      </c>
    </row>
    <row r="219" s="15" customFormat="1">
      <c r="A219" s="15"/>
      <c r="B219" s="266"/>
      <c r="C219" s="267"/>
      <c r="D219" s="231" t="s">
        <v>228</v>
      </c>
      <c r="E219" s="268" t="s">
        <v>32</v>
      </c>
      <c r="F219" s="269" t="s">
        <v>2274</v>
      </c>
      <c r="G219" s="267"/>
      <c r="H219" s="268" t="s">
        <v>32</v>
      </c>
      <c r="I219" s="270"/>
      <c r="J219" s="267"/>
      <c r="K219" s="267"/>
      <c r="L219" s="271"/>
      <c r="M219" s="272"/>
      <c r="N219" s="273"/>
      <c r="O219" s="273"/>
      <c r="P219" s="273"/>
      <c r="Q219" s="273"/>
      <c r="R219" s="273"/>
      <c r="S219" s="273"/>
      <c r="T219" s="274"/>
      <c r="U219" s="15"/>
      <c r="V219" s="15"/>
      <c r="W219" s="15"/>
      <c r="X219" s="15"/>
      <c r="Y219" s="15"/>
      <c r="Z219" s="15"/>
      <c r="AA219" s="15"/>
      <c r="AB219" s="15"/>
      <c r="AC219" s="15"/>
      <c r="AD219" s="15"/>
      <c r="AE219" s="15"/>
      <c r="AT219" s="275" t="s">
        <v>228</v>
      </c>
      <c r="AU219" s="275" t="s">
        <v>84</v>
      </c>
      <c r="AV219" s="15" t="s">
        <v>84</v>
      </c>
      <c r="AW219" s="15" t="s">
        <v>39</v>
      </c>
      <c r="AX219" s="15" t="s">
        <v>77</v>
      </c>
      <c r="AY219" s="275" t="s">
        <v>219</v>
      </c>
    </row>
    <row r="220" s="13" customFormat="1">
      <c r="A220" s="13"/>
      <c r="B220" s="229"/>
      <c r="C220" s="230"/>
      <c r="D220" s="231" t="s">
        <v>228</v>
      </c>
      <c r="E220" s="232" t="s">
        <v>2276</v>
      </c>
      <c r="F220" s="233" t="s">
        <v>2582</v>
      </c>
      <c r="G220" s="230"/>
      <c r="H220" s="234">
        <v>12.76</v>
      </c>
      <c r="I220" s="235"/>
      <c r="J220" s="230"/>
      <c r="K220" s="230"/>
      <c r="L220" s="236"/>
      <c r="M220" s="237"/>
      <c r="N220" s="238"/>
      <c r="O220" s="238"/>
      <c r="P220" s="238"/>
      <c r="Q220" s="238"/>
      <c r="R220" s="238"/>
      <c r="S220" s="238"/>
      <c r="T220" s="239"/>
      <c r="U220" s="13"/>
      <c r="V220" s="13"/>
      <c r="W220" s="13"/>
      <c r="X220" s="13"/>
      <c r="Y220" s="13"/>
      <c r="Z220" s="13"/>
      <c r="AA220" s="13"/>
      <c r="AB220" s="13"/>
      <c r="AC220" s="13"/>
      <c r="AD220" s="13"/>
      <c r="AE220" s="13"/>
      <c r="AT220" s="240" t="s">
        <v>228</v>
      </c>
      <c r="AU220" s="240" t="s">
        <v>84</v>
      </c>
      <c r="AV220" s="13" t="s">
        <v>86</v>
      </c>
      <c r="AW220" s="13" t="s">
        <v>39</v>
      </c>
      <c r="AX220" s="13" t="s">
        <v>84</v>
      </c>
      <c r="AY220" s="240" t="s">
        <v>219</v>
      </c>
    </row>
    <row r="221" s="2" customFormat="1" ht="16.5" customHeight="1">
      <c r="A221" s="42"/>
      <c r="B221" s="43"/>
      <c r="C221" s="252" t="s">
        <v>402</v>
      </c>
      <c r="D221" s="252" t="s">
        <v>280</v>
      </c>
      <c r="E221" s="253" t="s">
        <v>1988</v>
      </c>
      <c r="F221" s="254" t="s">
        <v>1989</v>
      </c>
      <c r="G221" s="255" t="s">
        <v>1839</v>
      </c>
      <c r="H221" s="256">
        <v>0.0089999999999999993</v>
      </c>
      <c r="I221" s="257"/>
      <c r="J221" s="258">
        <f>ROUND(I221*H221,2)</f>
        <v>0</v>
      </c>
      <c r="K221" s="254" t="s">
        <v>1129</v>
      </c>
      <c r="L221" s="259"/>
      <c r="M221" s="260" t="s">
        <v>32</v>
      </c>
      <c r="N221" s="261" t="s">
        <v>48</v>
      </c>
      <c r="O221" s="88"/>
      <c r="P221" s="225">
        <f>O221*H221</f>
        <v>0</v>
      </c>
      <c r="Q221" s="225">
        <v>1</v>
      </c>
      <c r="R221" s="225">
        <f>Q221*H221</f>
        <v>0.0089999999999999993</v>
      </c>
      <c r="S221" s="225">
        <v>0</v>
      </c>
      <c r="T221" s="226">
        <f>S221*H221</f>
        <v>0</v>
      </c>
      <c r="U221" s="42"/>
      <c r="V221" s="42"/>
      <c r="W221" s="42"/>
      <c r="X221" s="42"/>
      <c r="Y221" s="42"/>
      <c r="Z221" s="42"/>
      <c r="AA221" s="42"/>
      <c r="AB221" s="42"/>
      <c r="AC221" s="42"/>
      <c r="AD221" s="42"/>
      <c r="AE221" s="42"/>
      <c r="AR221" s="227" t="s">
        <v>375</v>
      </c>
      <c r="AT221" s="227" t="s">
        <v>280</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302</v>
      </c>
      <c r="BM221" s="227" t="s">
        <v>2583</v>
      </c>
    </row>
    <row r="222" s="2" customFormat="1">
      <c r="A222" s="42"/>
      <c r="B222" s="43"/>
      <c r="C222" s="44"/>
      <c r="D222" s="231" t="s">
        <v>663</v>
      </c>
      <c r="E222" s="44"/>
      <c r="F222" s="276" t="s">
        <v>1991</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663</v>
      </c>
      <c r="AU222" s="20" t="s">
        <v>84</v>
      </c>
    </row>
    <row r="223" s="2" customFormat="1" ht="24.15" customHeight="1">
      <c r="A223" s="42"/>
      <c r="B223" s="43"/>
      <c r="C223" s="216" t="s">
        <v>406</v>
      </c>
      <c r="D223" s="216" t="s">
        <v>221</v>
      </c>
      <c r="E223" s="217" t="s">
        <v>1992</v>
      </c>
      <c r="F223" s="218" t="s">
        <v>1993</v>
      </c>
      <c r="G223" s="219" t="s">
        <v>1749</v>
      </c>
      <c r="H223" s="220">
        <v>67.400000000000006</v>
      </c>
      <c r="I223" s="221"/>
      <c r="J223" s="222">
        <f>ROUND(I223*H223,2)</f>
        <v>0</v>
      </c>
      <c r="K223" s="218" t="s">
        <v>1129</v>
      </c>
      <c r="L223" s="48"/>
      <c r="M223" s="223" t="s">
        <v>32</v>
      </c>
      <c r="N223" s="224" t="s">
        <v>48</v>
      </c>
      <c r="O223" s="88"/>
      <c r="P223" s="225">
        <f>O223*H223</f>
        <v>0</v>
      </c>
      <c r="Q223" s="225">
        <v>0.00039825</v>
      </c>
      <c r="R223" s="225">
        <f>Q223*H223</f>
        <v>0.026842050000000003</v>
      </c>
      <c r="S223" s="225">
        <v>0</v>
      </c>
      <c r="T223" s="226">
        <f>S223*H223</f>
        <v>0</v>
      </c>
      <c r="U223" s="42"/>
      <c r="V223" s="42"/>
      <c r="W223" s="42"/>
      <c r="X223" s="42"/>
      <c r="Y223" s="42"/>
      <c r="Z223" s="42"/>
      <c r="AA223" s="42"/>
      <c r="AB223" s="42"/>
      <c r="AC223" s="42"/>
      <c r="AD223" s="42"/>
      <c r="AE223" s="42"/>
      <c r="AR223" s="227" t="s">
        <v>302</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2584</v>
      </c>
    </row>
    <row r="224" s="2" customFormat="1">
      <c r="A224" s="42"/>
      <c r="B224" s="43"/>
      <c r="C224" s="44"/>
      <c r="D224" s="299" t="s">
        <v>1131</v>
      </c>
      <c r="E224" s="44"/>
      <c r="F224" s="300" t="s">
        <v>1995</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1131</v>
      </c>
      <c r="AU224" s="20" t="s">
        <v>84</v>
      </c>
    </row>
    <row r="225" s="2" customFormat="1" ht="24.15" customHeight="1">
      <c r="A225" s="42"/>
      <c r="B225" s="43"/>
      <c r="C225" s="216" t="s">
        <v>410</v>
      </c>
      <c r="D225" s="216" t="s">
        <v>221</v>
      </c>
      <c r="E225" s="217" t="s">
        <v>1996</v>
      </c>
      <c r="F225" s="218" t="s">
        <v>1997</v>
      </c>
      <c r="G225" s="219" t="s">
        <v>1749</v>
      </c>
      <c r="H225" s="220">
        <v>21.231000000000002</v>
      </c>
      <c r="I225" s="221"/>
      <c r="J225" s="222">
        <f>ROUND(I225*H225,2)</f>
        <v>0</v>
      </c>
      <c r="K225" s="218" t="s">
        <v>1129</v>
      </c>
      <c r="L225" s="48"/>
      <c r="M225" s="223" t="s">
        <v>32</v>
      </c>
      <c r="N225" s="224" t="s">
        <v>48</v>
      </c>
      <c r="O225" s="88"/>
      <c r="P225" s="225">
        <f>O225*H225</f>
        <v>0</v>
      </c>
      <c r="Q225" s="225">
        <v>0.00039825</v>
      </c>
      <c r="R225" s="225">
        <f>Q225*H225</f>
        <v>0.0084552457500000015</v>
      </c>
      <c r="S225" s="225">
        <v>0</v>
      </c>
      <c r="T225" s="226">
        <f>S225*H225</f>
        <v>0</v>
      </c>
      <c r="U225" s="42"/>
      <c r="V225" s="42"/>
      <c r="W225" s="42"/>
      <c r="X225" s="42"/>
      <c r="Y225" s="42"/>
      <c r="Z225" s="42"/>
      <c r="AA225" s="42"/>
      <c r="AB225" s="42"/>
      <c r="AC225" s="42"/>
      <c r="AD225" s="42"/>
      <c r="AE225" s="42"/>
      <c r="AR225" s="227" t="s">
        <v>302</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302</v>
      </c>
      <c r="BM225" s="227" t="s">
        <v>2585</v>
      </c>
    </row>
    <row r="226" s="2" customFormat="1">
      <c r="A226" s="42"/>
      <c r="B226" s="43"/>
      <c r="C226" s="44"/>
      <c r="D226" s="299" t="s">
        <v>1131</v>
      </c>
      <c r="E226" s="44"/>
      <c r="F226" s="300" t="s">
        <v>1999</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1131</v>
      </c>
      <c r="AU226" s="20" t="s">
        <v>84</v>
      </c>
    </row>
    <row r="227" s="2" customFormat="1" ht="37.8" customHeight="1">
      <c r="A227" s="42"/>
      <c r="B227" s="43"/>
      <c r="C227" s="252" t="s">
        <v>414</v>
      </c>
      <c r="D227" s="252" t="s">
        <v>280</v>
      </c>
      <c r="E227" s="253" t="s">
        <v>2000</v>
      </c>
      <c r="F227" s="254" t="s">
        <v>2586</v>
      </c>
      <c r="G227" s="255" t="s">
        <v>1749</v>
      </c>
      <c r="H227" s="256">
        <v>93.063000000000002</v>
      </c>
      <c r="I227" s="257"/>
      <c r="J227" s="258">
        <f>ROUND(I227*H227,2)</f>
        <v>0</v>
      </c>
      <c r="K227" s="254" t="s">
        <v>1129</v>
      </c>
      <c r="L227" s="259"/>
      <c r="M227" s="260" t="s">
        <v>32</v>
      </c>
      <c r="N227" s="261" t="s">
        <v>48</v>
      </c>
      <c r="O227" s="88"/>
      <c r="P227" s="225">
        <f>O227*H227</f>
        <v>0</v>
      </c>
      <c r="Q227" s="225">
        <v>0.0047999999999999996</v>
      </c>
      <c r="R227" s="225">
        <f>Q227*H227</f>
        <v>0.4467024</v>
      </c>
      <c r="S227" s="225">
        <v>0</v>
      </c>
      <c r="T227" s="226">
        <f>S227*H227</f>
        <v>0</v>
      </c>
      <c r="U227" s="42"/>
      <c r="V227" s="42"/>
      <c r="W227" s="42"/>
      <c r="X227" s="42"/>
      <c r="Y227" s="42"/>
      <c r="Z227" s="42"/>
      <c r="AA227" s="42"/>
      <c r="AB227" s="42"/>
      <c r="AC227" s="42"/>
      <c r="AD227" s="42"/>
      <c r="AE227" s="42"/>
      <c r="AR227" s="227" t="s">
        <v>375</v>
      </c>
      <c r="AT227" s="227" t="s">
        <v>280</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302</v>
      </c>
      <c r="BM227" s="227" t="s">
        <v>2587</v>
      </c>
    </row>
    <row r="228" s="2" customFormat="1" ht="33" customHeight="1">
      <c r="A228" s="42"/>
      <c r="B228" s="43"/>
      <c r="C228" s="216" t="s">
        <v>419</v>
      </c>
      <c r="D228" s="216" t="s">
        <v>221</v>
      </c>
      <c r="E228" s="217" t="s">
        <v>2003</v>
      </c>
      <c r="F228" s="218" t="s">
        <v>2004</v>
      </c>
      <c r="G228" s="219" t="s">
        <v>1749</v>
      </c>
      <c r="H228" s="220">
        <v>32.399999999999999</v>
      </c>
      <c r="I228" s="221"/>
      <c r="J228" s="222">
        <f>ROUND(I228*H228,2)</f>
        <v>0</v>
      </c>
      <c r="K228" s="218" t="s">
        <v>1129</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302</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302</v>
      </c>
      <c r="BM228" s="227" t="s">
        <v>2588</v>
      </c>
    </row>
    <row r="229" s="2" customFormat="1">
      <c r="A229" s="42"/>
      <c r="B229" s="43"/>
      <c r="C229" s="44"/>
      <c r="D229" s="299" t="s">
        <v>1131</v>
      </c>
      <c r="E229" s="44"/>
      <c r="F229" s="300" t="s">
        <v>2006</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1131</v>
      </c>
      <c r="AU229" s="20" t="s">
        <v>84</v>
      </c>
    </row>
    <row r="230" s="2" customFormat="1" ht="24.15" customHeight="1">
      <c r="A230" s="42"/>
      <c r="B230" s="43"/>
      <c r="C230" s="252" t="s">
        <v>423</v>
      </c>
      <c r="D230" s="252" t="s">
        <v>280</v>
      </c>
      <c r="E230" s="253" t="s">
        <v>2010</v>
      </c>
      <c r="F230" s="254" t="s">
        <v>2011</v>
      </c>
      <c r="G230" s="255" t="s">
        <v>1749</v>
      </c>
      <c r="H230" s="256">
        <v>34.020000000000003</v>
      </c>
      <c r="I230" s="257"/>
      <c r="J230" s="258">
        <f>ROUND(I230*H230,2)</f>
        <v>0</v>
      </c>
      <c r="K230" s="254" t="s">
        <v>1129</v>
      </c>
      <c r="L230" s="259"/>
      <c r="M230" s="260" t="s">
        <v>32</v>
      </c>
      <c r="N230" s="261" t="s">
        <v>48</v>
      </c>
      <c r="O230" s="88"/>
      <c r="P230" s="225">
        <f>O230*H230</f>
        <v>0</v>
      </c>
      <c r="Q230" s="225">
        <v>0.00044999999999999999</v>
      </c>
      <c r="R230" s="225">
        <f>Q230*H230</f>
        <v>0.015309000000000001</v>
      </c>
      <c r="S230" s="225">
        <v>0</v>
      </c>
      <c r="T230" s="226">
        <f>S230*H230</f>
        <v>0</v>
      </c>
      <c r="U230" s="42"/>
      <c r="V230" s="42"/>
      <c r="W230" s="42"/>
      <c r="X230" s="42"/>
      <c r="Y230" s="42"/>
      <c r="Z230" s="42"/>
      <c r="AA230" s="42"/>
      <c r="AB230" s="42"/>
      <c r="AC230" s="42"/>
      <c r="AD230" s="42"/>
      <c r="AE230" s="42"/>
      <c r="AR230" s="227" t="s">
        <v>375</v>
      </c>
      <c r="AT230" s="227" t="s">
        <v>280</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2589</v>
      </c>
    </row>
    <row r="231" s="2" customFormat="1" ht="24.15" customHeight="1">
      <c r="A231" s="42"/>
      <c r="B231" s="43"/>
      <c r="C231" s="216" t="s">
        <v>427</v>
      </c>
      <c r="D231" s="216" t="s">
        <v>221</v>
      </c>
      <c r="E231" s="217" t="s">
        <v>2013</v>
      </c>
      <c r="F231" s="218" t="s">
        <v>2014</v>
      </c>
      <c r="G231" s="219" t="s">
        <v>1749</v>
      </c>
      <c r="H231" s="220">
        <v>86.400000000000006</v>
      </c>
      <c r="I231" s="221"/>
      <c r="J231" s="222">
        <f>ROUND(I231*H231,2)</f>
        <v>0</v>
      </c>
      <c r="K231" s="218" t="s">
        <v>1129</v>
      </c>
      <c r="L231" s="48"/>
      <c r="M231" s="223" t="s">
        <v>32</v>
      </c>
      <c r="N231" s="224" t="s">
        <v>48</v>
      </c>
      <c r="O231" s="88"/>
      <c r="P231" s="225">
        <f>O231*H231</f>
        <v>0</v>
      </c>
      <c r="Q231" s="225">
        <v>0</v>
      </c>
      <c r="R231" s="225">
        <f>Q231*H231</f>
        <v>0</v>
      </c>
      <c r="S231" s="225">
        <v>0</v>
      </c>
      <c r="T231" s="226">
        <f>S231*H231</f>
        <v>0</v>
      </c>
      <c r="U231" s="42"/>
      <c r="V231" s="42"/>
      <c r="W231" s="42"/>
      <c r="X231" s="42"/>
      <c r="Y231" s="42"/>
      <c r="Z231" s="42"/>
      <c r="AA231" s="42"/>
      <c r="AB231" s="42"/>
      <c r="AC231" s="42"/>
      <c r="AD231" s="42"/>
      <c r="AE231" s="42"/>
      <c r="AR231" s="227" t="s">
        <v>302</v>
      </c>
      <c r="AT231" s="227" t="s">
        <v>221</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302</v>
      </c>
      <c r="BM231" s="227" t="s">
        <v>2590</v>
      </c>
    </row>
    <row r="232" s="2" customFormat="1">
      <c r="A232" s="42"/>
      <c r="B232" s="43"/>
      <c r="C232" s="44"/>
      <c r="D232" s="299" t="s">
        <v>1131</v>
      </c>
      <c r="E232" s="44"/>
      <c r="F232" s="300" t="s">
        <v>2016</v>
      </c>
      <c r="G232" s="44"/>
      <c r="H232" s="44"/>
      <c r="I232" s="277"/>
      <c r="J232" s="44"/>
      <c r="K232" s="44"/>
      <c r="L232" s="48"/>
      <c r="M232" s="278"/>
      <c r="N232" s="279"/>
      <c r="O232" s="88"/>
      <c r="P232" s="88"/>
      <c r="Q232" s="88"/>
      <c r="R232" s="88"/>
      <c r="S232" s="88"/>
      <c r="T232" s="89"/>
      <c r="U232" s="42"/>
      <c r="V232" s="42"/>
      <c r="W232" s="42"/>
      <c r="X232" s="42"/>
      <c r="Y232" s="42"/>
      <c r="Z232" s="42"/>
      <c r="AA232" s="42"/>
      <c r="AB232" s="42"/>
      <c r="AC232" s="42"/>
      <c r="AD232" s="42"/>
      <c r="AE232" s="42"/>
      <c r="AT232" s="20" t="s">
        <v>1131</v>
      </c>
      <c r="AU232" s="20" t="s">
        <v>84</v>
      </c>
    </row>
    <row r="233" s="2" customFormat="1" ht="24.15" customHeight="1">
      <c r="A233" s="42"/>
      <c r="B233" s="43"/>
      <c r="C233" s="252" t="s">
        <v>431</v>
      </c>
      <c r="D233" s="252" t="s">
        <v>280</v>
      </c>
      <c r="E233" s="253" t="s">
        <v>2017</v>
      </c>
      <c r="F233" s="254" t="s">
        <v>2018</v>
      </c>
      <c r="G233" s="255" t="s">
        <v>1749</v>
      </c>
      <c r="H233" s="256">
        <v>34.020000000000003</v>
      </c>
      <c r="I233" s="257"/>
      <c r="J233" s="258">
        <f>ROUND(I233*H233,2)</f>
        <v>0</v>
      </c>
      <c r="K233" s="254" t="s">
        <v>1129</v>
      </c>
      <c r="L233" s="259"/>
      <c r="M233" s="260" t="s">
        <v>32</v>
      </c>
      <c r="N233" s="261" t="s">
        <v>48</v>
      </c>
      <c r="O233" s="88"/>
      <c r="P233" s="225">
        <f>O233*H233</f>
        <v>0</v>
      </c>
      <c r="Q233" s="225">
        <v>0.00029999999999999997</v>
      </c>
      <c r="R233" s="225">
        <f>Q233*H233</f>
        <v>0.010206</v>
      </c>
      <c r="S233" s="225">
        <v>0</v>
      </c>
      <c r="T233" s="226">
        <f>S233*H233</f>
        <v>0</v>
      </c>
      <c r="U233" s="42"/>
      <c r="V233" s="42"/>
      <c r="W233" s="42"/>
      <c r="X233" s="42"/>
      <c r="Y233" s="42"/>
      <c r="Z233" s="42"/>
      <c r="AA233" s="42"/>
      <c r="AB233" s="42"/>
      <c r="AC233" s="42"/>
      <c r="AD233" s="42"/>
      <c r="AE233" s="42"/>
      <c r="AR233" s="227" t="s">
        <v>375</v>
      </c>
      <c r="AT233" s="227" t="s">
        <v>280</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302</v>
      </c>
      <c r="BM233" s="227" t="s">
        <v>2591</v>
      </c>
    </row>
    <row r="234" s="15" customFormat="1">
      <c r="A234" s="15"/>
      <c r="B234" s="266"/>
      <c r="C234" s="267"/>
      <c r="D234" s="231" t="s">
        <v>228</v>
      </c>
      <c r="E234" s="268" t="s">
        <v>32</v>
      </c>
      <c r="F234" s="269" t="s">
        <v>2007</v>
      </c>
      <c r="G234" s="267"/>
      <c r="H234" s="268" t="s">
        <v>32</v>
      </c>
      <c r="I234" s="270"/>
      <c r="J234" s="267"/>
      <c r="K234" s="267"/>
      <c r="L234" s="271"/>
      <c r="M234" s="272"/>
      <c r="N234" s="273"/>
      <c r="O234" s="273"/>
      <c r="P234" s="273"/>
      <c r="Q234" s="273"/>
      <c r="R234" s="273"/>
      <c r="S234" s="273"/>
      <c r="T234" s="274"/>
      <c r="U234" s="15"/>
      <c r="V234" s="15"/>
      <c r="W234" s="15"/>
      <c r="X234" s="15"/>
      <c r="Y234" s="15"/>
      <c r="Z234" s="15"/>
      <c r="AA234" s="15"/>
      <c r="AB234" s="15"/>
      <c r="AC234" s="15"/>
      <c r="AD234" s="15"/>
      <c r="AE234" s="15"/>
      <c r="AT234" s="275" t="s">
        <v>228</v>
      </c>
      <c r="AU234" s="275" t="s">
        <v>84</v>
      </c>
      <c r="AV234" s="15" t="s">
        <v>84</v>
      </c>
      <c r="AW234" s="15" t="s">
        <v>39</v>
      </c>
      <c r="AX234" s="15" t="s">
        <v>77</v>
      </c>
      <c r="AY234" s="275" t="s">
        <v>219</v>
      </c>
    </row>
    <row r="235" s="13" customFormat="1">
      <c r="A235" s="13"/>
      <c r="B235" s="229"/>
      <c r="C235" s="230"/>
      <c r="D235" s="231" t="s">
        <v>228</v>
      </c>
      <c r="E235" s="232" t="s">
        <v>2191</v>
      </c>
      <c r="F235" s="233" t="s">
        <v>2592</v>
      </c>
      <c r="G235" s="230"/>
      <c r="H235" s="234">
        <v>32.399999999999999</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84</v>
      </c>
      <c r="AV235" s="13" t="s">
        <v>86</v>
      </c>
      <c r="AW235" s="13" t="s">
        <v>39</v>
      </c>
      <c r="AX235" s="13" t="s">
        <v>77</v>
      </c>
      <c r="AY235" s="240" t="s">
        <v>219</v>
      </c>
    </row>
    <row r="236" s="15" customFormat="1">
      <c r="A236" s="15"/>
      <c r="B236" s="266"/>
      <c r="C236" s="267"/>
      <c r="D236" s="231" t="s">
        <v>228</v>
      </c>
      <c r="E236" s="268" t="s">
        <v>2290</v>
      </c>
      <c r="F236" s="269" t="s">
        <v>2593</v>
      </c>
      <c r="G236" s="267"/>
      <c r="H236" s="268" t="s">
        <v>32</v>
      </c>
      <c r="I236" s="270"/>
      <c r="J236" s="267"/>
      <c r="K236" s="267"/>
      <c r="L236" s="271"/>
      <c r="M236" s="272"/>
      <c r="N236" s="273"/>
      <c r="O236" s="273"/>
      <c r="P236" s="273"/>
      <c r="Q236" s="273"/>
      <c r="R236" s="273"/>
      <c r="S236" s="273"/>
      <c r="T236" s="274"/>
      <c r="U236" s="15"/>
      <c r="V236" s="15"/>
      <c r="W236" s="15"/>
      <c r="X236" s="15"/>
      <c r="Y236" s="15"/>
      <c r="Z236" s="15"/>
      <c r="AA236" s="15"/>
      <c r="AB236" s="15"/>
      <c r="AC236" s="15"/>
      <c r="AD236" s="15"/>
      <c r="AE236" s="15"/>
      <c r="AT236" s="275" t="s">
        <v>228</v>
      </c>
      <c r="AU236" s="275" t="s">
        <v>84</v>
      </c>
      <c r="AV236" s="15" t="s">
        <v>84</v>
      </c>
      <c r="AW236" s="15" t="s">
        <v>39</v>
      </c>
      <c r="AX236" s="15" t="s">
        <v>77</v>
      </c>
      <c r="AY236" s="275" t="s">
        <v>219</v>
      </c>
    </row>
    <row r="237" s="13" customFormat="1">
      <c r="A237" s="13"/>
      <c r="B237" s="229"/>
      <c r="C237" s="230"/>
      <c r="D237" s="231" t="s">
        <v>228</v>
      </c>
      <c r="E237" s="232" t="s">
        <v>2594</v>
      </c>
      <c r="F237" s="233" t="s">
        <v>2595</v>
      </c>
      <c r="G237" s="230"/>
      <c r="H237" s="234">
        <v>34.020000000000003</v>
      </c>
      <c r="I237" s="235"/>
      <c r="J237" s="230"/>
      <c r="K237" s="230"/>
      <c r="L237" s="236"/>
      <c r="M237" s="237"/>
      <c r="N237" s="238"/>
      <c r="O237" s="238"/>
      <c r="P237" s="238"/>
      <c r="Q237" s="238"/>
      <c r="R237" s="238"/>
      <c r="S237" s="238"/>
      <c r="T237" s="239"/>
      <c r="U237" s="13"/>
      <c r="V237" s="13"/>
      <c r="W237" s="13"/>
      <c r="X237" s="13"/>
      <c r="Y237" s="13"/>
      <c r="Z237" s="13"/>
      <c r="AA237" s="13"/>
      <c r="AB237" s="13"/>
      <c r="AC237" s="13"/>
      <c r="AD237" s="13"/>
      <c r="AE237" s="13"/>
      <c r="AT237" s="240" t="s">
        <v>228</v>
      </c>
      <c r="AU237" s="240" t="s">
        <v>84</v>
      </c>
      <c r="AV237" s="13" t="s">
        <v>86</v>
      </c>
      <c r="AW237" s="13" t="s">
        <v>39</v>
      </c>
      <c r="AX237" s="13" t="s">
        <v>84</v>
      </c>
      <c r="AY237" s="240" t="s">
        <v>219</v>
      </c>
    </row>
    <row r="238" s="2" customFormat="1" ht="24.15" customHeight="1">
      <c r="A238" s="42"/>
      <c r="B238" s="43"/>
      <c r="C238" s="252" t="s">
        <v>436</v>
      </c>
      <c r="D238" s="252" t="s">
        <v>280</v>
      </c>
      <c r="E238" s="253" t="s">
        <v>2023</v>
      </c>
      <c r="F238" s="254" t="s">
        <v>2024</v>
      </c>
      <c r="G238" s="255" t="s">
        <v>1749</v>
      </c>
      <c r="H238" s="256">
        <v>56.700000000000003</v>
      </c>
      <c r="I238" s="257"/>
      <c r="J238" s="258">
        <f>ROUND(I238*H238,2)</f>
        <v>0</v>
      </c>
      <c r="K238" s="254" t="s">
        <v>1129</v>
      </c>
      <c r="L238" s="259"/>
      <c r="M238" s="260" t="s">
        <v>32</v>
      </c>
      <c r="N238" s="261" t="s">
        <v>48</v>
      </c>
      <c r="O238" s="88"/>
      <c r="P238" s="225">
        <f>O238*H238</f>
        <v>0</v>
      </c>
      <c r="Q238" s="225">
        <v>0.00080000000000000004</v>
      </c>
      <c r="R238" s="225">
        <f>Q238*H238</f>
        <v>0.045360000000000004</v>
      </c>
      <c r="S238" s="225">
        <v>0</v>
      </c>
      <c r="T238" s="226">
        <f>S238*H238</f>
        <v>0</v>
      </c>
      <c r="U238" s="42"/>
      <c r="V238" s="42"/>
      <c r="W238" s="42"/>
      <c r="X238" s="42"/>
      <c r="Y238" s="42"/>
      <c r="Z238" s="42"/>
      <c r="AA238" s="42"/>
      <c r="AB238" s="42"/>
      <c r="AC238" s="42"/>
      <c r="AD238" s="42"/>
      <c r="AE238" s="42"/>
      <c r="AR238" s="227" t="s">
        <v>375</v>
      </c>
      <c r="AT238" s="227" t="s">
        <v>280</v>
      </c>
      <c r="AU238" s="227" t="s">
        <v>84</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302</v>
      </c>
      <c r="BM238" s="227" t="s">
        <v>2596</v>
      </c>
    </row>
    <row r="239" s="15" customFormat="1">
      <c r="A239" s="15"/>
      <c r="B239" s="266"/>
      <c r="C239" s="267"/>
      <c r="D239" s="231" t="s">
        <v>228</v>
      </c>
      <c r="E239" s="268" t="s">
        <v>32</v>
      </c>
      <c r="F239" s="269" t="s">
        <v>2027</v>
      </c>
      <c r="G239" s="267"/>
      <c r="H239" s="268" t="s">
        <v>32</v>
      </c>
      <c r="I239" s="270"/>
      <c r="J239" s="267"/>
      <c r="K239" s="267"/>
      <c r="L239" s="271"/>
      <c r="M239" s="272"/>
      <c r="N239" s="273"/>
      <c r="O239" s="273"/>
      <c r="P239" s="273"/>
      <c r="Q239" s="273"/>
      <c r="R239" s="273"/>
      <c r="S239" s="273"/>
      <c r="T239" s="274"/>
      <c r="U239" s="15"/>
      <c r="V239" s="15"/>
      <c r="W239" s="15"/>
      <c r="X239" s="15"/>
      <c r="Y239" s="15"/>
      <c r="Z239" s="15"/>
      <c r="AA239" s="15"/>
      <c r="AB239" s="15"/>
      <c r="AC239" s="15"/>
      <c r="AD239" s="15"/>
      <c r="AE239" s="15"/>
      <c r="AT239" s="275" t="s">
        <v>228</v>
      </c>
      <c r="AU239" s="275" t="s">
        <v>84</v>
      </c>
      <c r="AV239" s="15" t="s">
        <v>84</v>
      </c>
      <c r="AW239" s="15" t="s">
        <v>39</v>
      </c>
      <c r="AX239" s="15" t="s">
        <v>77</v>
      </c>
      <c r="AY239" s="275" t="s">
        <v>219</v>
      </c>
    </row>
    <row r="240" s="13" customFormat="1">
      <c r="A240" s="13"/>
      <c r="B240" s="229"/>
      <c r="C240" s="230"/>
      <c r="D240" s="231" t="s">
        <v>228</v>
      </c>
      <c r="E240" s="232" t="s">
        <v>1731</v>
      </c>
      <c r="F240" s="233" t="s">
        <v>2597</v>
      </c>
      <c r="G240" s="230"/>
      <c r="H240" s="234">
        <v>54</v>
      </c>
      <c r="I240" s="235"/>
      <c r="J240" s="230"/>
      <c r="K240" s="230"/>
      <c r="L240" s="236"/>
      <c r="M240" s="237"/>
      <c r="N240" s="238"/>
      <c r="O240" s="238"/>
      <c r="P240" s="238"/>
      <c r="Q240" s="238"/>
      <c r="R240" s="238"/>
      <c r="S240" s="238"/>
      <c r="T240" s="239"/>
      <c r="U240" s="13"/>
      <c r="V240" s="13"/>
      <c r="W240" s="13"/>
      <c r="X240" s="13"/>
      <c r="Y240" s="13"/>
      <c r="Z240" s="13"/>
      <c r="AA240" s="13"/>
      <c r="AB240" s="13"/>
      <c r="AC240" s="13"/>
      <c r="AD240" s="13"/>
      <c r="AE240" s="13"/>
      <c r="AT240" s="240" t="s">
        <v>228</v>
      </c>
      <c r="AU240" s="240" t="s">
        <v>84</v>
      </c>
      <c r="AV240" s="13" t="s">
        <v>86</v>
      </c>
      <c r="AW240" s="13" t="s">
        <v>39</v>
      </c>
      <c r="AX240" s="13" t="s">
        <v>77</v>
      </c>
      <c r="AY240" s="240" t="s">
        <v>219</v>
      </c>
    </row>
    <row r="241" s="15" customFormat="1">
      <c r="A241" s="15"/>
      <c r="B241" s="266"/>
      <c r="C241" s="267"/>
      <c r="D241" s="231" t="s">
        <v>228</v>
      </c>
      <c r="E241" s="268" t="s">
        <v>2021</v>
      </c>
      <c r="F241" s="269" t="s">
        <v>2598</v>
      </c>
      <c r="G241" s="267"/>
      <c r="H241" s="268" t="s">
        <v>32</v>
      </c>
      <c r="I241" s="270"/>
      <c r="J241" s="267"/>
      <c r="K241" s="267"/>
      <c r="L241" s="271"/>
      <c r="M241" s="272"/>
      <c r="N241" s="273"/>
      <c r="O241" s="273"/>
      <c r="P241" s="273"/>
      <c r="Q241" s="273"/>
      <c r="R241" s="273"/>
      <c r="S241" s="273"/>
      <c r="T241" s="274"/>
      <c r="U241" s="15"/>
      <c r="V241" s="15"/>
      <c r="W241" s="15"/>
      <c r="X241" s="15"/>
      <c r="Y241" s="15"/>
      <c r="Z241" s="15"/>
      <c r="AA241" s="15"/>
      <c r="AB241" s="15"/>
      <c r="AC241" s="15"/>
      <c r="AD241" s="15"/>
      <c r="AE241" s="15"/>
      <c r="AT241" s="275" t="s">
        <v>228</v>
      </c>
      <c r="AU241" s="275" t="s">
        <v>84</v>
      </c>
      <c r="AV241" s="15" t="s">
        <v>84</v>
      </c>
      <c r="AW241" s="15" t="s">
        <v>39</v>
      </c>
      <c r="AX241" s="15" t="s">
        <v>77</v>
      </c>
      <c r="AY241" s="275" t="s">
        <v>219</v>
      </c>
    </row>
    <row r="242" s="13" customFormat="1">
      <c r="A242" s="13"/>
      <c r="B242" s="229"/>
      <c r="C242" s="230"/>
      <c r="D242" s="231" t="s">
        <v>228</v>
      </c>
      <c r="E242" s="232" t="s">
        <v>2599</v>
      </c>
      <c r="F242" s="233" t="s">
        <v>2600</v>
      </c>
      <c r="G242" s="230"/>
      <c r="H242" s="234">
        <v>56.700000000000003</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84</v>
      </c>
      <c r="AV242" s="13" t="s">
        <v>86</v>
      </c>
      <c r="AW242" s="13" t="s">
        <v>39</v>
      </c>
      <c r="AX242" s="13" t="s">
        <v>84</v>
      </c>
      <c r="AY242" s="240" t="s">
        <v>219</v>
      </c>
    </row>
    <row r="243" s="2" customFormat="1" ht="21.75" customHeight="1">
      <c r="A243" s="42"/>
      <c r="B243" s="43"/>
      <c r="C243" s="216" t="s">
        <v>440</v>
      </c>
      <c r="D243" s="216" t="s">
        <v>221</v>
      </c>
      <c r="E243" s="217" t="s">
        <v>2031</v>
      </c>
      <c r="F243" s="218" t="s">
        <v>2032</v>
      </c>
      <c r="G243" s="219" t="s">
        <v>280</v>
      </c>
      <c r="H243" s="220">
        <v>36</v>
      </c>
      <c r="I243" s="221"/>
      <c r="J243" s="222">
        <f>ROUND(I243*H243,2)</f>
        <v>0</v>
      </c>
      <c r="K243" s="218" t="s">
        <v>1903</v>
      </c>
      <c r="L243" s="48"/>
      <c r="M243" s="223" t="s">
        <v>32</v>
      </c>
      <c r="N243" s="224" t="s">
        <v>48</v>
      </c>
      <c r="O243" s="88"/>
      <c r="P243" s="225">
        <f>O243*H243</f>
        <v>0</v>
      </c>
      <c r="Q243" s="225">
        <v>0.00155</v>
      </c>
      <c r="R243" s="225">
        <f>Q243*H243</f>
        <v>0.055799999999999995</v>
      </c>
      <c r="S243" s="225">
        <v>0</v>
      </c>
      <c r="T243" s="226">
        <f>S243*H243</f>
        <v>0</v>
      </c>
      <c r="U243" s="42"/>
      <c r="V243" s="42"/>
      <c r="W243" s="42"/>
      <c r="X243" s="42"/>
      <c r="Y243" s="42"/>
      <c r="Z243" s="42"/>
      <c r="AA243" s="42"/>
      <c r="AB243" s="42"/>
      <c r="AC243" s="42"/>
      <c r="AD243" s="42"/>
      <c r="AE243" s="42"/>
      <c r="AR243" s="227" t="s">
        <v>302</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302</v>
      </c>
      <c r="BM243" s="227" t="s">
        <v>2601</v>
      </c>
    </row>
    <row r="244" s="13" customFormat="1">
      <c r="A244" s="13"/>
      <c r="B244" s="229"/>
      <c r="C244" s="230"/>
      <c r="D244" s="231" t="s">
        <v>228</v>
      </c>
      <c r="E244" s="232" t="s">
        <v>1733</v>
      </c>
      <c r="F244" s="233" t="s">
        <v>2602</v>
      </c>
      <c r="G244" s="230"/>
      <c r="H244" s="234">
        <v>36</v>
      </c>
      <c r="I244" s="235"/>
      <c r="J244" s="230"/>
      <c r="K244" s="230"/>
      <c r="L244" s="236"/>
      <c r="M244" s="237"/>
      <c r="N244" s="238"/>
      <c r="O244" s="238"/>
      <c r="P244" s="238"/>
      <c r="Q244" s="238"/>
      <c r="R244" s="238"/>
      <c r="S244" s="238"/>
      <c r="T244" s="239"/>
      <c r="U244" s="13"/>
      <c r="V244" s="13"/>
      <c r="W244" s="13"/>
      <c r="X244" s="13"/>
      <c r="Y244" s="13"/>
      <c r="Z244" s="13"/>
      <c r="AA244" s="13"/>
      <c r="AB244" s="13"/>
      <c r="AC244" s="13"/>
      <c r="AD244" s="13"/>
      <c r="AE244" s="13"/>
      <c r="AT244" s="240" t="s">
        <v>228</v>
      </c>
      <c r="AU244" s="240" t="s">
        <v>84</v>
      </c>
      <c r="AV244" s="13" t="s">
        <v>86</v>
      </c>
      <c r="AW244" s="13" t="s">
        <v>39</v>
      </c>
      <c r="AX244" s="13" t="s">
        <v>84</v>
      </c>
      <c r="AY244" s="240" t="s">
        <v>219</v>
      </c>
    </row>
    <row r="245" s="2" customFormat="1" ht="24.15" customHeight="1">
      <c r="A245" s="42"/>
      <c r="B245" s="43"/>
      <c r="C245" s="216" t="s">
        <v>444</v>
      </c>
      <c r="D245" s="216" t="s">
        <v>221</v>
      </c>
      <c r="E245" s="217" t="s">
        <v>2037</v>
      </c>
      <c r="F245" s="218" t="s">
        <v>2603</v>
      </c>
      <c r="G245" s="219" t="s">
        <v>1839</v>
      </c>
      <c r="H245" s="220">
        <v>0.64800000000000002</v>
      </c>
      <c r="I245" s="221"/>
      <c r="J245" s="222">
        <f>ROUND(I245*H245,2)</f>
        <v>0</v>
      </c>
      <c r="K245" s="218" t="s">
        <v>1129</v>
      </c>
      <c r="L245" s="48"/>
      <c r="M245" s="223" t="s">
        <v>32</v>
      </c>
      <c r="N245" s="224" t="s">
        <v>48</v>
      </c>
      <c r="O245" s="88"/>
      <c r="P245" s="225">
        <f>O245*H245</f>
        <v>0</v>
      </c>
      <c r="Q245" s="225">
        <v>0</v>
      </c>
      <c r="R245" s="225">
        <f>Q245*H245</f>
        <v>0</v>
      </c>
      <c r="S245" s="225">
        <v>0</v>
      </c>
      <c r="T245" s="226">
        <f>S245*H245</f>
        <v>0</v>
      </c>
      <c r="U245" s="42"/>
      <c r="V245" s="42"/>
      <c r="W245" s="42"/>
      <c r="X245" s="42"/>
      <c r="Y245" s="42"/>
      <c r="Z245" s="42"/>
      <c r="AA245" s="42"/>
      <c r="AB245" s="42"/>
      <c r="AC245" s="42"/>
      <c r="AD245" s="42"/>
      <c r="AE245" s="42"/>
      <c r="AR245" s="227" t="s">
        <v>302</v>
      </c>
      <c r="AT245" s="227" t="s">
        <v>221</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2604</v>
      </c>
    </row>
    <row r="246" s="2" customFormat="1">
      <c r="A246" s="42"/>
      <c r="B246" s="43"/>
      <c r="C246" s="44"/>
      <c r="D246" s="299" t="s">
        <v>1131</v>
      </c>
      <c r="E246" s="44"/>
      <c r="F246" s="300" t="s">
        <v>2040</v>
      </c>
      <c r="G246" s="44"/>
      <c r="H246" s="44"/>
      <c r="I246" s="277"/>
      <c r="J246" s="44"/>
      <c r="K246" s="44"/>
      <c r="L246" s="48"/>
      <c r="M246" s="278"/>
      <c r="N246" s="279"/>
      <c r="O246" s="88"/>
      <c r="P246" s="88"/>
      <c r="Q246" s="88"/>
      <c r="R246" s="88"/>
      <c r="S246" s="88"/>
      <c r="T246" s="89"/>
      <c r="U246" s="42"/>
      <c r="V246" s="42"/>
      <c r="W246" s="42"/>
      <c r="X246" s="42"/>
      <c r="Y246" s="42"/>
      <c r="Z246" s="42"/>
      <c r="AA246" s="42"/>
      <c r="AB246" s="42"/>
      <c r="AC246" s="42"/>
      <c r="AD246" s="42"/>
      <c r="AE246" s="42"/>
      <c r="AT246" s="20" t="s">
        <v>1131</v>
      </c>
      <c r="AU246" s="20" t="s">
        <v>84</v>
      </c>
    </row>
    <row r="247" s="12" customFormat="1" ht="25.92" customHeight="1">
      <c r="A247" s="12"/>
      <c r="B247" s="200"/>
      <c r="C247" s="201"/>
      <c r="D247" s="202" t="s">
        <v>76</v>
      </c>
      <c r="E247" s="203" t="s">
        <v>267</v>
      </c>
      <c r="F247" s="203" t="s">
        <v>2041</v>
      </c>
      <c r="G247" s="201"/>
      <c r="H247" s="201"/>
      <c r="I247" s="204"/>
      <c r="J247" s="205">
        <f>BK247</f>
        <v>0</v>
      </c>
      <c r="K247" s="201"/>
      <c r="L247" s="206"/>
      <c r="M247" s="207"/>
      <c r="N247" s="208"/>
      <c r="O247" s="208"/>
      <c r="P247" s="209">
        <f>SUM(P248:P322)</f>
        <v>0</v>
      </c>
      <c r="Q247" s="208"/>
      <c r="R247" s="209">
        <f>SUM(R248:R322)</f>
        <v>15.17485711992</v>
      </c>
      <c r="S247" s="208"/>
      <c r="T247" s="210">
        <f>SUM(T248:T322)</f>
        <v>42.7613755</v>
      </c>
      <c r="U247" s="12"/>
      <c r="V247" s="12"/>
      <c r="W247" s="12"/>
      <c r="X247" s="12"/>
      <c r="Y247" s="12"/>
      <c r="Z247" s="12"/>
      <c r="AA247" s="12"/>
      <c r="AB247" s="12"/>
      <c r="AC247" s="12"/>
      <c r="AD247" s="12"/>
      <c r="AE247" s="12"/>
      <c r="AR247" s="211" t="s">
        <v>84</v>
      </c>
      <c r="AT247" s="212" t="s">
        <v>76</v>
      </c>
      <c r="AU247" s="212" t="s">
        <v>77</v>
      </c>
      <c r="AY247" s="211" t="s">
        <v>219</v>
      </c>
      <c r="BK247" s="213">
        <f>SUM(BK248:BK322)</f>
        <v>0</v>
      </c>
    </row>
    <row r="248" s="2" customFormat="1" ht="24.15" customHeight="1">
      <c r="A248" s="42"/>
      <c r="B248" s="43"/>
      <c r="C248" s="216" t="s">
        <v>448</v>
      </c>
      <c r="D248" s="216" t="s">
        <v>221</v>
      </c>
      <c r="E248" s="217" t="s">
        <v>2042</v>
      </c>
      <c r="F248" s="218" t="s">
        <v>2043</v>
      </c>
      <c r="G248" s="219" t="s">
        <v>280</v>
      </c>
      <c r="H248" s="220">
        <v>8</v>
      </c>
      <c r="I248" s="221"/>
      <c r="J248" s="222">
        <f>ROUND(I248*H248,2)</f>
        <v>0</v>
      </c>
      <c r="K248" s="218" t="s">
        <v>1129</v>
      </c>
      <c r="L248" s="48"/>
      <c r="M248" s="223" t="s">
        <v>32</v>
      </c>
      <c r="N248" s="224" t="s">
        <v>48</v>
      </c>
      <c r="O248" s="88"/>
      <c r="P248" s="225">
        <f>O248*H248</f>
        <v>0</v>
      </c>
      <c r="Q248" s="225">
        <v>0.15537912000000001</v>
      </c>
      <c r="R248" s="225">
        <f>Q248*H248</f>
        <v>1.2430329600000001</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2605</v>
      </c>
    </row>
    <row r="249" s="2" customFormat="1">
      <c r="A249" s="42"/>
      <c r="B249" s="43"/>
      <c r="C249" s="44"/>
      <c r="D249" s="299" t="s">
        <v>1131</v>
      </c>
      <c r="E249" s="44"/>
      <c r="F249" s="300" t="s">
        <v>2045</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1131</v>
      </c>
      <c r="AU249" s="20" t="s">
        <v>84</v>
      </c>
    </row>
    <row r="250" s="15" customFormat="1">
      <c r="A250" s="15"/>
      <c r="B250" s="266"/>
      <c r="C250" s="267"/>
      <c r="D250" s="231" t="s">
        <v>228</v>
      </c>
      <c r="E250" s="268" t="s">
        <v>32</v>
      </c>
      <c r="F250" s="269" t="s">
        <v>2046</v>
      </c>
      <c r="G250" s="267"/>
      <c r="H250" s="268" t="s">
        <v>32</v>
      </c>
      <c r="I250" s="270"/>
      <c r="J250" s="267"/>
      <c r="K250" s="267"/>
      <c r="L250" s="271"/>
      <c r="M250" s="272"/>
      <c r="N250" s="273"/>
      <c r="O250" s="273"/>
      <c r="P250" s="273"/>
      <c r="Q250" s="273"/>
      <c r="R250" s="273"/>
      <c r="S250" s="273"/>
      <c r="T250" s="274"/>
      <c r="U250" s="15"/>
      <c r="V250" s="15"/>
      <c r="W250" s="15"/>
      <c r="X250" s="15"/>
      <c r="Y250" s="15"/>
      <c r="Z250" s="15"/>
      <c r="AA250" s="15"/>
      <c r="AB250" s="15"/>
      <c r="AC250" s="15"/>
      <c r="AD250" s="15"/>
      <c r="AE250" s="15"/>
      <c r="AT250" s="275" t="s">
        <v>228</v>
      </c>
      <c r="AU250" s="275" t="s">
        <v>84</v>
      </c>
      <c r="AV250" s="15" t="s">
        <v>84</v>
      </c>
      <c r="AW250" s="15" t="s">
        <v>39</v>
      </c>
      <c r="AX250" s="15" t="s">
        <v>77</v>
      </c>
      <c r="AY250" s="275" t="s">
        <v>219</v>
      </c>
    </row>
    <row r="251" s="13" customFormat="1">
      <c r="A251" s="13"/>
      <c r="B251" s="229"/>
      <c r="C251" s="230"/>
      <c r="D251" s="231" t="s">
        <v>228</v>
      </c>
      <c r="E251" s="232" t="s">
        <v>1940</v>
      </c>
      <c r="F251" s="233" t="s">
        <v>2048</v>
      </c>
      <c r="G251" s="230"/>
      <c r="H251" s="234">
        <v>8</v>
      </c>
      <c r="I251" s="235"/>
      <c r="J251" s="230"/>
      <c r="K251" s="230"/>
      <c r="L251" s="236"/>
      <c r="M251" s="237"/>
      <c r="N251" s="238"/>
      <c r="O251" s="238"/>
      <c r="P251" s="238"/>
      <c r="Q251" s="238"/>
      <c r="R251" s="238"/>
      <c r="S251" s="238"/>
      <c r="T251" s="239"/>
      <c r="U251" s="13"/>
      <c r="V251" s="13"/>
      <c r="W251" s="13"/>
      <c r="X251" s="13"/>
      <c r="Y251" s="13"/>
      <c r="Z251" s="13"/>
      <c r="AA251" s="13"/>
      <c r="AB251" s="13"/>
      <c r="AC251" s="13"/>
      <c r="AD251" s="13"/>
      <c r="AE251" s="13"/>
      <c r="AT251" s="240" t="s">
        <v>228</v>
      </c>
      <c r="AU251" s="240" t="s">
        <v>84</v>
      </c>
      <c r="AV251" s="13" t="s">
        <v>86</v>
      </c>
      <c r="AW251" s="13" t="s">
        <v>39</v>
      </c>
      <c r="AX251" s="13" t="s">
        <v>84</v>
      </c>
      <c r="AY251" s="240" t="s">
        <v>219</v>
      </c>
    </row>
    <row r="252" s="2" customFormat="1" ht="16.5" customHeight="1">
      <c r="A252" s="42"/>
      <c r="B252" s="43"/>
      <c r="C252" s="252" t="s">
        <v>452</v>
      </c>
      <c r="D252" s="252" t="s">
        <v>280</v>
      </c>
      <c r="E252" s="253" t="s">
        <v>2049</v>
      </c>
      <c r="F252" s="254" t="s">
        <v>2050</v>
      </c>
      <c r="G252" s="255" t="s">
        <v>280</v>
      </c>
      <c r="H252" s="256">
        <v>8</v>
      </c>
      <c r="I252" s="257"/>
      <c r="J252" s="258">
        <f>ROUND(I252*H252,2)</f>
        <v>0</v>
      </c>
      <c r="K252" s="254" t="s">
        <v>1129</v>
      </c>
      <c r="L252" s="259"/>
      <c r="M252" s="260" t="s">
        <v>32</v>
      </c>
      <c r="N252" s="261" t="s">
        <v>48</v>
      </c>
      <c r="O252" s="88"/>
      <c r="P252" s="225">
        <f>O252*H252</f>
        <v>0</v>
      </c>
      <c r="Q252" s="225">
        <v>0.045999999999999999</v>
      </c>
      <c r="R252" s="225">
        <f>Q252*H252</f>
        <v>0.36799999999999999</v>
      </c>
      <c r="S252" s="225">
        <v>0</v>
      </c>
      <c r="T252" s="226">
        <f>S252*H252</f>
        <v>0</v>
      </c>
      <c r="U252" s="42"/>
      <c r="V252" s="42"/>
      <c r="W252" s="42"/>
      <c r="X252" s="42"/>
      <c r="Y252" s="42"/>
      <c r="Z252" s="42"/>
      <c r="AA252" s="42"/>
      <c r="AB252" s="42"/>
      <c r="AC252" s="42"/>
      <c r="AD252" s="42"/>
      <c r="AE252" s="42"/>
      <c r="AR252" s="227" t="s">
        <v>262</v>
      </c>
      <c r="AT252" s="227" t="s">
        <v>280</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226</v>
      </c>
      <c r="BM252" s="227" t="s">
        <v>2606</v>
      </c>
    </row>
    <row r="253" s="2" customFormat="1" ht="21.75" customHeight="1">
      <c r="A253" s="42"/>
      <c r="B253" s="43"/>
      <c r="C253" s="216" t="s">
        <v>458</v>
      </c>
      <c r="D253" s="216" t="s">
        <v>221</v>
      </c>
      <c r="E253" s="217" t="s">
        <v>2052</v>
      </c>
      <c r="F253" s="218" t="s">
        <v>2053</v>
      </c>
      <c r="G253" s="219" t="s">
        <v>1749</v>
      </c>
      <c r="H253" s="220">
        <v>5.4400000000000004</v>
      </c>
      <c r="I253" s="221"/>
      <c r="J253" s="222">
        <f>ROUND(I253*H253,2)</f>
        <v>0</v>
      </c>
      <c r="K253" s="218" t="s">
        <v>1129</v>
      </c>
      <c r="L253" s="48"/>
      <c r="M253" s="223" t="s">
        <v>32</v>
      </c>
      <c r="N253" s="224" t="s">
        <v>48</v>
      </c>
      <c r="O253" s="88"/>
      <c r="P253" s="225">
        <f>O253*H253</f>
        <v>0</v>
      </c>
      <c r="Q253" s="225">
        <v>0.00094499999999999998</v>
      </c>
      <c r="R253" s="225">
        <f>Q253*H253</f>
        <v>0.0051408000000000001</v>
      </c>
      <c r="S253" s="225">
        <v>0</v>
      </c>
      <c r="T253" s="226">
        <f>S253*H253</f>
        <v>0</v>
      </c>
      <c r="U253" s="42"/>
      <c r="V253" s="42"/>
      <c r="W253" s="42"/>
      <c r="X253" s="42"/>
      <c r="Y253" s="42"/>
      <c r="Z253" s="42"/>
      <c r="AA253" s="42"/>
      <c r="AB253" s="42"/>
      <c r="AC253" s="42"/>
      <c r="AD253" s="42"/>
      <c r="AE253" s="42"/>
      <c r="AR253" s="227" t="s">
        <v>226</v>
      </c>
      <c r="AT253" s="227" t="s">
        <v>221</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226</v>
      </c>
      <c r="BM253" s="227" t="s">
        <v>2607</v>
      </c>
    </row>
    <row r="254" s="2" customFormat="1">
      <c r="A254" s="42"/>
      <c r="B254" s="43"/>
      <c r="C254" s="44"/>
      <c r="D254" s="299" t="s">
        <v>1131</v>
      </c>
      <c r="E254" s="44"/>
      <c r="F254" s="300" t="s">
        <v>2055</v>
      </c>
      <c r="G254" s="44"/>
      <c r="H254" s="44"/>
      <c r="I254" s="277"/>
      <c r="J254" s="44"/>
      <c r="K254" s="44"/>
      <c r="L254" s="48"/>
      <c r="M254" s="278"/>
      <c r="N254" s="279"/>
      <c r="O254" s="88"/>
      <c r="P254" s="88"/>
      <c r="Q254" s="88"/>
      <c r="R254" s="88"/>
      <c r="S254" s="88"/>
      <c r="T254" s="89"/>
      <c r="U254" s="42"/>
      <c r="V254" s="42"/>
      <c r="W254" s="42"/>
      <c r="X254" s="42"/>
      <c r="Y254" s="42"/>
      <c r="Z254" s="42"/>
      <c r="AA254" s="42"/>
      <c r="AB254" s="42"/>
      <c r="AC254" s="42"/>
      <c r="AD254" s="42"/>
      <c r="AE254" s="42"/>
      <c r="AT254" s="20" t="s">
        <v>1131</v>
      </c>
      <c r="AU254" s="20" t="s">
        <v>84</v>
      </c>
    </row>
    <row r="255" s="2" customFormat="1" ht="24.15" customHeight="1">
      <c r="A255" s="42"/>
      <c r="B255" s="43"/>
      <c r="C255" s="216" t="s">
        <v>465</v>
      </c>
      <c r="D255" s="216" t="s">
        <v>221</v>
      </c>
      <c r="E255" s="217" t="s">
        <v>2456</v>
      </c>
      <c r="F255" s="218" t="s">
        <v>2457</v>
      </c>
      <c r="G255" s="219" t="s">
        <v>280</v>
      </c>
      <c r="H255" s="220">
        <v>0.69999999999999996</v>
      </c>
      <c r="I255" s="221"/>
      <c r="J255" s="222">
        <f>ROUND(I255*H255,2)</f>
        <v>0</v>
      </c>
      <c r="K255" s="218" t="s">
        <v>1129</v>
      </c>
      <c r="L255" s="48"/>
      <c r="M255" s="223" t="s">
        <v>32</v>
      </c>
      <c r="N255" s="224" t="s">
        <v>48</v>
      </c>
      <c r="O255" s="88"/>
      <c r="P255" s="225">
        <f>O255*H255</f>
        <v>0</v>
      </c>
      <c r="Q255" s="225">
        <v>0.16370599999999999</v>
      </c>
      <c r="R255" s="225">
        <f>Q255*H255</f>
        <v>0.11459419999999998</v>
      </c>
      <c r="S255" s="225">
        <v>0</v>
      </c>
      <c r="T255" s="226">
        <f>S255*H255</f>
        <v>0</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2608</v>
      </c>
    </row>
    <row r="256" s="2" customFormat="1">
      <c r="A256" s="42"/>
      <c r="B256" s="43"/>
      <c r="C256" s="44"/>
      <c r="D256" s="299" t="s">
        <v>1131</v>
      </c>
      <c r="E256" s="44"/>
      <c r="F256" s="300" t="s">
        <v>2459</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1131</v>
      </c>
      <c r="AU256" s="20" t="s">
        <v>84</v>
      </c>
    </row>
    <row r="257" s="15" customFormat="1">
      <c r="A257" s="15"/>
      <c r="B257" s="266"/>
      <c r="C257" s="267"/>
      <c r="D257" s="231" t="s">
        <v>228</v>
      </c>
      <c r="E257" s="268" t="s">
        <v>32</v>
      </c>
      <c r="F257" s="269" t="s">
        <v>2460</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1962</v>
      </c>
      <c r="F258" s="233" t="s">
        <v>2609</v>
      </c>
      <c r="G258" s="230"/>
      <c r="H258" s="234">
        <v>0.69999999999999996</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16.5" customHeight="1">
      <c r="A259" s="42"/>
      <c r="B259" s="43"/>
      <c r="C259" s="252" t="s">
        <v>469</v>
      </c>
      <c r="D259" s="252" t="s">
        <v>280</v>
      </c>
      <c r="E259" s="253" t="s">
        <v>2462</v>
      </c>
      <c r="F259" s="254" t="s">
        <v>2463</v>
      </c>
      <c r="G259" s="255" t="s">
        <v>280</v>
      </c>
      <c r="H259" s="256">
        <v>0.69999999999999996</v>
      </c>
      <c r="I259" s="257"/>
      <c r="J259" s="258">
        <f>ROUND(I259*H259,2)</f>
        <v>0</v>
      </c>
      <c r="K259" s="254" t="s">
        <v>1903</v>
      </c>
      <c r="L259" s="259"/>
      <c r="M259" s="260" t="s">
        <v>32</v>
      </c>
      <c r="N259" s="261" t="s">
        <v>48</v>
      </c>
      <c r="O259" s="88"/>
      <c r="P259" s="225">
        <f>O259*H259</f>
        <v>0</v>
      </c>
      <c r="Q259" s="225">
        <v>0.13400000000000001</v>
      </c>
      <c r="R259" s="225">
        <f>Q259*H259</f>
        <v>0.093799999999999994</v>
      </c>
      <c r="S259" s="225">
        <v>0</v>
      </c>
      <c r="T259" s="226">
        <f>S259*H259</f>
        <v>0</v>
      </c>
      <c r="U259" s="42"/>
      <c r="V259" s="42"/>
      <c r="W259" s="42"/>
      <c r="X259" s="42"/>
      <c r="Y259" s="42"/>
      <c r="Z259" s="42"/>
      <c r="AA259" s="42"/>
      <c r="AB259" s="42"/>
      <c r="AC259" s="42"/>
      <c r="AD259" s="42"/>
      <c r="AE259" s="42"/>
      <c r="AR259" s="227" t="s">
        <v>262</v>
      </c>
      <c r="AT259" s="227" t="s">
        <v>280</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2610</v>
      </c>
    </row>
    <row r="260" s="2" customFormat="1" ht="24.15" customHeight="1">
      <c r="A260" s="42"/>
      <c r="B260" s="43"/>
      <c r="C260" s="216" t="s">
        <v>473</v>
      </c>
      <c r="D260" s="216" t="s">
        <v>221</v>
      </c>
      <c r="E260" s="217" t="s">
        <v>2056</v>
      </c>
      <c r="F260" s="218" t="s">
        <v>2057</v>
      </c>
      <c r="G260" s="219" t="s">
        <v>1756</v>
      </c>
      <c r="H260" s="220">
        <v>1</v>
      </c>
      <c r="I260" s="221"/>
      <c r="J260" s="222">
        <f>ROUND(I260*H260,2)</f>
        <v>0</v>
      </c>
      <c r="K260" s="218" t="s">
        <v>1129</v>
      </c>
      <c r="L260" s="48"/>
      <c r="M260" s="223" t="s">
        <v>32</v>
      </c>
      <c r="N260" s="224" t="s">
        <v>48</v>
      </c>
      <c r="O260" s="88"/>
      <c r="P260" s="225">
        <f>O260*H260</f>
        <v>0</v>
      </c>
      <c r="Q260" s="225">
        <v>0.0064850000000000003</v>
      </c>
      <c r="R260" s="225">
        <f>Q260*H260</f>
        <v>0.0064850000000000003</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2611</v>
      </c>
    </row>
    <row r="261" s="2" customFormat="1">
      <c r="A261" s="42"/>
      <c r="B261" s="43"/>
      <c r="C261" s="44"/>
      <c r="D261" s="299" t="s">
        <v>1131</v>
      </c>
      <c r="E261" s="44"/>
      <c r="F261" s="300" t="s">
        <v>2059</v>
      </c>
      <c r="G261" s="44"/>
      <c r="H261" s="44"/>
      <c r="I261" s="277"/>
      <c r="J261" s="44"/>
      <c r="K261" s="44"/>
      <c r="L261" s="48"/>
      <c r="M261" s="278"/>
      <c r="N261" s="279"/>
      <c r="O261" s="88"/>
      <c r="P261" s="88"/>
      <c r="Q261" s="88"/>
      <c r="R261" s="88"/>
      <c r="S261" s="88"/>
      <c r="T261" s="89"/>
      <c r="U261" s="42"/>
      <c r="V261" s="42"/>
      <c r="W261" s="42"/>
      <c r="X261" s="42"/>
      <c r="Y261" s="42"/>
      <c r="Z261" s="42"/>
      <c r="AA261" s="42"/>
      <c r="AB261" s="42"/>
      <c r="AC261" s="42"/>
      <c r="AD261" s="42"/>
      <c r="AE261" s="42"/>
      <c r="AT261" s="20" t="s">
        <v>1131</v>
      </c>
      <c r="AU261" s="20" t="s">
        <v>84</v>
      </c>
    </row>
    <row r="262" s="15" customFormat="1">
      <c r="A262" s="15"/>
      <c r="B262" s="266"/>
      <c r="C262" s="267"/>
      <c r="D262" s="231" t="s">
        <v>228</v>
      </c>
      <c r="E262" s="268" t="s">
        <v>32</v>
      </c>
      <c r="F262" s="269" t="s">
        <v>1759</v>
      </c>
      <c r="G262" s="267"/>
      <c r="H262" s="268" t="s">
        <v>32</v>
      </c>
      <c r="I262" s="270"/>
      <c r="J262" s="267"/>
      <c r="K262" s="267"/>
      <c r="L262" s="271"/>
      <c r="M262" s="272"/>
      <c r="N262" s="273"/>
      <c r="O262" s="273"/>
      <c r="P262" s="273"/>
      <c r="Q262" s="273"/>
      <c r="R262" s="273"/>
      <c r="S262" s="273"/>
      <c r="T262" s="274"/>
      <c r="U262" s="15"/>
      <c r="V262" s="15"/>
      <c r="W262" s="15"/>
      <c r="X262" s="15"/>
      <c r="Y262" s="15"/>
      <c r="Z262" s="15"/>
      <c r="AA262" s="15"/>
      <c r="AB262" s="15"/>
      <c r="AC262" s="15"/>
      <c r="AD262" s="15"/>
      <c r="AE262" s="15"/>
      <c r="AT262" s="275" t="s">
        <v>228</v>
      </c>
      <c r="AU262" s="275" t="s">
        <v>84</v>
      </c>
      <c r="AV262" s="15" t="s">
        <v>84</v>
      </c>
      <c r="AW262" s="15" t="s">
        <v>39</v>
      </c>
      <c r="AX262" s="15" t="s">
        <v>77</v>
      </c>
      <c r="AY262" s="275" t="s">
        <v>219</v>
      </c>
    </row>
    <row r="263" s="13" customFormat="1">
      <c r="A263" s="13"/>
      <c r="B263" s="229"/>
      <c r="C263" s="230"/>
      <c r="D263" s="231" t="s">
        <v>228</v>
      </c>
      <c r="E263" s="232" t="s">
        <v>2047</v>
      </c>
      <c r="F263" s="233" t="s">
        <v>2466</v>
      </c>
      <c r="G263" s="230"/>
      <c r="H263" s="234">
        <v>1</v>
      </c>
      <c r="I263" s="235"/>
      <c r="J263" s="230"/>
      <c r="K263" s="230"/>
      <c r="L263" s="236"/>
      <c r="M263" s="237"/>
      <c r="N263" s="238"/>
      <c r="O263" s="238"/>
      <c r="P263" s="238"/>
      <c r="Q263" s="238"/>
      <c r="R263" s="238"/>
      <c r="S263" s="238"/>
      <c r="T263" s="239"/>
      <c r="U263" s="13"/>
      <c r="V263" s="13"/>
      <c r="W263" s="13"/>
      <c r="X263" s="13"/>
      <c r="Y263" s="13"/>
      <c r="Z263" s="13"/>
      <c r="AA263" s="13"/>
      <c r="AB263" s="13"/>
      <c r="AC263" s="13"/>
      <c r="AD263" s="13"/>
      <c r="AE263" s="13"/>
      <c r="AT263" s="240" t="s">
        <v>228</v>
      </c>
      <c r="AU263" s="240" t="s">
        <v>84</v>
      </c>
      <c r="AV263" s="13" t="s">
        <v>86</v>
      </c>
      <c r="AW263" s="13" t="s">
        <v>39</v>
      </c>
      <c r="AX263" s="13" t="s">
        <v>84</v>
      </c>
      <c r="AY263" s="240" t="s">
        <v>219</v>
      </c>
    </row>
    <row r="264" s="2" customFormat="1" ht="16.5" customHeight="1">
      <c r="A264" s="42"/>
      <c r="B264" s="43"/>
      <c r="C264" s="216" t="s">
        <v>477</v>
      </c>
      <c r="D264" s="216" t="s">
        <v>221</v>
      </c>
      <c r="E264" s="217" t="s">
        <v>2467</v>
      </c>
      <c r="F264" s="218" t="s">
        <v>2468</v>
      </c>
      <c r="G264" s="219" t="s">
        <v>1764</v>
      </c>
      <c r="H264" s="220">
        <v>0.059999999999999998</v>
      </c>
      <c r="I264" s="221"/>
      <c r="J264" s="222">
        <f>ROUND(I264*H264,2)</f>
        <v>0</v>
      </c>
      <c r="K264" s="218" t="s">
        <v>1129</v>
      </c>
      <c r="L264" s="48"/>
      <c r="M264" s="223" t="s">
        <v>32</v>
      </c>
      <c r="N264" s="224" t="s">
        <v>48</v>
      </c>
      <c r="O264" s="88"/>
      <c r="P264" s="225">
        <f>O264*H264</f>
        <v>0</v>
      </c>
      <c r="Q264" s="225">
        <v>0.121711072</v>
      </c>
      <c r="R264" s="225">
        <f>Q264*H264</f>
        <v>0.00730266432</v>
      </c>
      <c r="S264" s="225">
        <v>2.3999999999999999</v>
      </c>
      <c r="T264" s="226">
        <f>S264*H264</f>
        <v>0.14399999999999999</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2612</v>
      </c>
    </row>
    <row r="265" s="2" customFormat="1">
      <c r="A265" s="42"/>
      <c r="B265" s="43"/>
      <c r="C265" s="44"/>
      <c r="D265" s="299" t="s">
        <v>1131</v>
      </c>
      <c r="E265" s="44"/>
      <c r="F265" s="300" t="s">
        <v>2470</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1131</v>
      </c>
      <c r="AU265" s="20" t="s">
        <v>84</v>
      </c>
    </row>
    <row r="266" s="15" customFormat="1">
      <c r="A266" s="15"/>
      <c r="B266" s="266"/>
      <c r="C266" s="267"/>
      <c r="D266" s="231" t="s">
        <v>228</v>
      </c>
      <c r="E266" s="268" t="s">
        <v>32</v>
      </c>
      <c r="F266" s="269" t="s">
        <v>1759</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2302</v>
      </c>
      <c r="F267" s="233" t="s">
        <v>2613</v>
      </c>
      <c r="G267" s="230"/>
      <c r="H267" s="234">
        <v>0.059999999999999998</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24.15" customHeight="1">
      <c r="A268" s="42"/>
      <c r="B268" s="43"/>
      <c r="C268" s="216" t="s">
        <v>481</v>
      </c>
      <c r="D268" s="216" t="s">
        <v>221</v>
      </c>
      <c r="E268" s="217" t="s">
        <v>2062</v>
      </c>
      <c r="F268" s="218" t="s">
        <v>2063</v>
      </c>
      <c r="G268" s="219" t="s">
        <v>224</v>
      </c>
      <c r="H268" s="220">
        <v>6</v>
      </c>
      <c r="I268" s="221"/>
      <c r="J268" s="222">
        <f>ROUND(I268*H268,2)</f>
        <v>0</v>
      </c>
      <c r="K268" s="218" t="s">
        <v>1129</v>
      </c>
      <c r="L268" s="48"/>
      <c r="M268" s="223" t="s">
        <v>32</v>
      </c>
      <c r="N268" s="224" t="s">
        <v>48</v>
      </c>
      <c r="O268" s="88"/>
      <c r="P268" s="225">
        <f>O268*H268</f>
        <v>0</v>
      </c>
      <c r="Q268" s="225">
        <v>0.12</v>
      </c>
      <c r="R268" s="225">
        <f>Q268*H268</f>
        <v>0.71999999999999997</v>
      </c>
      <c r="S268" s="225">
        <v>2.4900000000000002</v>
      </c>
      <c r="T268" s="226">
        <f>S268*H268</f>
        <v>14.940000000000001</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2614</v>
      </c>
    </row>
    <row r="269" s="2" customFormat="1">
      <c r="A269" s="42"/>
      <c r="B269" s="43"/>
      <c r="C269" s="44"/>
      <c r="D269" s="299" t="s">
        <v>1131</v>
      </c>
      <c r="E269" s="44"/>
      <c r="F269" s="300" t="s">
        <v>2065</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1131</v>
      </c>
      <c r="AU269" s="20" t="s">
        <v>84</v>
      </c>
    </row>
    <row r="270" s="15" customFormat="1">
      <c r="A270" s="15"/>
      <c r="B270" s="266"/>
      <c r="C270" s="267"/>
      <c r="D270" s="231" t="s">
        <v>228</v>
      </c>
      <c r="E270" s="268" t="s">
        <v>32</v>
      </c>
      <c r="F270" s="269" t="s">
        <v>1759</v>
      </c>
      <c r="G270" s="267"/>
      <c r="H270" s="268" t="s">
        <v>32</v>
      </c>
      <c r="I270" s="270"/>
      <c r="J270" s="267"/>
      <c r="K270" s="267"/>
      <c r="L270" s="271"/>
      <c r="M270" s="272"/>
      <c r="N270" s="273"/>
      <c r="O270" s="273"/>
      <c r="P270" s="273"/>
      <c r="Q270" s="273"/>
      <c r="R270" s="273"/>
      <c r="S270" s="273"/>
      <c r="T270" s="274"/>
      <c r="U270" s="15"/>
      <c r="V270" s="15"/>
      <c r="W270" s="15"/>
      <c r="X270" s="15"/>
      <c r="Y270" s="15"/>
      <c r="Z270" s="15"/>
      <c r="AA270" s="15"/>
      <c r="AB270" s="15"/>
      <c r="AC270" s="15"/>
      <c r="AD270" s="15"/>
      <c r="AE270" s="15"/>
      <c r="AT270" s="275" t="s">
        <v>228</v>
      </c>
      <c r="AU270" s="275" t="s">
        <v>84</v>
      </c>
      <c r="AV270" s="15" t="s">
        <v>84</v>
      </c>
      <c r="AW270" s="15" t="s">
        <v>39</v>
      </c>
      <c r="AX270" s="15" t="s">
        <v>77</v>
      </c>
      <c r="AY270" s="275" t="s">
        <v>219</v>
      </c>
    </row>
    <row r="271" s="13" customFormat="1">
      <c r="A271" s="13"/>
      <c r="B271" s="229"/>
      <c r="C271" s="230"/>
      <c r="D271" s="231" t="s">
        <v>228</v>
      </c>
      <c r="E271" s="232" t="s">
        <v>2305</v>
      </c>
      <c r="F271" s="233" t="s">
        <v>2067</v>
      </c>
      <c r="G271" s="230"/>
      <c r="H271" s="234">
        <v>6</v>
      </c>
      <c r="I271" s="235"/>
      <c r="J271" s="230"/>
      <c r="K271" s="230"/>
      <c r="L271" s="236"/>
      <c r="M271" s="237"/>
      <c r="N271" s="238"/>
      <c r="O271" s="238"/>
      <c r="P271" s="238"/>
      <c r="Q271" s="238"/>
      <c r="R271" s="238"/>
      <c r="S271" s="238"/>
      <c r="T271" s="239"/>
      <c r="U271" s="13"/>
      <c r="V271" s="13"/>
      <c r="W271" s="13"/>
      <c r="X271" s="13"/>
      <c r="Y271" s="13"/>
      <c r="Z271" s="13"/>
      <c r="AA271" s="13"/>
      <c r="AB271" s="13"/>
      <c r="AC271" s="13"/>
      <c r="AD271" s="13"/>
      <c r="AE271" s="13"/>
      <c r="AT271" s="240" t="s">
        <v>228</v>
      </c>
      <c r="AU271" s="240" t="s">
        <v>84</v>
      </c>
      <c r="AV271" s="13" t="s">
        <v>86</v>
      </c>
      <c r="AW271" s="13" t="s">
        <v>39</v>
      </c>
      <c r="AX271" s="13" t="s">
        <v>84</v>
      </c>
      <c r="AY271" s="240" t="s">
        <v>219</v>
      </c>
    </row>
    <row r="272" s="2" customFormat="1" ht="16.5" customHeight="1">
      <c r="A272" s="42"/>
      <c r="B272" s="43"/>
      <c r="C272" s="216" t="s">
        <v>485</v>
      </c>
      <c r="D272" s="216" t="s">
        <v>221</v>
      </c>
      <c r="E272" s="217" t="s">
        <v>2068</v>
      </c>
      <c r="F272" s="218" t="s">
        <v>2069</v>
      </c>
      <c r="G272" s="219" t="s">
        <v>280</v>
      </c>
      <c r="H272" s="220">
        <v>19.300000000000001</v>
      </c>
      <c r="I272" s="221"/>
      <c r="J272" s="222">
        <f>ROUND(I272*H272,2)</f>
        <v>0</v>
      </c>
      <c r="K272" s="218" t="s">
        <v>1129</v>
      </c>
      <c r="L272" s="48"/>
      <c r="M272" s="223" t="s">
        <v>32</v>
      </c>
      <c r="N272" s="224" t="s">
        <v>48</v>
      </c>
      <c r="O272" s="88"/>
      <c r="P272" s="225">
        <f>O272*H272</f>
        <v>0</v>
      </c>
      <c r="Q272" s="225">
        <v>8.3599999999999999E-05</v>
      </c>
      <c r="R272" s="225">
        <f>Q272*H272</f>
        <v>0.00161348</v>
      </c>
      <c r="S272" s="225">
        <v>0.017999999999999999</v>
      </c>
      <c r="T272" s="226">
        <f>S272*H272</f>
        <v>0.34739999999999999</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2615</v>
      </c>
    </row>
    <row r="273" s="2" customFormat="1">
      <c r="A273" s="42"/>
      <c r="B273" s="43"/>
      <c r="C273" s="44"/>
      <c r="D273" s="299" t="s">
        <v>1131</v>
      </c>
      <c r="E273" s="44"/>
      <c r="F273" s="300" t="s">
        <v>2071</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1131</v>
      </c>
      <c r="AU273" s="20" t="s">
        <v>84</v>
      </c>
    </row>
    <row r="274" s="13" customFormat="1">
      <c r="A274" s="13"/>
      <c r="B274" s="229"/>
      <c r="C274" s="230"/>
      <c r="D274" s="231" t="s">
        <v>228</v>
      </c>
      <c r="E274" s="232" t="s">
        <v>2060</v>
      </c>
      <c r="F274" s="233" t="s">
        <v>2616</v>
      </c>
      <c r="G274" s="230"/>
      <c r="H274" s="234">
        <v>19.300000000000001</v>
      </c>
      <c r="I274" s="235"/>
      <c r="J274" s="230"/>
      <c r="K274" s="230"/>
      <c r="L274" s="236"/>
      <c r="M274" s="237"/>
      <c r="N274" s="238"/>
      <c r="O274" s="238"/>
      <c r="P274" s="238"/>
      <c r="Q274" s="238"/>
      <c r="R274" s="238"/>
      <c r="S274" s="238"/>
      <c r="T274" s="239"/>
      <c r="U274" s="13"/>
      <c r="V274" s="13"/>
      <c r="W274" s="13"/>
      <c r="X274" s="13"/>
      <c r="Y274" s="13"/>
      <c r="Z274" s="13"/>
      <c r="AA274" s="13"/>
      <c r="AB274" s="13"/>
      <c r="AC274" s="13"/>
      <c r="AD274" s="13"/>
      <c r="AE274" s="13"/>
      <c r="AT274" s="240" t="s">
        <v>228</v>
      </c>
      <c r="AU274" s="240" t="s">
        <v>84</v>
      </c>
      <c r="AV274" s="13" t="s">
        <v>86</v>
      </c>
      <c r="AW274" s="13" t="s">
        <v>39</v>
      </c>
      <c r="AX274" s="13" t="s">
        <v>84</v>
      </c>
      <c r="AY274" s="240" t="s">
        <v>219</v>
      </c>
    </row>
    <row r="275" s="2" customFormat="1" ht="24.15" customHeight="1">
      <c r="A275" s="42"/>
      <c r="B275" s="43"/>
      <c r="C275" s="216" t="s">
        <v>491</v>
      </c>
      <c r="D275" s="216" t="s">
        <v>221</v>
      </c>
      <c r="E275" s="217" t="s">
        <v>2075</v>
      </c>
      <c r="F275" s="218" t="s">
        <v>2617</v>
      </c>
      <c r="G275" s="219" t="s">
        <v>1749</v>
      </c>
      <c r="H275" s="220">
        <v>212</v>
      </c>
      <c r="I275" s="221"/>
      <c r="J275" s="222">
        <f>ROUND(I275*H275,2)</f>
        <v>0</v>
      </c>
      <c r="K275" s="218" t="s">
        <v>1129</v>
      </c>
      <c r="L275" s="48"/>
      <c r="M275" s="223" t="s">
        <v>32</v>
      </c>
      <c r="N275" s="224" t="s">
        <v>48</v>
      </c>
      <c r="O275" s="88"/>
      <c r="P275" s="225">
        <f>O275*H275</f>
        <v>0</v>
      </c>
      <c r="Q275" s="225">
        <v>0</v>
      </c>
      <c r="R275" s="225">
        <f>Q275*H275</f>
        <v>0</v>
      </c>
      <c r="S275" s="225">
        <v>0.070000000000000007</v>
      </c>
      <c r="T275" s="226">
        <f>S275*H275</f>
        <v>14.840000000000002</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2618</v>
      </c>
    </row>
    <row r="276" s="2" customFormat="1">
      <c r="A276" s="42"/>
      <c r="B276" s="43"/>
      <c r="C276" s="44"/>
      <c r="D276" s="299" t="s">
        <v>1131</v>
      </c>
      <c r="E276" s="44"/>
      <c r="F276" s="300" t="s">
        <v>2078</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1131</v>
      </c>
      <c r="AU276" s="20" t="s">
        <v>84</v>
      </c>
    </row>
    <row r="277" s="2" customFormat="1" ht="24.15" customHeight="1">
      <c r="A277" s="42"/>
      <c r="B277" s="43"/>
      <c r="C277" s="216" t="s">
        <v>496</v>
      </c>
      <c r="D277" s="216" t="s">
        <v>221</v>
      </c>
      <c r="E277" s="217" t="s">
        <v>2086</v>
      </c>
      <c r="F277" s="218" t="s">
        <v>2619</v>
      </c>
      <c r="G277" s="219" t="s">
        <v>1749</v>
      </c>
      <c r="H277" s="220">
        <v>27.5</v>
      </c>
      <c r="I277" s="221"/>
      <c r="J277" s="222">
        <f>ROUND(I277*H277,2)</f>
        <v>0</v>
      </c>
      <c r="K277" s="218" t="s">
        <v>1129</v>
      </c>
      <c r="L277" s="48"/>
      <c r="M277" s="223" t="s">
        <v>32</v>
      </c>
      <c r="N277" s="224" t="s">
        <v>48</v>
      </c>
      <c r="O277" s="88"/>
      <c r="P277" s="225">
        <f>O277*H277</f>
        <v>0</v>
      </c>
      <c r="Q277" s="225">
        <v>0</v>
      </c>
      <c r="R277" s="225">
        <f>Q277*H277</f>
        <v>0</v>
      </c>
      <c r="S277" s="225">
        <v>0.070000000000000007</v>
      </c>
      <c r="T277" s="226">
        <f>S277*H277</f>
        <v>1.9250000000000003</v>
      </c>
      <c r="U277" s="42"/>
      <c r="V277" s="42"/>
      <c r="W277" s="42"/>
      <c r="X277" s="42"/>
      <c r="Y277" s="42"/>
      <c r="Z277" s="42"/>
      <c r="AA277" s="42"/>
      <c r="AB277" s="42"/>
      <c r="AC277" s="42"/>
      <c r="AD277" s="42"/>
      <c r="AE277" s="42"/>
      <c r="AR277" s="227" t="s">
        <v>226</v>
      </c>
      <c r="AT277" s="227" t="s">
        <v>221</v>
      </c>
      <c r="AU277" s="227" t="s">
        <v>84</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226</v>
      </c>
      <c r="BM277" s="227" t="s">
        <v>2620</v>
      </c>
    </row>
    <row r="278" s="2" customFormat="1">
      <c r="A278" s="42"/>
      <c r="B278" s="43"/>
      <c r="C278" s="44"/>
      <c r="D278" s="299" t="s">
        <v>1131</v>
      </c>
      <c r="E278" s="44"/>
      <c r="F278" s="300" t="s">
        <v>2089</v>
      </c>
      <c r="G278" s="44"/>
      <c r="H278" s="44"/>
      <c r="I278" s="277"/>
      <c r="J278" s="44"/>
      <c r="K278" s="44"/>
      <c r="L278" s="48"/>
      <c r="M278" s="278"/>
      <c r="N278" s="279"/>
      <c r="O278" s="88"/>
      <c r="P278" s="88"/>
      <c r="Q278" s="88"/>
      <c r="R278" s="88"/>
      <c r="S278" s="88"/>
      <c r="T278" s="89"/>
      <c r="U278" s="42"/>
      <c r="V278" s="42"/>
      <c r="W278" s="42"/>
      <c r="X278" s="42"/>
      <c r="Y278" s="42"/>
      <c r="Z278" s="42"/>
      <c r="AA278" s="42"/>
      <c r="AB278" s="42"/>
      <c r="AC278" s="42"/>
      <c r="AD278" s="42"/>
      <c r="AE278" s="42"/>
      <c r="AT278" s="20" t="s">
        <v>1131</v>
      </c>
      <c r="AU278" s="20" t="s">
        <v>84</v>
      </c>
    </row>
    <row r="279" s="15" customFormat="1">
      <c r="A279" s="15"/>
      <c r="B279" s="266"/>
      <c r="C279" s="267"/>
      <c r="D279" s="231" t="s">
        <v>228</v>
      </c>
      <c r="E279" s="268" t="s">
        <v>32</v>
      </c>
      <c r="F279" s="269" t="s">
        <v>2621</v>
      </c>
      <c r="G279" s="267"/>
      <c r="H279" s="268" t="s">
        <v>32</v>
      </c>
      <c r="I279" s="270"/>
      <c r="J279" s="267"/>
      <c r="K279" s="267"/>
      <c r="L279" s="271"/>
      <c r="M279" s="272"/>
      <c r="N279" s="273"/>
      <c r="O279" s="273"/>
      <c r="P279" s="273"/>
      <c r="Q279" s="273"/>
      <c r="R279" s="273"/>
      <c r="S279" s="273"/>
      <c r="T279" s="274"/>
      <c r="U279" s="15"/>
      <c r="V279" s="15"/>
      <c r="W279" s="15"/>
      <c r="X279" s="15"/>
      <c r="Y279" s="15"/>
      <c r="Z279" s="15"/>
      <c r="AA279" s="15"/>
      <c r="AB279" s="15"/>
      <c r="AC279" s="15"/>
      <c r="AD279" s="15"/>
      <c r="AE279" s="15"/>
      <c r="AT279" s="275" t="s">
        <v>228</v>
      </c>
      <c r="AU279" s="275" t="s">
        <v>84</v>
      </c>
      <c r="AV279" s="15" t="s">
        <v>84</v>
      </c>
      <c r="AW279" s="15" t="s">
        <v>39</v>
      </c>
      <c r="AX279" s="15" t="s">
        <v>77</v>
      </c>
      <c r="AY279" s="275" t="s">
        <v>219</v>
      </c>
    </row>
    <row r="280" s="13" customFormat="1">
      <c r="A280" s="13"/>
      <c r="B280" s="229"/>
      <c r="C280" s="230"/>
      <c r="D280" s="231" t="s">
        <v>228</v>
      </c>
      <c r="E280" s="232" t="s">
        <v>2073</v>
      </c>
      <c r="F280" s="233" t="s">
        <v>2622</v>
      </c>
      <c r="G280" s="230"/>
      <c r="H280" s="234">
        <v>27.5</v>
      </c>
      <c r="I280" s="235"/>
      <c r="J280" s="230"/>
      <c r="K280" s="230"/>
      <c r="L280" s="236"/>
      <c r="M280" s="237"/>
      <c r="N280" s="238"/>
      <c r="O280" s="238"/>
      <c r="P280" s="238"/>
      <c r="Q280" s="238"/>
      <c r="R280" s="238"/>
      <c r="S280" s="238"/>
      <c r="T280" s="239"/>
      <c r="U280" s="13"/>
      <c r="V280" s="13"/>
      <c r="W280" s="13"/>
      <c r="X280" s="13"/>
      <c r="Y280" s="13"/>
      <c r="Z280" s="13"/>
      <c r="AA280" s="13"/>
      <c r="AB280" s="13"/>
      <c r="AC280" s="13"/>
      <c r="AD280" s="13"/>
      <c r="AE280" s="13"/>
      <c r="AT280" s="240" t="s">
        <v>228</v>
      </c>
      <c r="AU280" s="240" t="s">
        <v>84</v>
      </c>
      <c r="AV280" s="13" t="s">
        <v>86</v>
      </c>
      <c r="AW280" s="13" t="s">
        <v>39</v>
      </c>
      <c r="AX280" s="13" t="s">
        <v>84</v>
      </c>
      <c r="AY280" s="240" t="s">
        <v>219</v>
      </c>
    </row>
    <row r="281" s="2" customFormat="1" ht="24.15" customHeight="1">
      <c r="A281" s="42"/>
      <c r="B281" s="43"/>
      <c r="C281" s="216" t="s">
        <v>501</v>
      </c>
      <c r="D281" s="216" t="s">
        <v>221</v>
      </c>
      <c r="E281" s="217" t="s">
        <v>2093</v>
      </c>
      <c r="F281" s="218" t="s">
        <v>2623</v>
      </c>
      <c r="G281" s="219" t="s">
        <v>1749</v>
      </c>
      <c r="H281" s="220">
        <v>39.344999999999999</v>
      </c>
      <c r="I281" s="221"/>
      <c r="J281" s="222">
        <f>ROUND(I281*H281,2)</f>
        <v>0</v>
      </c>
      <c r="K281" s="218" t="s">
        <v>1129</v>
      </c>
      <c r="L281" s="48"/>
      <c r="M281" s="223" t="s">
        <v>32</v>
      </c>
      <c r="N281" s="224" t="s">
        <v>48</v>
      </c>
      <c r="O281" s="88"/>
      <c r="P281" s="225">
        <f>O281*H281</f>
        <v>0</v>
      </c>
      <c r="Q281" s="225">
        <v>0</v>
      </c>
      <c r="R281" s="225">
        <f>Q281*H281</f>
        <v>0</v>
      </c>
      <c r="S281" s="225">
        <v>0.077899999999999997</v>
      </c>
      <c r="T281" s="226">
        <f>S281*H281</f>
        <v>3.0649754999999996</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2624</v>
      </c>
    </row>
    <row r="282" s="2" customFormat="1">
      <c r="A282" s="42"/>
      <c r="B282" s="43"/>
      <c r="C282" s="44"/>
      <c r="D282" s="299" t="s">
        <v>1131</v>
      </c>
      <c r="E282" s="44"/>
      <c r="F282" s="300" t="s">
        <v>2096</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1131</v>
      </c>
      <c r="AU282" s="20" t="s">
        <v>84</v>
      </c>
    </row>
    <row r="283" s="15" customFormat="1">
      <c r="A283" s="15"/>
      <c r="B283" s="266"/>
      <c r="C283" s="267"/>
      <c r="D283" s="231" t="s">
        <v>228</v>
      </c>
      <c r="E283" s="268" t="s">
        <v>32</v>
      </c>
      <c r="F283" s="269" t="s">
        <v>2097</v>
      </c>
      <c r="G283" s="267"/>
      <c r="H283" s="268" t="s">
        <v>32</v>
      </c>
      <c r="I283" s="270"/>
      <c r="J283" s="267"/>
      <c r="K283" s="267"/>
      <c r="L283" s="271"/>
      <c r="M283" s="272"/>
      <c r="N283" s="273"/>
      <c r="O283" s="273"/>
      <c r="P283" s="273"/>
      <c r="Q283" s="273"/>
      <c r="R283" s="273"/>
      <c r="S283" s="273"/>
      <c r="T283" s="274"/>
      <c r="U283" s="15"/>
      <c r="V283" s="15"/>
      <c r="W283" s="15"/>
      <c r="X283" s="15"/>
      <c r="Y283" s="15"/>
      <c r="Z283" s="15"/>
      <c r="AA283" s="15"/>
      <c r="AB283" s="15"/>
      <c r="AC283" s="15"/>
      <c r="AD283" s="15"/>
      <c r="AE283" s="15"/>
      <c r="AT283" s="275" t="s">
        <v>228</v>
      </c>
      <c r="AU283" s="275" t="s">
        <v>84</v>
      </c>
      <c r="AV283" s="15" t="s">
        <v>84</v>
      </c>
      <c r="AW283" s="15" t="s">
        <v>39</v>
      </c>
      <c r="AX283" s="15" t="s">
        <v>77</v>
      </c>
      <c r="AY283" s="275" t="s">
        <v>219</v>
      </c>
    </row>
    <row r="284" s="13" customFormat="1">
      <c r="A284" s="13"/>
      <c r="B284" s="229"/>
      <c r="C284" s="230"/>
      <c r="D284" s="231" t="s">
        <v>228</v>
      </c>
      <c r="E284" s="232" t="s">
        <v>2315</v>
      </c>
      <c r="F284" s="233" t="s">
        <v>2625</v>
      </c>
      <c r="G284" s="230"/>
      <c r="H284" s="234">
        <v>39.344999999999999</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84</v>
      </c>
      <c r="AV284" s="13" t="s">
        <v>86</v>
      </c>
      <c r="AW284" s="13" t="s">
        <v>39</v>
      </c>
      <c r="AX284" s="13" t="s">
        <v>84</v>
      </c>
      <c r="AY284" s="240" t="s">
        <v>219</v>
      </c>
    </row>
    <row r="285" s="2" customFormat="1" ht="24.15" customHeight="1">
      <c r="A285" s="42"/>
      <c r="B285" s="43"/>
      <c r="C285" s="216" t="s">
        <v>507</v>
      </c>
      <c r="D285" s="216" t="s">
        <v>221</v>
      </c>
      <c r="E285" s="217" t="s">
        <v>2100</v>
      </c>
      <c r="F285" s="218" t="s">
        <v>2101</v>
      </c>
      <c r="G285" s="219" t="s">
        <v>1764</v>
      </c>
      <c r="H285" s="220">
        <v>3</v>
      </c>
      <c r="I285" s="221"/>
      <c r="J285" s="222">
        <f>ROUND(I285*H285,2)</f>
        <v>0</v>
      </c>
      <c r="K285" s="218" t="s">
        <v>1903</v>
      </c>
      <c r="L285" s="48"/>
      <c r="M285" s="223" t="s">
        <v>32</v>
      </c>
      <c r="N285" s="224" t="s">
        <v>48</v>
      </c>
      <c r="O285" s="88"/>
      <c r="P285" s="225">
        <f>O285*H285</f>
        <v>0</v>
      </c>
      <c r="Q285" s="225">
        <v>0.50375000000000003</v>
      </c>
      <c r="R285" s="225">
        <f>Q285*H285</f>
        <v>1.51125</v>
      </c>
      <c r="S285" s="225">
        <v>2.5</v>
      </c>
      <c r="T285" s="226">
        <f>S285*H285</f>
        <v>7.5</v>
      </c>
      <c r="U285" s="42"/>
      <c r="V285" s="42"/>
      <c r="W285" s="42"/>
      <c r="X285" s="42"/>
      <c r="Y285" s="42"/>
      <c r="Z285" s="42"/>
      <c r="AA285" s="42"/>
      <c r="AB285" s="42"/>
      <c r="AC285" s="42"/>
      <c r="AD285" s="42"/>
      <c r="AE285" s="42"/>
      <c r="AR285" s="227" t="s">
        <v>226</v>
      </c>
      <c r="AT285" s="227" t="s">
        <v>221</v>
      </c>
      <c r="AU285" s="227" t="s">
        <v>84</v>
      </c>
      <c r="AY285" s="20" t="s">
        <v>219</v>
      </c>
      <c r="BE285" s="228">
        <f>IF(N285="základní",J285,0)</f>
        <v>0</v>
      </c>
      <c r="BF285" s="228">
        <f>IF(N285="snížená",J285,0)</f>
        <v>0</v>
      </c>
      <c r="BG285" s="228">
        <f>IF(N285="zákl. přenesená",J285,0)</f>
        <v>0</v>
      </c>
      <c r="BH285" s="228">
        <f>IF(N285="sníž. přenesená",J285,0)</f>
        <v>0</v>
      </c>
      <c r="BI285" s="228">
        <f>IF(N285="nulová",J285,0)</f>
        <v>0</v>
      </c>
      <c r="BJ285" s="20" t="s">
        <v>84</v>
      </c>
      <c r="BK285" s="228">
        <f>ROUND(I285*H285,2)</f>
        <v>0</v>
      </c>
      <c r="BL285" s="20" t="s">
        <v>226</v>
      </c>
      <c r="BM285" s="227" t="s">
        <v>2626</v>
      </c>
    </row>
    <row r="286" s="15" customFormat="1">
      <c r="A286" s="15"/>
      <c r="B286" s="266"/>
      <c r="C286" s="267"/>
      <c r="D286" s="231" t="s">
        <v>228</v>
      </c>
      <c r="E286" s="268" t="s">
        <v>32</v>
      </c>
      <c r="F286" s="269" t="s">
        <v>1759</v>
      </c>
      <c r="G286" s="267"/>
      <c r="H286" s="268" t="s">
        <v>32</v>
      </c>
      <c r="I286" s="270"/>
      <c r="J286" s="267"/>
      <c r="K286" s="267"/>
      <c r="L286" s="271"/>
      <c r="M286" s="272"/>
      <c r="N286" s="273"/>
      <c r="O286" s="273"/>
      <c r="P286" s="273"/>
      <c r="Q286" s="273"/>
      <c r="R286" s="273"/>
      <c r="S286" s="273"/>
      <c r="T286" s="274"/>
      <c r="U286" s="15"/>
      <c r="V286" s="15"/>
      <c r="W286" s="15"/>
      <c r="X286" s="15"/>
      <c r="Y286" s="15"/>
      <c r="Z286" s="15"/>
      <c r="AA286" s="15"/>
      <c r="AB286" s="15"/>
      <c r="AC286" s="15"/>
      <c r="AD286" s="15"/>
      <c r="AE286" s="15"/>
      <c r="AT286" s="275" t="s">
        <v>228</v>
      </c>
      <c r="AU286" s="275" t="s">
        <v>84</v>
      </c>
      <c r="AV286" s="15" t="s">
        <v>84</v>
      </c>
      <c r="AW286" s="15" t="s">
        <v>39</v>
      </c>
      <c r="AX286" s="15" t="s">
        <v>77</v>
      </c>
      <c r="AY286" s="275" t="s">
        <v>219</v>
      </c>
    </row>
    <row r="287" s="13" customFormat="1">
      <c r="A287" s="13"/>
      <c r="B287" s="229"/>
      <c r="C287" s="230"/>
      <c r="D287" s="231" t="s">
        <v>228</v>
      </c>
      <c r="E287" s="232" t="s">
        <v>2320</v>
      </c>
      <c r="F287" s="233" t="s">
        <v>2627</v>
      </c>
      <c r="G287" s="230"/>
      <c r="H287" s="234">
        <v>3</v>
      </c>
      <c r="I287" s="235"/>
      <c r="J287" s="230"/>
      <c r="K287" s="230"/>
      <c r="L287" s="236"/>
      <c r="M287" s="237"/>
      <c r="N287" s="238"/>
      <c r="O287" s="238"/>
      <c r="P287" s="238"/>
      <c r="Q287" s="238"/>
      <c r="R287" s="238"/>
      <c r="S287" s="238"/>
      <c r="T287" s="239"/>
      <c r="U287" s="13"/>
      <c r="V287" s="13"/>
      <c r="W287" s="13"/>
      <c r="X287" s="13"/>
      <c r="Y287" s="13"/>
      <c r="Z287" s="13"/>
      <c r="AA287" s="13"/>
      <c r="AB287" s="13"/>
      <c r="AC287" s="13"/>
      <c r="AD287" s="13"/>
      <c r="AE287" s="13"/>
      <c r="AT287" s="240" t="s">
        <v>228</v>
      </c>
      <c r="AU287" s="240" t="s">
        <v>84</v>
      </c>
      <c r="AV287" s="13" t="s">
        <v>86</v>
      </c>
      <c r="AW287" s="13" t="s">
        <v>39</v>
      </c>
      <c r="AX287" s="13" t="s">
        <v>84</v>
      </c>
      <c r="AY287" s="240" t="s">
        <v>219</v>
      </c>
    </row>
    <row r="288" s="2" customFormat="1" ht="24.15" customHeight="1">
      <c r="A288" s="42"/>
      <c r="B288" s="43"/>
      <c r="C288" s="216" t="s">
        <v>513</v>
      </c>
      <c r="D288" s="216" t="s">
        <v>221</v>
      </c>
      <c r="E288" s="217" t="s">
        <v>2105</v>
      </c>
      <c r="F288" s="218" t="s">
        <v>2628</v>
      </c>
      <c r="G288" s="219" t="s">
        <v>1749</v>
      </c>
      <c r="H288" s="220">
        <v>157.37899999999999</v>
      </c>
      <c r="I288" s="221"/>
      <c r="J288" s="222">
        <f>ROUND(I288*H288,2)</f>
        <v>0</v>
      </c>
      <c r="K288" s="218" t="s">
        <v>1129</v>
      </c>
      <c r="L288" s="48"/>
      <c r="M288" s="223" t="s">
        <v>32</v>
      </c>
      <c r="N288" s="224" t="s">
        <v>48</v>
      </c>
      <c r="O288" s="88"/>
      <c r="P288" s="225">
        <f>O288*H288</f>
        <v>0</v>
      </c>
      <c r="Q288" s="225">
        <v>0.023244399999999998</v>
      </c>
      <c r="R288" s="225">
        <f>Q288*H288</f>
        <v>3.6581804275999996</v>
      </c>
      <c r="S288" s="225">
        <v>0</v>
      </c>
      <c r="T288" s="226">
        <f>S288*H288</f>
        <v>0</v>
      </c>
      <c r="U288" s="42"/>
      <c r="V288" s="42"/>
      <c r="W288" s="42"/>
      <c r="X288" s="42"/>
      <c r="Y288" s="42"/>
      <c r="Z288" s="42"/>
      <c r="AA288" s="42"/>
      <c r="AB288" s="42"/>
      <c r="AC288" s="42"/>
      <c r="AD288" s="42"/>
      <c r="AE288" s="42"/>
      <c r="AR288" s="227" t="s">
        <v>226</v>
      </c>
      <c r="AT288" s="227" t="s">
        <v>221</v>
      </c>
      <c r="AU288" s="227" t="s">
        <v>84</v>
      </c>
      <c r="AY288" s="20" t="s">
        <v>219</v>
      </c>
      <c r="BE288" s="228">
        <f>IF(N288="základní",J288,0)</f>
        <v>0</v>
      </c>
      <c r="BF288" s="228">
        <f>IF(N288="snížená",J288,0)</f>
        <v>0</v>
      </c>
      <c r="BG288" s="228">
        <f>IF(N288="zákl. přenesená",J288,0)</f>
        <v>0</v>
      </c>
      <c r="BH288" s="228">
        <f>IF(N288="sníž. přenesená",J288,0)</f>
        <v>0</v>
      </c>
      <c r="BI288" s="228">
        <f>IF(N288="nulová",J288,0)</f>
        <v>0</v>
      </c>
      <c r="BJ288" s="20" t="s">
        <v>84</v>
      </c>
      <c r="BK288" s="228">
        <f>ROUND(I288*H288,2)</f>
        <v>0</v>
      </c>
      <c r="BL288" s="20" t="s">
        <v>226</v>
      </c>
      <c r="BM288" s="227" t="s">
        <v>2629</v>
      </c>
    </row>
    <row r="289" s="2" customFormat="1">
      <c r="A289" s="42"/>
      <c r="B289" s="43"/>
      <c r="C289" s="44"/>
      <c r="D289" s="299" t="s">
        <v>1131</v>
      </c>
      <c r="E289" s="44"/>
      <c r="F289" s="300" t="s">
        <v>2108</v>
      </c>
      <c r="G289" s="44"/>
      <c r="H289" s="44"/>
      <c r="I289" s="277"/>
      <c r="J289" s="44"/>
      <c r="K289" s="44"/>
      <c r="L289" s="48"/>
      <c r="M289" s="278"/>
      <c r="N289" s="279"/>
      <c r="O289" s="88"/>
      <c r="P289" s="88"/>
      <c r="Q289" s="88"/>
      <c r="R289" s="88"/>
      <c r="S289" s="88"/>
      <c r="T289" s="89"/>
      <c r="U289" s="42"/>
      <c r="V289" s="42"/>
      <c r="W289" s="42"/>
      <c r="X289" s="42"/>
      <c r="Y289" s="42"/>
      <c r="Z289" s="42"/>
      <c r="AA289" s="42"/>
      <c r="AB289" s="42"/>
      <c r="AC289" s="42"/>
      <c r="AD289" s="42"/>
      <c r="AE289" s="42"/>
      <c r="AT289" s="20" t="s">
        <v>1131</v>
      </c>
      <c r="AU289" s="20" t="s">
        <v>84</v>
      </c>
    </row>
    <row r="290" s="15" customFormat="1">
      <c r="A290" s="15"/>
      <c r="B290" s="266"/>
      <c r="C290" s="267"/>
      <c r="D290" s="231" t="s">
        <v>228</v>
      </c>
      <c r="E290" s="268" t="s">
        <v>32</v>
      </c>
      <c r="F290" s="269" t="s">
        <v>2109</v>
      </c>
      <c r="G290" s="267"/>
      <c r="H290" s="268" t="s">
        <v>32</v>
      </c>
      <c r="I290" s="270"/>
      <c r="J290" s="267"/>
      <c r="K290" s="267"/>
      <c r="L290" s="271"/>
      <c r="M290" s="272"/>
      <c r="N290" s="273"/>
      <c r="O290" s="273"/>
      <c r="P290" s="273"/>
      <c r="Q290" s="273"/>
      <c r="R290" s="273"/>
      <c r="S290" s="273"/>
      <c r="T290" s="274"/>
      <c r="U290" s="15"/>
      <c r="V290" s="15"/>
      <c r="W290" s="15"/>
      <c r="X290" s="15"/>
      <c r="Y290" s="15"/>
      <c r="Z290" s="15"/>
      <c r="AA290" s="15"/>
      <c r="AB290" s="15"/>
      <c r="AC290" s="15"/>
      <c r="AD290" s="15"/>
      <c r="AE290" s="15"/>
      <c r="AT290" s="275" t="s">
        <v>228</v>
      </c>
      <c r="AU290" s="275" t="s">
        <v>84</v>
      </c>
      <c r="AV290" s="15" t="s">
        <v>84</v>
      </c>
      <c r="AW290" s="15" t="s">
        <v>39</v>
      </c>
      <c r="AX290" s="15" t="s">
        <v>77</v>
      </c>
      <c r="AY290" s="275" t="s">
        <v>219</v>
      </c>
    </row>
    <row r="291" s="13" customFormat="1">
      <c r="A291" s="13"/>
      <c r="B291" s="229"/>
      <c r="C291" s="230"/>
      <c r="D291" s="231" t="s">
        <v>228</v>
      </c>
      <c r="E291" s="232" t="s">
        <v>2098</v>
      </c>
      <c r="F291" s="233" t="s">
        <v>2630</v>
      </c>
      <c r="G291" s="230"/>
      <c r="H291" s="234">
        <v>157.37899999999999</v>
      </c>
      <c r="I291" s="235"/>
      <c r="J291" s="230"/>
      <c r="K291" s="230"/>
      <c r="L291" s="236"/>
      <c r="M291" s="237"/>
      <c r="N291" s="238"/>
      <c r="O291" s="238"/>
      <c r="P291" s="238"/>
      <c r="Q291" s="238"/>
      <c r="R291" s="238"/>
      <c r="S291" s="238"/>
      <c r="T291" s="239"/>
      <c r="U291" s="13"/>
      <c r="V291" s="13"/>
      <c r="W291" s="13"/>
      <c r="X291" s="13"/>
      <c r="Y291" s="13"/>
      <c r="Z291" s="13"/>
      <c r="AA291" s="13"/>
      <c r="AB291" s="13"/>
      <c r="AC291" s="13"/>
      <c r="AD291" s="13"/>
      <c r="AE291" s="13"/>
      <c r="AT291" s="240" t="s">
        <v>228</v>
      </c>
      <c r="AU291" s="240" t="s">
        <v>84</v>
      </c>
      <c r="AV291" s="13" t="s">
        <v>86</v>
      </c>
      <c r="AW291" s="13" t="s">
        <v>39</v>
      </c>
      <c r="AX291" s="13" t="s">
        <v>84</v>
      </c>
      <c r="AY291" s="240" t="s">
        <v>219</v>
      </c>
    </row>
    <row r="292" s="2" customFormat="1" ht="24.15" customHeight="1">
      <c r="A292" s="42"/>
      <c r="B292" s="43"/>
      <c r="C292" s="216" t="s">
        <v>517</v>
      </c>
      <c r="D292" s="216" t="s">
        <v>221</v>
      </c>
      <c r="E292" s="217" t="s">
        <v>2112</v>
      </c>
      <c r="F292" s="218" t="s">
        <v>2631</v>
      </c>
      <c r="G292" s="219" t="s">
        <v>1749</v>
      </c>
      <c r="H292" s="220">
        <v>39.344999999999999</v>
      </c>
      <c r="I292" s="221"/>
      <c r="J292" s="222">
        <f>ROUND(I292*H292,2)</f>
        <v>0</v>
      </c>
      <c r="K292" s="218" t="s">
        <v>1129</v>
      </c>
      <c r="L292" s="48"/>
      <c r="M292" s="223" t="s">
        <v>32</v>
      </c>
      <c r="N292" s="224" t="s">
        <v>48</v>
      </c>
      <c r="O292" s="88"/>
      <c r="P292" s="225">
        <f>O292*H292</f>
        <v>0</v>
      </c>
      <c r="Q292" s="225">
        <v>0.078163999999999997</v>
      </c>
      <c r="R292" s="225">
        <f>Q292*H292</f>
        <v>3.0753625799999997</v>
      </c>
      <c r="S292" s="225">
        <v>0</v>
      </c>
      <c r="T292" s="226">
        <f>S292*H292</f>
        <v>0</v>
      </c>
      <c r="U292" s="42"/>
      <c r="V292" s="42"/>
      <c r="W292" s="42"/>
      <c r="X292" s="42"/>
      <c r="Y292" s="42"/>
      <c r="Z292" s="42"/>
      <c r="AA292" s="42"/>
      <c r="AB292" s="42"/>
      <c r="AC292" s="42"/>
      <c r="AD292" s="42"/>
      <c r="AE292" s="42"/>
      <c r="AR292" s="227" t="s">
        <v>226</v>
      </c>
      <c r="AT292" s="227" t="s">
        <v>221</v>
      </c>
      <c r="AU292" s="227" t="s">
        <v>84</v>
      </c>
      <c r="AY292" s="20" t="s">
        <v>219</v>
      </c>
      <c r="BE292" s="228">
        <f>IF(N292="základní",J292,0)</f>
        <v>0</v>
      </c>
      <c r="BF292" s="228">
        <f>IF(N292="snížená",J292,0)</f>
        <v>0</v>
      </c>
      <c r="BG292" s="228">
        <f>IF(N292="zákl. přenesená",J292,0)</f>
        <v>0</v>
      </c>
      <c r="BH292" s="228">
        <f>IF(N292="sníž. přenesená",J292,0)</f>
        <v>0</v>
      </c>
      <c r="BI292" s="228">
        <f>IF(N292="nulová",J292,0)</f>
        <v>0</v>
      </c>
      <c r="BJ292" s="20" t="s">
        <v>84</v>
      </c>
      <c r="BK292" s="228">
        <f>ROUND(I292*H292,2)</f>
        <v>0</v>
      </c>
      <c r="BL292" s="20" t="s">
        <v>226</v>
      </c>
      <c r="BM292" s="227" t="s">
        <v>2632</v>
      </c>
    </row>
    <row r="293" s="2" customFormat="1">
      <c r="A293" s="42"/>
      <c r="B293" s="43"/>
      <c r="C293" s="44"/>
      <c r="D293" s="299" t="s">
        <v>1131</v>
      </c>
      <c r="E293" s="44"/>
      <c r="F293" s="300" t="s">
        <v>2115</v>
      </c>
      <c r="G293" s="44"/>
      <c r="H293" s="44"/>
      <c r="I293" s="277"/>
      <c r="J293" s="44"/>
      <c r="K293" s="44"/>
      <c r="L293" s="48"/>
      <c r="M293" s="278"/>
      <c r="N293" s="279"/>
      <c r="O293" s="88"/>
      <c r="P293" s="88"/>
      <c r="Q293" s="88"/>
      <c r="R293" s="88"/>
      <c r="S293" s="88"/>
      <c r="T293" s="89"/>
      <c r="U293" s="42"/>
      <c r="V293" s="42"/>
      <c r="W293" s="42"/>
      <c r="X293" s="42"/>
      <c r="Y293" s="42"/>
      <c r="Z293" s="42"/>
      <c r="AA293" s="42"/>
      <c r="AB293" s="42"/>
      <c r="AC293" s="42"/>
      <c r="AD293" s="42"/>
      <c r="AE293" s="42"/>
      <c r="AT293" s="20" t="s">
        <v>1131</v>
      </c>
      <c r="AU293" s="20" t="s">
        <v>84</v>
      </c>
    </row>
    <row r="294" s="15" customFormat="1">
      <c r="A294" s="15"/>
      <c r="B294" s="266"/>
      <c r="C294" s="267"/>
      <c r="D294" s="231" t="s">
        <v>228</v>
      </c>
      <c r="E294" s="268" t="s">
        <v>32</v>
      </c>
      <c r="F294" s="269" t="s">
        <v>2633</v>
      </c>
      <c r="G294" s="267"/>
      <c r="H294" s="268" t="s">
        <v>32</v>
      </c>
      <c r="I294" s="270"/>
      <c r="J294" s="267"/>
      <c r="K294" s="267"/>
      <c r="L294" s="271"/>
      <c r="M294" s="272"/>
      <c r="N294" s="273"/>
      <c r="O294" s="273"/>
      <c r="P294" s="273"/>
      <c r="Q294" s="273"/>
      <c r="R294" s="273"/>
      <c r="S294" s="273"/>
      <c r="T294" s="274"/>
      <c r="U294" s="15"/>
      <c r="V294" s="15"/>
      <c r="W294" s="15"/>
      <c r="X294" s="15"/>
      <c r="Y294" s="15"/>
      <c r="Z294" s="15"/>
      <c r="AA294" s="15"/>
      <c r="AB294" s="15"/>
      <c r="AC294" s="15"/>
      <c r="AD294" s="15"/>
      <c r="AE294" s="15"/>
      <c r="AT294" s="275" t="s">
        <v>228</v>
      </c>
      <c r="AU294" s="275" t="s">
        <v>84</v>
      </c>
      <c r="AV294" s="15" t="s">
        <v>84</v>
      </c>
      <c r="AW294" s="15" t="s">
        <v>39</v>
      </c>
      <c r="AX294" s="15" t="s">
        <v>77</v>
      </c>
      <c r="AY294" s="275" t="s">
        <v>219</v>
      </c>
    </row>
    <row r="295" s="13" customFormat="1">
      <c r="A295" s="13"/>
      <c r="B295" s="229"/>
      <c r="C295" s="230"/>
      <c r="D295" s="231" t="s">
        <v>228</v>
      </c>
      <c r="E295" s="232" t="s">
        <v>2103</v>
      </c>
      <c r="F295" s="233" t="s">
        <v>2625</v>
      </c>
      <c r="G295" s="230"/>
      <c r="H295" s="234">
        <v>39.344999999999999</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84</v>
      </c>
      <c r="AV295" s="13" t="s">
        <v>86</v>
      </c>
      <c r="AW295" s="13" t="s">
        <v>39</v>
      </c>
      <c r="AX295" s="13" t="s">
        <v>84</v>
      </c>
      <c r="AY295" s="240" t="s">
        <v>219</v>
      </c>
    </row>
    <row r="296" s="2" customFormat="1" ht="24.15" customHeight="1">
      <c r="A296" s="42"/>
      <c r="B296" s="43"/>
      <c r="C296" s="216" t="s">
        <v>521</v>
      </c>
      <c r="D296" s="216" t="s">
        <v>221</v>
      </c>
      <c r="E296" s="217" t="s">
        <v>2117</v>
      </c>
      <c r="F296" s="218" t="s">
        <v>2634</v>
      </c>
      <c r="G296" s="219" t="s">
        <v>1749</v>
      </c>
      <c r="H296" s="220">
        <v>31</v>
      </c>
      <c r="I296" s="221"/>
      <c r="J296" s="222">
        <f>ROUND(I296*H296,2)</f>
        <v>0</v>
      </c>
      <c r="K296" s="218" t="s">
        <v>1129</v>
      </c>
      <c r="L296" s="48"/>
      <c r="M296" s="223" t="s">
        <v>32</v>
      </c>
      <c r="N296" s="224" t="s">
        <v>48</v>
      </c>
      <c r="O296" s="88"/>
      <c r="P296" s="225">
        <f>O296*H296</f>
        <v>0</v>
      </c>
      <c r="Q296" s="225">
        <v>0.038850000000000003</v>
      </c>
      <c r="R296" s="225">
        <f>Q296*H296</f>
        <v>1.20435</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2635</v>
      </c>
    </row>
    <row r="297" s="2" customFormat="1">
      <c r="A297" s="42"/>
      <c r="B297" s="43"/>
      <c r="C297" s="44"/>
      <c r="D297" s="299" t="s">
        <v>1131</v>
      </c>
      <c r="E297" s="44"/>
      <c r="F297" s="300" t="s">
        <v>2120</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1131</v>
      </c>
      <c r="AU297" s="20" t="s">
        <v>84</v>
      </c>
    </row>
    <row r="298" s="15" customFormat="1">
      <c r="A298" s="15"/>
      <c r="B298" s="266"/>
      <c r="C298" s="267"/>
      <c r="D298" s="231" t="s">
        <v>228</v>
      </c>
      <c r="E298" s="268" t="s">
        <v>32</v>
      </c>
      <c r="F298" s="269" t="s">
        <v>2636</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2110</v>
      </c>
      <c r="F299" s="233" t="s">
        <v>2637</v>
      </c>
      <c r="G299" s="230"/>
      <c r="H299" s="234">
        <v>31</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24.15" customHeight="1">
      <c r="A300" s="42"/>
      <c r="B300" s="43"/>
      <c r="C300" s="216" t="s">
        <v>525</v>
      </c>
      <c r="D300" s="216" t="s">
        <v>221</v>
      </c>
      <c r="E300" s="217" t="s">
        <v>2124</v>
      </c>
      <c r="F300" s="218" t="s">
        <v>2638</v>
      </c>
      <c r="G300" s="219" t="s">
        <v>1749</v>
      </c>
      <c r="H300" s="220">
        <v>31</v>
      </c>
      <c r="I300" s="221"/>
      <c r="J300" s="222">
        <f>ROUND(I300*H300,2)</f>
        <v>0</v>
      </c>
      <c r="K300" s="218" t="s">
        <v>1129</v>
      </c>
      <c r="L300" s="48"/>
      <c r="M300" s="223" t="s">
        <v>32</v>
      </c>
      <c r="N300" s="224" t="s">
        <v>48</v>
      </c>
      <c r="O300" s="88"/>
      <c r="P300" s="225">
        <f>O300*H300</f>
        <v>0</v>
      </c>
      <c r="Q300" s="225">
        <v>0.040289999999999999</v>
      </c>
      <c r="R300" s="225">
        <f>Q300*H300</f>
        <v>1.24899</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2639</v>
      </c>
    </row>
    <row r="301" s="2" customFormat="1">
      <c r="A301" s="42"/>
      <c r="B301" s="43"/>
      <c r="C301" s="44"/>
      <c r="D301" s="299" t="s">
        <v>1131</v>
      </c>
      <c r="E301" s="44"/>
      <c r="F301" s="300" t="s">
        <v>2127</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1131</v>
      </c>
      <c r="AU301" s="20" t="s">
        <v>84</v>
      </c>
    </row>
    <row r="302" s="15" customFormat="1">
      <c r="A302" s="15"/>
      <c r="B302" s="266"/>
      <c r="C302" s="267"/>
      <c r="D302" s="231" t="s">
        <v>228</v>
      </c>
      <c r="E302" s="268" t="s">
        <v>32</v>
      </c>
      <c r="F302" s="269" t="s">
        <v>2328</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2116</v>
      </c>
      <c r="F303" s="233" t="s">
        <v>2488</v>
      </c>
      <c r="G303" s="230"/>
      <c r="H303" s="234">
        <v>31</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24.15" customHeight="1">
      <c r="A304" s="42"/>
      <c r="B304" s="43"/>
      <c r="C304" s="216" t="s">
        <v>529</v>
      </c>
      <c r="D304" s="216" t="s">
        <v>221</v>
      </c>
      <c r="E304" s="217" t="s">
        <v>2131</v>
      </c>
      <c r="F304" s="218" t="s">
        <v>2132</v>
      </c>
      <c r="G304" s="219" t="s">
        <v>280</v>
      </c>
      <c r="H304" s="220">
        <v>19.800000000000001</v>
      </c>
      <c r="I304" s="221"/>
      <c r="J304" s="222">
        <f>ROUND(I304*H304,2)</f>
        <v>0</v>
      </c>
      <c r="K304" s="218" t="s">
        <v>1129</v>
      </c>
      <c r="L304" s="48"/>
      <c r="M304" s="223" t="s">
        <v>32</v>
      </c>
      <c r="N304" s="224" t="s">
        <v>48</v>
      </c>
      <c r="O304" s="88"/>
      <c r="P304" s="225">
        <f>O304*H304</f>
        <v>0</v>
      </c>
      <c r="Q304" s="225">
        <v>0.00024096</v>
      </c>
      <c r="R304" s="225">
        <f>Q304*H304</f>
        <v>0.0047710080000000002</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2640</v>
      </c>
    </row>
    <row r="305" s="2" customFormat="1">
      <c r="A305" s="42"/>
      <c r="B305" s="43"/>
      <c r="C305" s="44"/>
      <c r="D305" s="299" t="s">
        <v>1131</v>
      </c>
      <c r="E305" s="44"/>
      <c r="F305" s="300" t="s">
        <v>2134</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1131</v>
      </c>
      <c r="AU305" s="20" t="s">
        <v>84</v>
      </c>
    </row>
    <row r="306" s="2" customFormat="1" ht="16.5" customHeight="1">
      <c r="A306" s="42"/>
      <c r="B306" s="43"/>
      <c r="C306" s="252" t="s">
        <v>535</v>
      </c>
      <c r="D306" s="252" t="s">
        <v>280</v>
      </c>
      <c r="E306" s="253" t="s">
        <v>2135</v>
      </c>
      <c r="F306" s="254" t="s">
        <v>2136</v>
      </c>
      <c r="G306" s="255" t="s">
        <v>280</v>
      </c>
      <c r="H306" s="256">
        <v>19.800000000000001</v>
      </c>
      <c r="I306" s="257"/>
      <c r="J306" s="258">
        <f>ROUND(I306*H306,2)</f>
        <v>0</v>
      </c>
      <c r="K306" s="254" t="s">
        <v>1903</v>
      </c>
      <c r="L306" s="259"/>
      <c r="M306" s="260" t="s">
        <v>32</v>
      </c>
      <c r="N306" s="261" t="s">
        <v>48</v>
      </c>
      <c r="O306" s="88"/>
      <c r="P306" s="225">
        <f>O306*H306</f>
        <v>0</v>
      </c>
      <c r="Q306" s="225">
        <v>8.0000000000000007E-05</v>
      </c>
      <c r="R306" s="225">
        <f>Q306*H306</f>
        <v>0.0015840000000000001</v>
      </c>
      <c r="S306" s="225">
        <v>0</v>
      </c>
      <c r="T306" s="226">
        <f>S306*H306</f>
        <v>0</v>
      </c>
      <c r="U306" s="42"/>
      <c r="V306" s="42"/>
      <c r="W306" s="42"/>
      <c r="X306" s="42"/>
      <c r="Y306" s="42"/>
      <c r="Z306" s="42"/>
      <c r="AA306" s="42"/>
      <c r="AB306" s="42"/>
      <c r="AC306" s="42"/>
      <c r="AD306" s="42"/>
      <c r="AE306" s="42"/>
      <c r="AR306" s="227" t="s">
        <v>262</v>
      </c>
      <c r="AT306" s="227" t="s">
        <v>280</v>
      </c>
      <c r="AU306" s="227" t="s">
        <v>84</v>
      </c>
      <c r="AY306" s="20" t="s">
        <v>219</v>
      </c>
      <c r="BE306" s="228">
        <f>IF(N306="základní",J306,0)</f>
        <v>0</v>
      </c>
      <c r="BF306" s="228">
        <f>IF(N306="snížená",J306,0)</f>
        <v>0</v>
      </c>
      <c r="BG306" s="228">
        <f>IF(N306="zákl. přenesená",J306,0)</f>
        <v>0</v>
      </c>
      <c r="BH306" s="228">
        <f>IF(N306="sníž. přenesená",J306,0)</f>
        <v>0</v>
      </c>
      <c r="BI306" s="228">
        <f>IF(N306="nulová",J306,0)</f>
        <v>0</v>
      </c>
      <c r="BJ306" s="20" t="s">
        <v>84</v>
      </c>
      <c r="BK306" s="228">
        <f>ROUND(I306*H306,2)</f>
        <v>0</v>
      </c>
      <c r="BL306" s="20" t="s">
        <v>226</v>
      </c>
      <c r="BM306" s="227" t="s">
        <v>2641</v>
      </c>
    </row>
    <row r="307" s="15" customFormat="1">
      <c r="A307" s="15"/>
      <c r="B307" s="266"/>
      <c r="C307" s="267"/>
      <c r="D307" s="231" t="s">
        <v>228</v>
      </c>
      <c r="E307" s="268" t="s">
        <v>32</v>
      </c>
      <c r="F307" s="269" t="s">
        <v>2138</v>
      </c>
      <c r="G307" s="267"/>
      <c r="H307" s="268" t="s">
        <v>32</v>
      </c>
      <c r="I307" s="270"/>
      <c r="J307" s="267"/>
      <c r="K307" s="267"/>
      <c r="L307" s="271"/>
      <c r="M307" s="272"/>
      <c r="N307" s="273"/>
      <c r="O307" s="273"/>
      <c r="P307" s="273"/>
      <c r="Q307" s="273"/>
      <c r="R307" s="273"/>
      <c r="S307" s="273"/>
      <c r="T307" s="274"/>
      <c r="U307" s="15"/>
      <c r="V307" s="15"/>
      <c r="W307" s="15"/>
      <c r="X307" s="15"/>
      <c r="Y307" s="15"/>
      <c r="Z307" s="15"/>
      <c r="AA307" s="15"/>
      <c r="AB307" s="15"/>
      <c r="AC307" s="15"/>
      <c r="AD307" s="15"/>
      <c r="AE307" s="15"/>
      <c r="AT307" s="275" t="s">
        <v>228</v>
      </c>
      <c r="AU307" s="275" t="s">
        <v>84</v>
      </c>
      <c r="AV307" s="15" t="s">
        <v>84</v>
      </c>
      <c r="AW307" s="15" t="s">
        <v>39</v>
      </c>
      <c r="AX307" s="15" t="s">
        <v>77</v>
      </c>
      <c r="AY307" s="275" t="s">
        <v>219</v>
      </c>
    </row>
    <row r="308" s="15" customFormat="1">
      <c r="A308" s="15"/>
      <c r="B308" s="266"/>
      <c r="C308" s="267"/>
      <c r="D308" s="231" t="s">
        <v>228</v>
      </c>
      <c r="E308" s="268" t="s">
        <v>32</v>
      </c>
      <c r="F308" s="269" t="s">
        <v>2139</v>
      </c>
      <c r="G308" s="267"/>
      <c r="H308" s="268" t="s">
        <v>32</v>
      </c>
      <c r="I308" s="270"/>
      <c r="J308" s="267"/>
      <c r="K308" s="267"/>
      <c r="L308" s="271"/>
      <c r="M308" s="272"/>
      <c r="N308" s="273"/>
      <c r="O308" s="273"/>
      <c r="P308" s="273"/>
      <c r="Q308" s="273"/>
      <c r="R308" s="273"/>
      <c r="S308" s="273"/>
      <c r="T308" s="274"/>
      <c r="U308" s="15"/>
      <c r="V308" s="15"/>
      <c r="W308" s="15"/>
      <c r="X308" s="15"/>
      <c r="Y308" s="15"/>
      <c r="Z308" s="15"/>
      <c r="AA308" s="15"/>
      <c r="AB308" s="15"/>
      <c r="AC308" s="15"/>
      <c r="AD308" s="15"/>
      <c r="AE308" s="15"/>
      <c r="AT308" s="275" t="s">
        <v>228</v>
      </c>
      <c r="AU308" s="275" t="s">
        <v>84</v>
      </c>
      <c r="AV308" s="15" t="s">
        <v>84</v>
      </c>
      <c r="AW308" s="15" t="s">
        <v>39</v>
      </c>
      <c r="AX308" s="15" t="s">
        <v>77</v>
      </c>
      <c r="AY308" s="275" t="s">
        <v>219</v>
      </c>
    </row>
    <row r="309" s="13" customFormat="1">
      <c r="A309" s="13"/>
      <c r="B309" s="229"/>
      <c r="C309" s="230"/>
      <c r="D309" s="231" t="s">
        <v>228</v>
      </c>
      <c r="E309" s="232" t="s">
        <v>2129</v>
      </c>
      <c r="F309" s="233" t="s">
        <v>2491</v>
      </c>
      <c r="G309" s="230"/>
      <c r="H309" s="234">
        <v>19.800000000000001</v>
      </c>
      <c r="I309" s="235"/>
      <c r="J309" s="230"/>
      <c r="K309" s="230"/>
      <c r="L309" s="236"/>
      <c r="M309" s="237"/>
      <c r="N309" s="238"/>
      <c r="O309" s="238"/>
      <c r="P309" s="238"/>
      <c r="Q309" s="238"/>
      <c r="R309" s="238"/>
      <c r="S309" s="238"/>
      <c r="T309" s="239"/>
      <c r="U309" s="13"/>
      <c r="V309" s="13"/>
      <c r="W309" s="13"/>
      <c r="X309" s="13"/>
      <c r="Y309" s="13"/>
      <c r="Z309" s="13"/>
      <c r="AA309" s="13"/>
      <c r="AB309" s="13"/>
      <c r="AC309" s="13"/>
      <c r="AD309" s="13"/>
      <c r="AE309" s="13"/>
      <c r="AT309" s="240" t="s">
        <v>228</v>
      </c>
      <c r="AU309" s="240" t="s">
        <v>84</v>
      </c>
      <c r="AV309" s="13" t="s">
        <v>86</v>
      </c>
      <c r="AW309" s="13" t="s">
        <v>39</v>
      </c>
      <c r="AX309" s="13" t="s">
        <v>84</v>
      </c>
      <c r="AY309" s="240" t="s">
        <v>219</v>
      </c>
    </row>
    <row r="310" s="2" customFormat="1" ht="24.15" customHeight="1">
      <c r="A310" s="42"/>
      <c r="B310" s="43"/>
      <c r="C310" s="216" t="s">
        <v>541</v>
      </c>
      <c r="D310" s="216" t="s">
        <v>221</v>
      </c>
      <c r="E310" s="217" t="s">
        <v>2142</v>
      </c>
      <c r="F310" s="218" t="s">
        <v>2143</v>
      </c>
      <c r="G310" s="219" t="s">
        <v>1868</v>
      </c>
      <c r="H310" s="220">
        <v>369.5</v>
      </c>
      <c r="I310" s="221"/>
      <c r="J310" s="222">
        <f>ROUND(I310*H310,2)</f>
        <v>0</v>
      </c>
      <c r="K310" s="218" t="s">
        <v>1903</v>
      </c>
      <c r="L310" s="48"/>
      <c r="M310" s="223" t="s">
        <v>32</v>
      </c>
      <c r="N310" s="224" t="s">
        <v>48</v>
      </c>
      <c r="O310" s="88"/>
      <c r="P310" s="225">
        <f>O310*H310</f>
        <v>0</v>
      </c>
      <c r="Q310" s="225">
        <v>0.001</v>
      </c>
      <c r="R310" s="225">
        <f>Q310*H310</f>
        <v>0.3695</v>
      </c>
      <c r="S310" s="225">
        <v>0</v>
      </c>
      <c r="T310" s="226">
        <f>S310*H310</f>
        <v>0</v>
      </c>
      <c r="U310" s="42"/>
      <c r="V310" s="42"/>
      <c r="W310" s="42"/>
      <c r="X310" s="42"/>
      <c r="Y310" s="42"/>
      <c r="Z310" s="42"/>
      <c r="AA310" s="42"/>
      <c r="AB310" s="42"/>
      <c r="AC310" s="42"/>
      <c r="AD310" s="42"/>
      <c r="AE310" s="42"/>
      <c r="AR310" s="227" t="s">
        <v>226</v>
      </c>
      <c r="AT310" s="227" t="s">
        <v>221</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2642</v>
      </c>
    </row>
    <row r="311" s="2" customFormat="1">
      <c r="A311" s="42"/>
      <c r="B311" s="43"/>
      <c r="C311" s="44"/>
      <c r="D311" s="231" t="s">
        <v>663</v>
      </c>
      <c r="E311" s="44"/>
      <c r="F311" s="276" t="s">
        <v>2145</v>
      </c>
      <c r="G311" s="44"/>
      <c r="H311" s="44"/>
      <c r="I311" s="277"/>
      <c r="J311" s="44"/>
      <c r="K311" s="44"/>
      <c r="L311" s="48"/>
      <c r="M311" s="278"/>
      <c r="N311" s="279"/>
      <c r="O311" s="88"/>
      <c r="P311" s="88"/>
      <c r="Q311" s="88"/>
      <c r="R311" s="88"/>
      <c r="S311" s="88"/>
      <c r="T311" s="89"/>
      <c r="U311" s="42"/>
      <c r="V311" s="42"/>
      <c r="W311" s="42"/>
      <c r="X311" s="42"/>
      <c r="Y311" s="42"/>
      <c r="Z311" s="42"/>
      <c r="AA311" s="42"/>
      <c r="AB311" s="42"/>
      <c r="AC311" s="42"/>
      <c r="AD311" s="42"/>
      <c r="AE311" s="42"/>
      <c r="AT311" s="20" t="s">
        <v>663</v>
      </c>
      <c r="AU311" s="20" t="s">
        <v>84</v>
      </c>
    </row>
    <row r="312" s="15" customFormat="1">
      <c r="A312" s="15"/>
      <c r="B312" s="266"/>
      <c r="C312" s="267"/>
      <c r="D312" s="231" t="s">
        <v>228</v>
      </c>
      <c r="E312" s="268" t="s">
        <v>32</v>
      </c>
      <c r="F312" s="269" t="s">
        <v>2493</v>
      </c>
      <c r="G312" s="267"/>
      <c r="H312" s="268" t="s">
        <v>32</v>
      </c>
      <c r="I312" s="270"/>
      <c r="J312" s="267"/>
      <c r="K312" s="267"/>
      <c r="L312" s="271"/>
      <c r="M312" s="272"/>
      <c r="N312" s="273"/>
      <c r="O312" s="273"/>
      <c r="P312" s="273"/>
      <c r="Q312" s="273"/>
      <c r="R312" s="273"/>
      <c r="S312" s="273"/>
      <c r="T312" s="274"/>
      <c r="U312" s="15"/>
      <c r="V312" s="15"/>
      <c r="W312" s="15"/>
      <c r="X312" s="15"/>
      <c r="Y312" s="15"/>
      <c r="Z312" s="15"/>
      <c r="AA312" s="15"/>
      <c r="AB312" s="15"/>
      <c r="AC312" s="15"/>
      <c r="AD312" s="15"/>
      <c r="AE312" s="15"/>
      <c r="AT312" s="275" t="s">
        <v>228</v>
      </c>
      <c r="AU312" s="275" t="s">
        <v>84</v>
      </c>
      <c r="AV312" s="15" t="s">
        <v>84</v>
      </c>
      <c r="AW312" s="15" t="s">
        <v>39</v>
      </c>
      <c r="AX312" s="15" t="s">
        <v>77</v>
      </c>
      <c r="AY312" s="275" t="s">
        <v>219</v>
      </c>
    </row>
    <row r="313" s="13" customFormat="1">
      <c r="A313" s="13"/>
      <c r="B313" s="229"/>
      <c r="C313" s="230"/>
      <c r="D313" s="231" t="s">
        <v>228</v>
      </c>
      <c r="E313" s="232" t="s">
        <v>2337</v>
      </c>
      <c r="F313" s="233" t="s">
        <v>2643</v>
      </c>
      <c r="G313" s="230"/>
      <c r="H313" s="234">
        <v>369.5</v>
      </c>
      <c r="I313" s="235"/>
      <c r="J313" s="230"/>
      <c r="K313" s="230"/>
      <c r="L313" s="236"/>
      <c r="M313" s="237"/>
      <c r="N313" s="238"/>
      <c r="O313" s="238"/>
      <c r="P313" s="238"/>
      <c r="Q313" s="238"/>
      <c r="R313" s="238"/>
      <c r="S313" s="238"/>
      <c r="T313" s="239"/>
      <c r="U313" s="13"/>
      <c r="V313" s="13"/>
      <c r="W313" s="13"/>
      <c r="X313" s="13"/>
      <c r="Y313" s="13"/>
      <c r="Z313" s="13"/>
      <c r="AA313" s="13"/>
      <c r="AB313" s="13"/>
      <c r="AC313" s="13"/>
      <c r="AD313" s="13"/>
      <c r="AE313" s="13"/>
      <c r="AT313" s="240" t="s">
        <v>228</v>
      </c>
      <c r="AU313" s="240" t="s">
        <v>84</v>
      </c>
      <c r="AV313" s="13" t="s">
        <v>86</v>
      </c>
      <c r="AW313" s="13" t="s">
        <v>39</v>
      </c>
      <c r="AX313" s="13" t="s">
        <v>84</v>
      </c>
      <c r="AY313" s="240" t="s">
        <v>219</v>
      </c>
    </row>
    <row r="314" s="2" customFormat="1" ht="24.15" customHeight="1">
      <c r="A314" s="42"/>
      <c r="B314" s="43"/>
      <c r="C314" s="216" t="s">
        <v>546</v>
      </c>
      <c r="D314" s="216" t="s">
        <v>221</v>
      </c>
      <c r="E314" s="217" t="s">
        <v>2146</v>
      </c>
      <c r="F314" s="218" t="s">
        <v>2147</v>
      </c>
      <c r="G314" s="219" t="s">
        <v>1868</v>
      </c>
      <c r="H314" s="220">
        <v>1540.9000000000001</v>
      </c>
      <c r="I314" s="221"/>
      <c r="J314" s="222">
        <f>ROUND(I314*H314,2)</f>
        <v>0</v>
      </c>
      <c r="K314" s="218" t="s">
        <v>1903</v>
      </c>
      <c r="L314" s="48"/>
      <c r="M314" s="223" t="s">
        <v>32</v>
      </c>
      <c r="N314" s="224" t="s">
        <v>48</v>
      </c>
      <c r="O314" s="88"/>
      <c r="P314" s="225">
        <f>O314*H314</f>
        <v>0</v>
      </c>
      <c r="Q314" s="225">
        <v>0.001</v>
      </c>
      <c r="R314" s="225">
        <f>Q314*H314</f>
        <v>1.5409000000000002</v>
      </c>
      <c r="S314" s="225">
        <v>0</v>
      </c>
      <c r="T314" s="226">
        <f>S314*H314</f>
        <v>0</v>
      </c>
      <c r="U314" s="42"/>
      <c r="V314" s="42"/>
      <c r="W314" s="42"/>
      <c r="X314" s="42"/>
      <c r="Y314" s="42"/>
      <c r="Z314" s="42"/>
      <c r="AA314" s="42"/>
      <c r="AB314" s="42"/>
      <c r="AC314" s="42"/>
      <c r="AD314" s="42"/>
      <c r="AE314" s="42"/>
      <c r="AR314" s="227" t="s">
        <v>226</v>
      </c>
      <c r="AT314" s="227" t="s">
        <v>221</v>
      </c>
      <c r="AU314" s="227" t="s">
        <v>84</v>
      </c>
      <c r="AY314" s="20" t="s">
        <v>219</v>
      </c>
      <c r="BE314" s="228">
        <f>IF(N314="základní",J314,0)</f>
        <v>0</v>
      </c>
      <c r="BF314" s="228">
        <f>IF(N314="snížená",J314,0)</f>
        <v>0</v>
      </c>
      <c r="BG314" s="228">
        <f>IF(N314="zákl. přenesená",J314,0)</f>
        <v>0</v>
      </c>
      <c r="BH314" s="228">
        <f>IF(N314="sníž. přenesená",J314,0)</f>
        <v>0</v>
      </c>
      <c r="BI314" s="228">
        <f>IF(N314="nulová",J314,0)</f>
        <v>0</v>
      </c>
      <c r="BJ314" s="20" t="s">
        <v>84</v>
      </c>
      <c r="BK314" s="228">
        <f>ROUND(I314*H314,2)</f>
        <v>0</v>
      </c>
      <c r="BL314" s="20" t="s">
        <v>226</v>
      </c>
      <c r="BM314" s="227" t="s">
        <v>2644</v>
      </c>
    </row>
    <row r="315" s="2" customFormat="1">
      <c r="A315" s="42"/>
      <c r="B315" s="43"/>
      <c r="C315" s="44"/>
      <c r="D315" s="231" t="s">
        <v>663</v>
      </c>
      <c r="E315" s="44"/>
      <c r="F315" s="276" t="s">
        <v>2149</v>
      </c>
      <c r="G315" s="44"/>
      <c r="H315" s="44"/>
      <c r="I315" s="277"/>
      <c r="J315" s="44"/>
      <c r="K315" s="44"/>
      <c r="L315" s="48"/>
      <c r="M315" s="278"/>
      <c r="N315" s="279"/>
      <c r="O315" s="88"/>
      <c r="P315" s="88"/>
      <c r="Q315" s="88"/>
      <c r="R315" s="88"/>
      <c r="S315" s="88"/>
      <c r="T315" s="89"/>
      <c r="U315" s="42"/>
      <c r="V315" s="42"/>
      <c r="W315" s="42"/>
      <c r="X315" s="42"/>
      <c r="Y315" s="42"/>
      <c r="Z315" s="42"/>
      <c r="AA315" s="42"/>
      <c r="AB315" s="42"/>
      <c r="AC315" s="42"/>
      <c r="AD315" s="42"/>
      <c r="AE315" s="42"/>
      <c r="AT315" s="20" t="s">
        <v>663</v>
      </c>
      <c r="AU315" s="20" t="s">
        <v>84</v>
      </c>
    </row>
    <row r="316" s="15" customFormat="1">
      <c r="A316" s="15"/>
      <c r="B316" s="266"/>
      <c r="C316" s="267"/>
      <c r="D316" s="231" t="s">
        <v>228</v>
      </c>
      <c r="E316" s="268" t="s">
        <v>32</v>
      </c>
      <c r="F316" s="269" t="s">
        <v>2150</v>
      </c>
      <c r="G316" s="267"/>
      <c r="H316" s="268" t="s">
        <v>32</v>
      </c>
      <c r="I316" s="270"/>
      <c r="J316" s="267"/>
      <c r="K316" s="267"/>
      <c r="L316" s="271"/>
      <c r="M316" s="272"/>
      <c r="N316" s="273"/>
      <c r="O316" s="273"/>
      <c r="P316" s="273"/>
      <c r="Q316" s="273"/>
      <c r="R316" s="273"/>
      <c r="S316" s="273"/>
      <c r="T316" s="274"/>
      <c r="U316" s="15"/>
      <c r="V316" s="15"/>
      <c r="W316" s="15"/>
      <c r="X316" s="15"/>
      <c r="Y316" s="15"/>
      <c r="Z316" s="15"/>
      <c r="AA316" s="15"/>
      <c r="AB316" s="15"/>
      <c r="AC316" s="15"/>
      <c r="AD316" s="15"/>
      <c r="AE316" s="15"/>
      <c r="AT316" s="275" t="s">
        <v>228</v>
      </c>
      <c r="AU316" s="275" t="s">
        <v>84</v>
      </c>
      <c r="AV316" s="15" t="s">
        <v>84</v>
      </c>
      <c r="AW316" s="15" t="s">
        <v>39</v>
      </c>
      <c r="AX316" s="15" t="s">
        <v>77</v>
      </c>
      <c r="AY316" s="275" t="s">
        <v>219</v>
      </c>
    </row>
    <row r="317" s="15" customFormat="1">
      <c r="A317" s="15"/>
      <c r="B317" s="266"/>
      <c r="C317" s="267"/>
      <c r="D317" s="231" t="s">
        <v>228</v>
      </c>
      <c r="E317" s="268" t="s">
        <v>32</v>
      </c>
      <c r="F317" s="269" t="s">
        <v>2496</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84</v>
      </c>
      <c r="AV317" s="15" t="s">
        <v>84</v>
      </c>
      <c r="AW317" s="15" t="s">
        <v>39</v>
      </c>
      <c r="AX317" s="15" t="s">
        <v>77</v>
      </c>
      <c r="AY317" s="275" t="s">
        <v>219</v>
      </c>
    </row>
    <row r="318" s="13" customFormat="1">
      <c r="A318" s="13"/>
      <c r="B318" s="229"/>
      <c r="C318" s="230"/>
      <c r="D318" s="231" t="s">
        <v>228</v>
      </c>
      <c r="E318" s="232" t="s">
        <v>2140</v>
      </c>
      <c r="F318" s="233" t="s">
        <v>2645</v>
      </c>
      <c r="G318" s="230"/>
      <c r="H318" s="234">
        <v>1540.9000000000001</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16.5" customHeight="1">
      <c r="A319" s="42"/>
      <c r="B319" s="43"/>
      <c r="C319" s="216" t="s">
        <v>836</v>
      </c>
      <c r="D319" s="216" t="s">
        <v>221</v>
      </c>
      <c r="E319" s="217" t="s">
        <v>2154</v>
      </c>
      <c r="F319" s="218" t="s">
        <v>2155</v>
      </c>
      <c r="G319" s="219" t="s">
        <v>1868</v>
      </c>
      <c r="H319" s="220">
        <v>31.399999999999999</v>
      </c>
      <c r="I319" s="221"/>
      <c r="J319" s="222">
        <f>ROUND(I319*H319,2)</f>
        <v>0</v>
      </c>
      <c r="K319" s="218" t="s">
        <v>1903</v>
      </c>
      <c r="L319" s="48"/>
      <c r="M319" s="223" t="s">
        <v>32</v>
      </c>
      <c r="N319" s="224" t="s">
        <v>48</v>
      </c>
      <c r="O319" s="88"/>
      <c r="P319" s="225">
        <f>O319*H319</f>
        <v>0</v>
      </c>
      <c r="Q319" s="225">
        <v>0</v>
      </c>
      <c r="R319" s="225">
        <f>Q319*H319</f>
        <v>0</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2646</v>
      </c>
    </row>
    <row r="320" s="2" customFormat="1">
      <c r="A320" s="42"/>
      <c r="B320" s="43"/>
      <c r="C320" s="44"/>
      <c r="D320" s="231" t="s">
        <v>663</v>
      </c>
      <c r="E320" s="44"/>
      <c r="F320" s="276" t="s">
        <v>2157</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663</v>
      </c>
      <c r="AU320" s="20" t="s">
        <v>84</v>
      </c>
    </row>
    <row r="321" s="15" customFormat="1">
      <c r="A321" s="15"/>
      <c r="B321" s="266"/>
      <c r="C321" s="267"/>
      <c r="D321" s="231" t="s">
        <v>228</v>
      </c>
      <c r="E321" s="268" t="s">
        <v>32</v>
      </c>
      <c r="F321" s="269" t="s">
        <v>2150</v>
      </c>
      <c r="G321" s="267"/>
      <c r="H321" s="268" t="s">
        <v>32</v>
      </c>
      <c r="I321" s="270"/>
      <c r="J321" s="267"/>
      <c r="K321" s="267"/>
      <c r="L321" s="271"/>
      <c r="M321" s="272"/>
      <c r="N321" s="273"/>
      <c r="O321" s="273"/>
      <c r="P321" s="273"/>
      <c r="Q321" s="273"/>
      <c r="R321" s="273"/>
      <c r="S321" s="273"/>
      <c r="T321" s="274"/>
      <c r="U321" s="15"/>
      <c r="V321" s="15"/>
      <c r="W321" s="15"/>
      <c r="X321" s="15"/>
      <c r="Y321" s="15"/>
      <c r="Z321" s="15"/>
      <c r="AA321" s="15"/>
      <c r="AB321" s="15"/>
      <c r="AC321" s="15"/>
      <c r="AD321" s="15"/>
      <c r="AE321" s="15"/>
      <c r="AT321" s="275" t="s">
        <v>228</v>
      </c>
      <c r="AU321" s="275" t="s">
        <v>84</v>
      </c>
      <c r="AV321" s="15" t="s">
        <v>84</v>
      </c>
      <c r="AW321" s="15" t="s">
        <v>39</v>
      </c>
      <c r="AX321" s="15" t="s">
        <v>77</v>
      </c>
      <c r="AY321" s="275" t="s">
        <v>219</v>
      </c>
    </row>
    <row r="322" s="13" customFormat="1">
      <c r="A322" s="13"/>
      <c r="B322" s="229"/>
      <c r="C322" s="230"/>
      <c r="D322" s="231" t="s">
        <v>228</v>
      </c>
      <c r="E322" s="232" t="s">
        <v>2343</v>
      </c>
      <c r="F322" s="233" t="s">
        <v>2499</v>
      </c>
      <c r="G322" s="230"/>
      <c r="H322" s="234">
        <v>31.399999999999999</v>
      </c>
      <c r="I322" s="235"/>
      <c r="J322" s="230"/>
      <c r="K322" s="230"/>
      <c r="L322" s="236"/>
      <c r="M322" s="237"/>
      <c r="N322" s="238"/>
      <c r="O322" s="238"/>
      <c r="P322" s="238"/>
      <c r="Q322" s="238"/>
      <c r="R322" s="238"/>
      <c r="S322" s="238"/>
      <c r="T322" s="239"/>
      <c r="U322" s="13"/>
      <c r="V322" s="13"/>
      <c r="W322" s="13"/>
      <c r="X322" s="13"/>
      <c r="Y322" s="13"/>
      <c r="Z322" s="13"/>
      <c r="AA322" s="13"/>
      <c r="AB322" s="13"/>
      <c r="AC322" s="13"/>
      <c r="AD322" s="13"/>
      <c r="AE322" s="13"/>
      <c r="AT322" s="240" t="s">
        <v>228</v>
      </c>
      <c r="AU322" s="240" t="s">
        <v>84</v>
      </c>
      <c r="AV322" s="13" t="s">
        <v>86</v>
      </c>
      <c r="AW322" s="13" t="s">
        <v>39</v>
      </c>
      <c r="AX322" s="13" t="s">
        <v>84</v>
      </c>
      <c r="AY322" s="240" t="s">
        <v>219</v>
      </c>
    </row>
    <row r="323" s="12" customFormat="1" ht="25.92" customHeight="1">
      <c r="A323" s="12"/>
      <c r="B323" s="200"/>
      <c r="C323" s="201"/>
      <c r="D323" s="202" t="s">
        <v>76</v>
      </c>
      <c r="E323" s="203" t="s">
        <v>2160</v>
      </c>
      <c r="F323" s="203" t="s">
        <v>2161</v>
      </c>
      <c r="G323" s="201"/>
      <c r="H323" s="201"/>
      <c r="I323" s="204"/>
      <c r="J323" s="205">
        <f>BK323</f>
        <v>0</v>
      </c>
      <c r="K323" s="201"/>
      <c r="L323" s="206"/>
      <c r="M323" s="207"/>
      <c r="N323" s="208"/>
      <c r="O323" s="208"/>
      <c r="P323" s="209">
        <f>SUM(P324:P337)</f>
        <v>0</v>
      </c>
      <c r="Q323" s="208"/>
      <c r="R323" s="209">
        <f>SUM(R324:R337)</f>
        <v>0</v>
      </c>
      <c r="S323" s="208"/>
      <c r="T323" s="210">
        <f>SUM(T324:T337)</f>
        <v>0</v>
      </c>
      <c r="U323" s="12"/>
      <c r="V323" s="12"/>
      <c r="W323" s="12"/>
      <c r="X323" s="12"/>
      <c r="Y323" s="12"/>
      <c r="Z323" s="12"/>
      <c r="AA323" s="12"/>
      <c r="AB323" s="12"/>
      <c r="AC323" s="12"/>
      <c r="AD323" s="12"/>
      <c r="AE323" s="12"/>
      <c r="AR323" s="211" t="s">
        <v>84</v>
      </c>
      <c r="AT323" s="212" t="s">
        <v>76</v>
      </c>
      <c r="AU323" s="212" t="s">
        <v>77</v>
      </c>
      <c r="AY323" s="211" t="s">
        <v>219</v>
      </c>
      <c r="BK323" s="213">
        <f>SUM(BK324:BK337)</f>
        <v>0</v>
      </c>
    </row>
    <row r="324" s="2" customFormat="1" ht="24.15" customHeight="1">
      <c r="A324" s="42"/>
      <c r="B324" s="43"/>
      <c r="C324" s="216" t="s">
        <v>841</v>
      </c>
      <c r="D324" s="216" t="s">
        <v>221</v>
      </c>
      <c r="E324" s="217" t="s">
        <v>2162</v>
      </c>
      <c r="F324" s="218" t="s">
        <v>2163</v>
      </c>
      <c r="G324" s="219" t="s">
        <v>1839</v>
      </c>
      <c r="H324" s="220">
        <v>150.70099999999999</v>
      </c>
      <c r="I324" s="221"/>
      <c r="J324" s="222">
        <f>ROUND(I324*H324,2)</f>
        <v>0</v>
      </c>
      <c r="K324" s="218" t="s">
        <v>1129</v>
      </c>
      <c r="L324" s="48"/>
      <c r="M324" s="223" t="s">
        <v>32</v>
      </c>
      <c r="N324" s="224" t="s">
        <v>48</v>
      </c>
      <c r="O324" s="88"/>
      <c r="P324" s="225">
        <f>O324*H324</f>
        <v>0</v>
      </c>
      <c r="Q324" s="225">
        <v>0</v>
      </c>
      <c r="R324" s="225">
        <f>Q324*H324</f>
        <v>0</v>
      </c>
      <c r="S324" s="225">
        <v>0</v>
      </c>
      <c r="T324" s="226">
        <f>S324*H324</f>
        <v>0</v>
      </c>
      <c r="U324" s="42"/>
      <c r="V324" s="42"/>
      <c r="W324" s="42"/>
      <c r="X324" s="42"/>
      <c r="Y324" s="42"/>
      <c r="Z324" s="42"/>
      <c r="AA324" s="42"/>
      <c r="AB324" s="42"/>
      <c r="AC324" s="42"/>
      <c r="AD324" s="42"/>
      <c r="AE324" s="42"/>
      <c r="AR324" s="227" t="s">
        <v>226</v>
      </c>
      <c r="AT324" s="227" t="s">
        <v>221</v>
      </c>
      <c r="AU324" s="227" t="s">
        <v>84</v>
      </c>
      <c r="AY324" s="20" t="s">
        <v>219</v>
      </c>
      <c r="BE324" s="228">
        <f>IF(N324="základní",J324,0)</f>
        <v>0</v>
      </c>
      <c r="BF324" s="228">
        <f>IF(N324="snížená",J324,0)</f>
        <v>0</v>
      </c>
      <c r="BG324" s="228">
        <f>IF(N324="zákl. přenesená",J324,0)</f>
        <v>0</v>
      </c>
      <c r="BH324" s="228">
        <f>IF(N324="sníž. přenesená",J324,0)</f>
        <v>0</v>
      </c>
      <c r="BI324" s="228">
        <f>IF(N324="nulová",J324,0)</f>
        <v>0</v>
      </c>
      <c r="BJ324" s="20" t="s">
        <v>84</v>
      </c>
      <c r="BK324" s="228">
        <f>ROUND(I324*H324,2)</f>
        <v>0</v>
      </c>
      <c r="BL324" s="20" t="s">
        <v>226</v>
      </c>
      <c r="BM324" s="227" t="s">
        <v>2647</v>
      </c>
    </row>
    <row r="325" s="2" customFormat="1">
      <c r="A325" s="42"/>
      <c r="B325" s="43"/>
      <c r="C325" s="44"/>
      <c r="D325" s="299" t="s">
        <v>1131</v>
      </c>
      <c r="E325" s="44"/>
      <c r="F325" s="300" t="s">
        <v>2165</v>
      </c>
      <c r="G325" s="44"/>
      <c r="H325" s="44"/>
      <c r="I325" s="277"/>
      <c r="J325" s="44"/>
      <c r="K325" s="44"/>
      <c r="L325" s="48"/>
      <c r="M325" s="278"/>
      <c r="N325" s="279"/>
      <c r="O325" s="88"/>
      <c r="P325" s="88"/>
      <c r="Q325" s="88"/>
      <c r="R325" s="88"/>
      <c r="S325" s="88"/>
      <c r="T325" s="89"/>
      <c r="U325" s="42"/>
      <c r="V325" s="42"/>
      <c r="W325" s="42"/>
      <c r="X325" s="42"/>
      <c r="Y325" s="42"/>
      <c r="Z325" s="42"/>
      <c r="AA325" s="42"/>
      <c r="AB325" s="42"/>
      <c r="AC325" s="42"/>
      <c r="AD325" s="42"/>
      <c r="AE325" s="42"/>
      <c r="AT325" s="20" t="s">
        <v>1131</v>
      </c>
      <c r="AU325" s="20" t="s">
        <v>84</v>
      </c>
    </row>
    <row r="326" s="2" customFormat="1" ht="24.15" customHeight="1">
      <c r="A326" s="42"/>
      <c r="B326" s="43"/>
      <c r="C326" s="216" t="s">
        <v>844</v>
      </c>
      <c r="D326" s="216" t="s">
        <v>221</v>
      </c>
      <c r="E326" s="217" t="s">
        <v>2166</v>
      </c>
      <c r="F326" s="218" t="s">
        <v>2167</v>
      </c>
      <c r="G326" s="219" t="s">
        <v>1839</v>
      </c>
      <c r="H326" s="220">
        <v>802.19899999999996</v>
      </c>
      <c r="I326" s="221"/>
      <c r="J326" s="222">
        <f>ROUND(I326*H326,2)</f>
        <v>0</v>
      </c>
      <c r="K326" s="218" t="s">
        <v>1129</v>
      </c>
      <c r="L326" s="48"/>
      <c r="M326" s="223" t="s">
        <v>32</v>
      </c>
      <c r="N326" s="224" t="s">
        <v>48</v>
      </c>
      <c r="O326" s="88"/>
      <c r="P326" s="225">
        <f>O326*H326</f>
        <v>0</v>
      </c>
      <c r="Q326" s="225">
        <v>0</v>
      </c>
      <c r="R326" s="225">
        <f>Q326*H326</f>
        <v>0</v>
      </c>
      <c r="S326" s="225">
        <v>0</v>
      </c>
      <c r="T326" s="226">
        <f>S326*H326</f>
        <v>0</v>
      </c>
      <c r="U326" s="42"/>
      <c r="V326" s="42"/>
      <c r="W326" s="42"/>
      <c r="X326" s="42"/>
      <c r="Y326" s="42"/>
      <c r="Z326" s="42"/>
      <c r="AA326" s="42"/>
      <c r="AB326" s="42"/>
      <c r="AC326" s="42"/>
      <c r="AD326" s="42"/>
      <c r="AE326" s="42"/>
      <c r="AR326" s="227" t="s">
        <v>226</v>
      </c>
      <c r="AT326" s="227" t="s">
        <v>221</v>
      </c>
      <c r="AU326" s="227" t="s">
        <v>84</v>
      </c>
      <c r="AY326" s="20" t="s">
        <v>219</v>
      </c>
      <c r="BE326" s="228">
        <f>IF(N326="základní",J326,0)</f>
        <v>0</v>
      </c>
      <c r="BF326" s="228">
        <f>IF(N326="snížená",J326,0)</f>
        <v>0</v>
      </c>
      <c r="BG326" s="228">
        <f>IF(N326="zákl. přenesená",J326,0)</f>
        <v>0</v>
      </c>
      <c r="BH326" s="228">
        <f>IF(N326="sníž. přenesená",J326,0)</f>
        <v>0</v>
      </c>
      <c r="BI326" s="228">
        <f>IF(N326="nulová",J326,0)</f>
        <v>0</v>
      </c>
      <c r="BJ326" s="20" t="s">
        <v>84</v>
      </c>
      <c r="BK326" s="228">
        <f>ROUND(I326*H326,2)</f>
        <v>0</v>
      </c>
      <c r="BL326" s="20" t="s">
        <v>226</v>
      </c>
      <c r="BM326" s="227" t="s">
        <v>2648</v>
      </c>
    </row>
    <row r="327" s="2" customFormat="1">
      <c r="A327" s="42"/>
      <c r="B327" s="43"/>
      <c r="C327" s="44"/>
      <c r="D327" s="299" t="s">
        <v>1131</v>
      </c>
      <c r="E327" s="44"/>
      <c r="F327" s="300" t="s">
        <v>2169</v>
      </c>
      <c r="G327" s="44"/>
      <c r="H327" s="44"/>
      <c r="I327" s="277"/>
      <c r="J327" s="44"/>
      <c r="K327" s="44"/>
      <c r="L327" s="48"/>
      <c r="M327" s="278"/>
      <c r="N327" s="279"/>
      <c r="O327" s="88"/>
      <c r="P327" s="88"/>
      <c r="Q327" s="88"/>
      <c r="R327" s="88"/>
      <c r="S327" s="88"/>
      <c r="T327" s="89"/>
      <c r="U327" s="42"/>
      <c r="V327" s="42"/>
      <c r="W327" s="42"/>
      <c r="X327" s="42"/>
      <c r="Y327" s="42"/>
      <c r="Z327" s="42"/>
      <c r="AA327" s="42"/>
      <c r="AB327" s="42"/>
      <c r="AC327" s="42"/>
      <c r="AD327" s="42"/>
      <c r="AE327" s="42"/>
      <c r="AT327" s="20" t="s">
        <v>1131</v>
      </c>
      <c r="AU327" s="20" t="s">
        <v>84</v>
      </c>
    </row>
    <row r="328" s="15" customFormat="1">
      <c r="A328" s="15"/>
      <c r="B328" s="266"/>
      <c r="C328" s="267"/>
      <c r="D328" s="231" t="s">
        <v>228</v>
      </c>
      <c r="E328" s="268" t="s">
        <v>32</v>
      </c>
      <c r="F328" s="269" t="s">
        <v>2502</v>
      </c>
      <c r="G328" s="267"/>
      <c r="H328" s="268" t="s">
        <v>32</v>
      </c>
      <c r="I328" s="270"/>
      <c r="J328" s="267"/>
      <c r="K328" s="267"/>
      <c r="L328" s="271"/>
      <c r="M328" s="272"/>
      <c r="N328" s="273"/>
      <c r="O328" s="273"/>
      <c r="P328" s="273"/>
      <c r="Q328" s="273"/>
      <c r="R328" s="273"/>
      <c r="S328" s="273"/>
      <c r="T328" s="274"/>
      <c r="U328" s="15"/>
      <c r="V328" s="15"/>
      <c r="W328" s="15"/>
      <c r="X328" s="15"/>
      <c r="Y328" s="15"/>
      <c r="Z328" s="15"/>
      <c r="AA328" s="15"/>
      <c r="AB328" s="15"/>
      <c r="AC328" s="15"/>
      <c r="AD328" s="15"/>
      <c r="AE328" s="15"/>
      <c r="AT328" s="275" t="s">
        <v>228</v>
      </c>
      <c r="AU328" s="275" t="s">
        <v>84</v>
      </c>
      <c r="AV328" s="15" t="s">
        <v>84</v>
      </c>
      <c r="AW328" s="15" t="s">
        <v>39</v>
      </c>
      <c r="AX328" s="15" t="s">
        <v>77</v>
      </c>
      <c r="AY328" s="275" t="s">
        <v>219</v>
      </c>
    </row>
    <row r="329" s="13" customFormat="1">
      <c r="A329" s="13"/>
      <c r="B329" s="229"/>
      <c r="C329" s="230"/>
      <c r="D329" s="231" t="s">
        <v>228</v>
      </c>
      <c r="E329" s="232" t="s">
        <v>2158</v>
      </c>
      <c r="F329" s="233" t="s">
        <v>2649</v>
      </c>
      <c r="G329" s="230"/>
      <c r="H329" s="234">
        <v>802.19899999999996</v>
      </c>
      <c r="I329" s="235"/>
      <c r="J329" s="230"/>
      <c r="K329" s="230"/>
      <c r="L329" s="236"/>
      <c r="M329" s="237"/>
      <c r="N329" s="238"/>
      <c r="O329" s="238"/>
      <c r="P329" s="238"/>
      <c r="Q329" s="238"/>
      <c r="R329" s="238"/>
      <c r="S329" s="238"/>
      <c r="T329" s="239"/>
      <c r="U329" s="13"/>
      <c r="V329" s="13"/>
      <c r="W329" s="13"/>
      <c r="X329" s="13"/>
      <c r="Y329" s="13"/>
      <c r="Z329" s="13"/>
      <c r="AA329" s="13"/>
      <c r="AB329" s="13"/>
      <c r="AC329" s="13"/>
      <c r="AD329" s="13"/>
      <c r="AE329" s="13"/>
      <c r="AT329" s="240" t="s">
        <v>228</v>
      </c>
      <c r="AU329" s="240" t="s">
        <v>84</v>
      </c>
      <c r="AV329" s="13" t="s">
        <v>86</v>
      </c>
      <c r="AW329" s="13" t="s">
        <v>39</v>
      </c>
      <c r="AX329" s="13" t="s">
        <v>84</v>
      </c>
      <c r="AY329" s="240" t="s">
        <v>219</v>
      </c>
    </row>
    <row r="330" s="2" customFormat="1" ht="24.15" customHeight="1">
      <c r="A330" s="42"/>
      <c r="B330" s="43"/>
      <c r="C330" s="216" t="s">
        <v>851</v>
      </c>
      <c r="D330" s="216" t="s">
        <v>221</v>
      </c>
      <c r="E330" s="217" t="s">
        <v>2504</v>
      </c>
      <c r="F330" s="218" t="s">
        <v>1263</v>
      </c>
      <c r="G330" s="219" t="s">
        <v>1839</v>
      </c>
      <c r="H330" s="220">
        <v>3.0649999999999999</v>
      </c>
      <c r="I330" s="221"/>
      <c r="J330" s="222">
        <f>ROUND(I330*H330,2)</f>
        <v>0</v>
      </c>
      <c r="K330" s="218" t="s">
        <v>1129</v>
      </c>
      <c r="L330" s="48"/>
      <c r="M330" s="223" t="s">
        <v>32</v>
      </c>
      <c r="N330" s="224" t="s">
        <v>48</v>
      </c>
      <c r="O330" s="88"/>
      <c r="P330" s="225">
        <f>O330*H330</f>
        <v>0</v>
      </c>
      <c r="Q330" s="225">
        <v>0</v>
      </c>
      <c r="R330" s="225">
        <f>Q330*H330</f>
        <v>0</v>
      </c>
      <c r="S330" s="225">
        <v>0</v>
      </c>
      <c r="T330" s="226">
        <f>S330*H330</f>
        <v>0</v>
      </c>
      <c r="U330" s="42"/>
      <c r="V330" s="42"/>
      <c r="W330" s="42"/>
      <c r="X330" s="42"/>
      <c r="Y330" s="42"/>
      <c r="Z330" s="42"/>
      <c r="AA330" s="42"/>
      <c r="AB330" s="42"/>
      <c r="AC330" s="42"/>
      <c r="AD330" s="42"/>
      <c r="AE330" s="42"/>
      <c r="AR330" s="227" t="s">
        <v>226</v>
      </c>
      <c r="AT330" s="227" t="s">
        <v>221</v>
      </c>
      <c r="AU330" s="227" t="s">
        <v>84</v>
      </c>
      <c r="AY330" s="20" t="s">
        <v>219</v>
      </c>
      <c r="BE330" s="228">
        <f>IF(N330="základní",J330,0)</f>
        <v>0</v>
      </c>
      <c r="BF330" s="228">
        <f>IF(N330="snížená",J330,0)</f>
        <v>0</v>
      </c>
      <c r="BG330" s="228">
        <f>IF(N330="zákl. přenesená",J330,0)</f>
        <v>0</v>
      </c>
      <c r="BH330" s="228">
        <f>IF(N330="sníž. přenesená",J330,0)</f>
        <v>0</v>
      </c>
      <c r="BI330" s="228">
        <f>IF(N330="nulová",J330,0)</f>
        <v>0</v>
      </c>
      <c r="BJ330" s="20" t="s">
        <v>84</v>
      </c>
      <c r="BK330" s="228">
        <f>ROUND(I330*H330,2)</f>
        <v>0</v>
      </c>
      <c r="BL330" s="20" t="s">
        <v>226</v>
      </c>
      <c r="BM330" s="227" t="s">
        <v>2650</v>
      </c>
    </row>
    <row r="331" s="2" customFormat="1">
      <c r="A331" s="42"/>
      <c r="B331" s="43"/>
      <c r="C331" s="44"/>
      <c r="D331" s="299" t="s">
        <v>1131</v>
      </c>
      <c r="E331" s="44"/>
      <c r="F331" s="300" t="s">
        <v>2506</v>
      </c>
      <c r="G331" s="44"/>
      <c r="H331" s="44"/>
      <c r="I331" s="277"/>
      <c r="J331" s="44"/>
      <c r="K331" s="44"/>
      <c r="L331" s="48"/>
      <c r="M331" s="278"/>
      <c r="N331" s="279"/>
      <c r="O331" s="88"/>
      <c r="P331" s="88"/>
      <c r="Q331" s="88"/>
      <c r="R331" s="88"/>
      <c r="S331" s="88"/>
      <c r="T331" s="89"/>
      <c r="U331" s="42"/>
      <c r="V331" s="42"/>
      <c r="W331" s="42"/>
      <c r="X331" s="42"/>
      <c r="Y331" s="42"/>
      <c r="Z331" s="42"/>
      <c r="AA331" s="42"/>
      <c r="AB331" s="42"/>
      <c r="AC331" s="42"/>
      <c r="AD331" s="42"/>
      <c r="AE331" s="42"/>
      <c r="AT331" s="20" t="s">
        <v>1131</v>
      </c>
      <c r="AU331" s="20" t="s">
        <v>84</v>
      </c>
    </row>
    <row r="332" s="13" customFormat="1">
      <c r="A332" s="13"/>
      <c r="B332" s="229"/>
      <c r="C332" s="230"/>
      <c r="D332" s="231" t="s">
        <v>228</v>
      </c>
      <c r="E332" s="232" t="s">
        <v>2350</v>
      </c>
      <c r="F332" s="233" t="s">
        <v>2651</v>
      </c>
      <c r="G332" s="230"/>
      <c r="H332" s="234">
        <v>3.0649999999999999</v>
      </c>
      <c r="I332" s="235"/>
      <c r="J332" s="230"/>
      <c r="K332" s="230"/>
      <c r="L332" s="236"/>
      <c r="M332" s="237"/>
      <c r="N332" s="238"/>
      <c r="O332" s="238"/>
      <c r="P332" s="238"/>
      <c r="Q332" s="238"/>
      <c r="R332" s="238"/>
      <c r="S332" s="238"/>
      <c r="T332" s="239"/>
      <c r="U332" s="13"/>
      <c r="V332" s="13"/>
      <c r="W332" s="13"/>
      <c r="X332" s="13"/>
      <c r="Y332" s="13"/>
      <c r="Z332" s="13"/>
      <c r="AA332" s="13"/>
      <c r="AB332" s="13"/>
      <c r="AC332" s="13"/>
      <c r="AD332" s="13"/>
      <c r="AE332" s="13"/>
      <c r="AT332" s="240" t="s">
        <v>228</v>
      </c>
      <c r="AU332" s="240" t="s">
        <v>84</v>
      </c>
      <c r="AV332" s="13" t="s">
        <v>86</v>
      </c>
      <c r="AW332" s="13" t="s">
        <v>39</v>
      </c>
      <c r="AX332" s="13" t="s">
        <v>84</v>
      </c>
      <c r="AY332" s="240" t="s">
        <v>219</v>
      </c>
    </row>
    <row r="333" s="2" customFormat="1" ht="37.8" customHeight="1">
      <c r="A333" s="42"/>
      <c r="B333" s="43"/>
      <c r="C333" s="216" t="s">
        <v>860</v>
      </c>
      <c r="D333" s="216" t="s">
        <v>221</v>
      </c>
      <c r="E333" s="217" t="s">
        <v>2179</v>
      </c>
      <c r="F333" s="218" t="s">
        <v>2180</v>
      </c>
      <c r="G333" s="219" t="s">
        <v>1839</v>
      </c>
      <c r="H333" s="220">
        <v>16.765000000000001</v>
      </c>
      <c r="I333" s="221"/>
      <c r="J333" s="222">
        <f>ROUND(I333*H333,2)</f>
        <v>0</v>
      </c>
      <c r="K333" s="218" t="s">
        <v>1129</v>
      </c>
      <c r="L333" s="48"/>
      <c r="M333" s="223" t="s">
        <v>32</v>
      </c>
      <c r="N333" s="224" t="s">
        <v>48</v>
      </c>
      <c r="O333" s="88"/>
      <c r="P333" s="225">
        <f>O333*H333</f>
        <v>0</v>
      </c>
      <c r="Q333" s="225">
        <v>0</v>
      </c>
      <c r="R333" s="225">
        <f>Q333*H333</f>
        <v>0</v>
      </c>
      <c r="S333" s="225">
        <v>0</v>
      </c>
      <c r="T333" s="226">
        <f>S333*H333</f>
        <v>0</v>
      </c>
      <c r="U333" s="42"/>
      <c r="V333" s="42"/>
      <c r="W333" s="42"/>
      <c r="X333" s="42"/>
      <c r="Y333" s="42"/>
      <c r="Z333" s="42"/>
      <c r="AA333" s="42"/>
      <c r="AB333" s="42"/>
      <c r="AC333" s="42"/>
      <c r="AD333" s="42"/>
      <c r="AE333" s="42"/>
      <c r="AR333" s="227" t="s">
        <v>226</v>
      </c>
      <c r="AT333" s="227" t="s">
        <v>221</v>
      </c>
      <c r="AU333" s="227" t="s">
        <v>84</v>
      </c>
      <c r="AY333" s="20" t="s">
        <v>219</v>
      </c>
      <c r="BE333" s="228">
        <f>IF(N333="základní",J333,0)</f>
        <v>0</v>
      </c>
      <c r="BF333" s="228">
        <f>IF(N333="snížená",J333,0)</f>
        <v>0</v>
      </c>
      <c r="BG333" s="228">
        <f>IF(N333="zákl. přenesená",J333,0)</f>
        <v>0</v>
      </c>
      <c r="BH333" s="228">
        <f>IF(N333="sníž. přenesená",J333,0)</f>
        <v>0</v>
      </c>
      <c r="BI333" s="228">
        <f>IF(N333="nulová",J333,0)</f>
        <v>0</v>
      </c>
      <c r="BJ333" s="20" t="s">
        <v>84</v>
      </c>
      <c r="BK333" s="228">
        <f>ROUND(I333*H333,2)</f>
        <v>0</v>
      </c>
      <c r="BL333" s="20" t="s">
        <v>226</v>
      </c>
      <c r="BM333" s="227" t="s">
        <v>2652</v>
      </c>
    </row>
    <row r="334" s="2" customFormat="1">
      <c r="A334" s="42"/>
      <c r="B334" s="43"/>
      <c r="C334" s="44"/>
      <c r="D334" s="299" t="s">
        <v>1131</v>
      </c>
      <c r="E334" s="44"/>
      <c r="F334" s="300" t="s">
        <v>2182</v>
      </c>
      <c r="G334" s="44"/>
      <c r="H334" s="44"/>
      <c r="I334" s="277"/>
      <c r="J334" s="44"/>
      <c r="K334" s="44"/>
      <c r="L334" s="48"/>
      <c r="M334" s="278"/>
      <c r="N334" s="279"/>
      <c r="O334" s="88"/>
      <c r="P334" s="88"/>
      <c r="Q334" s="88"/>
      <c r="R334" s="88"/>
      <c r="S334" s="88"/>
      <c r="T334" s="89"/>
      <c r="U334" s="42"/>
      <c r="V334" s="42"/>
      <c r="W334" s="42"/>
      <c r="X334" s="42"/>
      <c r="Y334" s="42"/>
      <c r="Z334" s="42"/>
      <c r="AA334" s="42"/>
      <c r="AB334" s="42"/>
      <c r="AC334" s="42"/>
      <c r="AD334" s="42"/>
      <c r="AE334" s="42"/>
      <c r="AT334" s="20" t="s">
        <v>1131</v>
      </c>
      <c r="AU334" s="20" t="s">
        <v>84</v>
      </c>
    </row>
    <row r="335" s="13" customFormat="1">
      <c r="A335" s="13"/>
      <c r="B335" s="229"/>
      <c r="C335" s="230"/>
      <c r="D335" s="231" t="s">
        <v>228</v>
      </c>
      <c r="E335" s="232" t="s">
        <v>2171</v>
      </c>
      <c r="F335" s="233" t="s">
        <v>2653</v>
      </c>
      <c r="G335" s="230"/>
      <c r="H335" s="234">
        <v>16.765000000000001</v>
      </c>
      <c r="I335" s="235"/>
      <c r="J335" s="230"/>
      <c r="K335" s="230"/>
      <c r="L335" s="236"/>
      <c r="M335" s="237"/>
      <c r="N335" s="238"/>
      <c r="O335" s="238"/>
      <c r="P335" s="238"/>
      <c r="Q335" s="238"/>
      <c r="R335" s="238"/>
      <c r="S335" s="238"/>
      <c r="T335" s="239"/>
      <c r="U335" s="13"/>
      <c r="V335" s="13"/>
      <c r="W335" s="13"/>
      <c r="X335" s="13"/>
      <c r="Y335" s="13"/>
      <c r="Z335" s="13"/>
      <c r="AA335" s="13"/>
      <c r="AB335" s="13"/>
      <c r="AC335" s="13"/>
      <c r="AD335" s="13"/>
      <c r="AE335" s="13"/>
      <c r="AT335" s="240" t="s">
        <v>228</v>
      </c>
      <c r="AU335" s="240" t="s">
        <v>84</v>
      </c>
      <c r="AV335" s="13" t="s">
        <v>86</v>
      </c>
      <c r="AW335" s="13" t="s">
        <v>39</v>
      </c>
      <c r="AX335" s="13" t="s">
        <v>84</v>
      </c>
      <c r="AY335" s="240" t="s">
        <v>219</v>
      </c>
    </row>
    <row r="336" s="2" customFormat="1" ht="37.8" customHeight="1">
      <c r="A336" s="42"/>
      <c r="B336" s="43"/>
      <c r="C336" s="216" t="s">
        <v>862</v>
      </c>
      <c r="D336" s="216" t="s">
        <v>221</v>
      </c>
      <c r="E336" s="217" t="s">
        <v>2173</v>
      </c>
      <c r="F336" s="218" t="s">
        <v>2174</v>
      </c>
      <c r="G336" s="219" t="s">
        <v>1839</v>
      </c>
      <c r="H336" s="220">
        <v>14.544000000000001</v>
      </c>
      <c r="I336" s="221"/>
      <c r="J336" s="222">
        <f>ROUND(I336*H336,2)</f>
        <v>0</v>
      </c>
      <c r="K336" s="218" t="s">
        <v>1129</v>
      </c>
      <c r="L336" s="48"/>
      <c r="M336" s="223" t="s">
        <v>32</v>
      </c>
      <c r="N336" s="224" t="s">
        <v>48</v>
      </c>
      <c r="O336" s="88"/>
      <c r="P336" s="225">
        <f>O336*H336</f>
        <v>0</v>
      </c>
      <c r="Q336" s="225">
        <v>0</v>
      </c>
      <c r="R336" s="225">
        <f>Q336*H336</f>
        <v>0</v>
      </c>
      <c r="S336" s="225">
        <v>0</v>
      </c>
      <c r="T336" s="226">
        <f>S336*H336</f>
        <v>0</v>
      </c>
      <c r="U336" s="42"/>
      <c r="V336" s="42"/>
      <c r="W336" s="42"/>
      <c r="X336" s="42"/>
      <c r="Y336" s="42"/>
      <c r="Z336" s="42"/>
      <c r="AA336" s="42"/>
      <c r="AB336" s="42"/>
      <c r="AC336" s="42"/>
      <c r="AD336" s="42"/>
      <c r="AE336" s="42"/>
      <c r="AR336" s="227" t="s">
        <v>226</v>
      </c>
      <c r="AT336" s="227" t="s">
        <v>221</v>
      </c>
      <c r="AU336" s="227" t="s">
        <v>84</v>
      </c>
      <c r="AY336" s="20" t="s">
        <v>219</v>
      </c>
      <c r="BE336" s="228">
        <f>IF(N336="základní",J336,0)</f>
        <v>0</v>
      </c>
      <c r="BF336" s="228">
        <f>IF(N336="snížená",J336,0)</f>
        <v>0</v>
      </c>
      <c r="BG336" s="228">
        <f>IF(N336="zákl. přenesená",J336,0)</f>
        <v>0</v>
      </c>
      <c r="BH336" s="228">
        <f>IF(N336="sníž. přenesená",J336,0)</f>
        <v>0</v>
      </c>
      <c r="BI336" s="228">
        <f>IF(N336="nulová",J336,0)</f>
        <v>0</v>
      </c>
      <c r="BJ336" s="20" t="s">
        <v>84</v>
      </c>
      <c r="BK336" s="228">
        <f>ROUND(I336*H336,2)</f>
        <v>0</v>
      </c>
      <c r="BL336" s="20" t="s">
        <v>226</v>
      </c>
      <c r="BM336" s="227" t="s">
        <v>2654</v>
      </c>
    </row>
    <row r="337" s="2" customFormat="1">
      <c r="A337" s="42"/>
      <c r="B337" s="43"/>
      <c r="C337" s="44"/>
      <c r="D337" s="299" t="s">
        <v>1131</v>
      </c>
      <c r="E337" s="44"/>
      <c r="F337" s="300" t="s">
        <v>2176</v>
      </c>
      <c r="G337" s="44"/>
      <c r="H337" s="44"/>
      <c r="I337" s="277"/>
      <c r="J337" s="44"/>
      <c r="K337" s="44"/>
      <c r="L337" s="48"/>
      <c r="M337" s="278"/>
      <c r="N337" s="279"/>
      <c r="O337" s="88"/>
      <c r="P337" s="88"/>
      <c r="Q337" s="88"/>
      <c r="R337" s="88"/>
      <c r="S337" s="88"/>
      <c r="T337" s="89"/>
      <c r="U337" s="42"/>
      <c r="V337" s="42"/>
      <c r="W337" s="42"/>
      <c r="X337" s="42"/>
      <c r="Y337" s="42"/>
      <c r="Z337" s="42"/>
      <c r="AA337" s="42"/>
      <c r="AB337" s="42"/>
      <c r="AC337" s="42"/>
      <c r="AD337" s="42"/>
      <c r="AE337" s="42"/>
      <c r="AT337" s="20" t="s">
        <v>1131</v>
      </c>
      <c r="AU337" s="20" t="s">
        <v>84</v>
      </c>
    </row>
    <row r="338" s="12" customFormat="1" ht="25.92" customHeight="1">
      <c r="A338" s="12"/>
      <c r="B338" s="200"/>
      <c r="C338" s="201"/>
      <c r="D338" s="202" t="s">
        <v>76</v>
      </c>
      <c r="E338" s="203" t="s">
        <v>2185</v>
      </c>
      <c r="F338" s="203" t="s">
        <v>2186</v>
      </c>
      <c r="G338" s="201"/>
      <c r="H338" s="201"/>
      <c r="I338" s="204"/>
      <c r="J338" s="205">
        <f>BK338</f>
        <v>0</v>
      </c>
      <c r="K338" s="201"/>
      <c r="L338" s="206"/>
      <c r="M338" s="207"/>
      <c r="N338" s="208"/>
      <c r="O338" s="208"/>
      <c r="P338" s="209">
        <f>SUM(P339:P340)</f>
        <v>0</v>
      </c>
      <c r="Q338" s="208"/>
      <c r="R338" s="209">
        <f>SUM(R339:R340)</f>
        <v>0</v>
      </c>
      <c r="S338" s="208"/>
      <c r="T338" s="210">
        <f>SUM(T339:T340)</f>
        <v>0</v>
      </c>
      <c r="U338" s="12"/>
      <c r="V338" s="12"/>
      <c r="W338" s="12"/>
      <c r="X338" s="12"/>
      <c r="Y338" s="12"/>
      <c r="Z338" s="12"/>
      <c r="AA338" s="12"/>
      <c r="AB338" s="12"/>
      <c r="AC338" s="12"/>
      <c r="AD338" s="12"/>
      <c r="AE338" s="12"/>
      <c r="AR338" s="211" t="s">
        <v>84</v>
      </c>
      <c r="AT338" s="212" t="s">
        <v>76</v>
      </c>
      <c r="AU338" s="212" t="s">
        <v>77</v>
      </c>
      <c r="AY338" s="211" t="s">
        <v>219</v>
      </c>
      <c r="BK338" s="213">
        <f>SUM(BK339:BK340)</f>
        <v>0</v>
      </c>
    </row>
    <row r="339" s="2" customFormat="1" ht="24.15" customHeight="1">
      <c r="A339" s="42"/>
      <c r="B339" s="43"/>
      <c r="C339" s="216" t="s">
        <v>865</v>
      </c>
      <c r="D339" s="216" t="s">
        <v>221</v>
      </c>
      <c r="E339" s="217" t="s">
        <v>2187</v>
      </c>
      <c r="F339" s="218" t="s">
        <v>2188</v>
      </c>
      <c r="G339" s="219" t="s">
        <v>1839</v>
      </c>
      <c r="H339" s="220">
        <v>377.483</v>
      </c>
      <c r="I339" s="221"/>
      <c r="J339" s="222">
        <f>ROUND(I339*H339,2)</f>
        <v>0</v>
      </c>
      <c r="K339" s="218" t="s">
        <v>1129</v>
      </c>
      <c r="L339" s="48"/>
      <c r="M339" s="223" t="s">
        <v>32</v>
      </c>
      <c r="N339" s="224" t="s">
        <v>48</v>
      </c>
      <c r="O339" s="88"/>
      <c r="P339" s="225">
        <f>O339*H339</f>
        <v>0</v>
      </c>
      <c r="Q339" s="225">
        <v>0</v>
      </c>
      <c r="R339" s="225">
        <f>Q339*H339</f>
        <v>0</v>
      </c>
      <c r="S339" s="225">
        <v>0</v>
      </c>
      <c r="T339" s="226">
        <f>S339*H339</f>
        <v>0</v>
      </c>
      <c r="U339" s="42"/>
      <c r="V339" s="42"/>
      <c r="W339" s="42"/>
      <c r="X339" s="42"/>
      <c r="Y339" s="42"/>
      <c r="Z339" s="42"/>
      <c r="AA339" s="42"/>
      <c r="AB339" s="42"/>
      <c r="AC339" s="42"/>
      <c r="AD339" s="42"/>
      <c r="AE339" s="42"/>
      <c r="AR339" s="227" t="s">
        <v>226</v>
      </c>
      <c r="AT339" s="227" t="s">
        <v>221</v>
      </c>
      <c r="AU339" s="227" t="s">
        <v>84</v>
      </c>
      <c r="AY339" s="20" t="s">
        <v>219</v>
      </c>
      <c r="BE339" s="228">
        <f>IF(N339="základní",J339,0)</f>
        <v>0</v>
      </c>
      <c r="BF339" s="228">
        <f>IF(N339="snížená",J339,0)</f>
        <v>0</v>
      </c>
      <c r="BG339" s="228">
        <f>IF(N339="zákl. přenesená",J339,0)</f>
        <v>0</v>
      </c>
      <c r="BH339" s="228">
        <f>IF(N339="sníž. přenesená",J339,0)</f>
        <v>0</v>
      </c>
      <c r="BI339" s="228">
        <f>IF(N339="nulová",J339,0)</f>
        <v>0</v>
      </c>
      <c r="BJ339" s="20" t="s">
        <v>84</v>
      </c>
      <c r="BK339" s="228">
        <f>ROUND(I339*H339,2)</f>
        <v>0</v>
      </c>
      <c r="BL339" s="20" t="s">
        <v>226</v>
      </c>
      <c r="BM339" s="227" t="s">
        <v>2655</v>
      </c>
    </row>
    <row r="340" s="2" customFormat="1">
      <c r="A340" s="42"/>
      <c r="B340" s="43"/>
      <c r="C340" s="44"/>
      <c r="D340" s="299" t="s">
        <v>1131</v>
      </c>
      <c r="E340" s="44"/>
      <c r="F340" s="300" t="s">
        <v>2190</v>
      </c>
      <c r="G340" s="44"/>
      <c r="H340" s="44"/>
      <c r="I340" s="277"/>
      <c r="J340" s="44"/>
      <c r="K340" s="44"/>
      <c r="L340" s="48"/>
      <c r="M340" s="301"/>
      <c r="N340" s="302"/>
      <c r="O340" s="296"/>
      <c r="P340" s="296"/>
      <c r="Q340" s="296"/>
      <c r="R340" s="296"/>
      <c r="S340" s="296"/>
      <c r="T340" s="303"/>
      <c r="U340" s="42"/>
      <c r="V340" s="42"/>
      <c r="W340" s="42"/>
      <c r="X340" s="42"/>
      <c r="Y340" s="42"/>
      <c r="Z340" s="42"/>
      <c r="AA340" s="42"/>
      <c r="AB340" s="42"/>
      <c r="AC340" s="42"/>
      <c r="AD340" s="42"/>
      <c r="AE340" s="42"/>
      <c r="AT340" s="20" t="s">
        <v>1131</v>
      </c>
      <c r="AU340" s="20" t="s">
        <v>84</v>
      </c>
    </row>
    <row r="341" s="2" customFormat="1" ht="6.96" customHeight="1">
      <c r="A341" s="42"/>
      <c r="B341" s="63"/>
      <c r="C341" s="64"/>
      <c r="D341" s="64"/>
      <c r="E341" s="64"/>
      <c r="F341" s="64"/>
      <c r="G341" s="64"/>
      <c r="H341" s="64"/>
      <c r="I341" s="64"/>
      <c r="J341" s="64"/>
      <c r="K341" s="64"/>
      <c r="L341" s="48"/>
      <c r="M341" s="42"/>
      <c r="O341" s="42"/>
      <c r="P341" s="42"/>
      <c r="Q341" s="42"/>
      <c r="R341" s="42"/>
      <c r="S341" s="42"/>
      <c r="T341" s="42"/>
      <c r="U341" s="42"/>
      <c r="V341" s="42"/>
      <c r="W341" s="42"/>
      <c r="X341" s="42"/>
      <c r="Y341" s="42"/>
      <c r="Z341" s="42"/>
      <c r="AA341" s="42"/>
      <c r="AB341" s="42"/>
      <c r="AC341" s="42"/>
      <c r="AD341" s="42"/>
      <c r="AE341" s="42"/>
    </row>
  </sheetData>
  <sheetProtection sheet="1" autoFilter="0" formatColumns="0" formatRows="0" objects="1" scenarios="1" spinCount="100000" saltValue="UgeEZe4d++lmDX+uQA2OAmXYVCdxK5lrmX0W/mwBwgIZaBO6rAguH790oviED+9atuGtQHtFv+bK74TupXOduw==" hashValue="YrxKgYi4M+ATKG+scaoz5FkEM3WyEpsoL+6kIuGfv+5ZipzphrLT/qDcG//a52pio+solN2gTuZE6SRPqk1pwA==" algorithmName="SHA-512" password="CC35"/>
  <autoFilter ref="C93:K340"/>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22151104"/>
    <hyperlink ref="F103" r:id="rId3" display="https://podminky.urs.cz/item/CS_URS_2025_01/122151402"/>
    <hyperlink ref="F107" r:id="rId4" display="https://podminky.urs.cz/item/CS_URS_2025_01/122351103"/>
    <hyperlink ref="F109" r:id="rId5" display="https://podminky.urs.cz/item/CS_URS_2025_01/162301501"/>
    <hyperlink ref="F112" r:id="rId6" display="https://podminky.urs.cz/item/CS_URS_2025_01/162301981"/>
    <hyperlink ref="F116" r:id="rId7" display="https://podminky.urs.cz/item/CS_URS_2025_01/162351103"/>
    <hyperlink ref="F121" r:id="rId8" display="https://podminky.urs.cz/item/CS_URS_2025_01/162751117"/>
    <hyperlink ref="F123" r:id="rId9" display="https://podminky.urs.cz/item/CS_URS_2025_01/162751119"/>
    <hyperlink ref="F127" r:id="rId10" display="https://podminky.urs.cz/item/CS_URS_2025_01/162751137"/>
    <hyperlink ref="F131" r:id="rId11" display="https://podminky.urs.cz/item/CS_URS_2025_01/162751139"/>
    <hyperlink ref="F135" r:id="rId12" display="https://podminky.urs.cz/item/CS_URS_2025_01/171201201"/>
    <hyperlink ref="F137" r:id="rId13" display="https://podminky.urs.cz/item/CS_URS_2025_01/171201221"/>
    <hyperlink ref="F141" r:id="rId14" display="https://podminky.urs.cz/item/CS_URS_2025_01/174151101"/>
    <hyperlink ref="F144" r:id="rId15" display="https://podminky.urs.cz/item/CS_URS_2025_01/181311103"/>
    <hyperlink ref="F151" r:id="rId16" display="https://podminky.urs.cz/item/CS_URS_2025_01/183405211"/>
    <hyperlink ref="F157" r:id="rId17" display="https://podminky.urs.cz/item/CS_URS_2025_01/211971121"/>
    <hyperlink ref="F162" r:id="rId18" display="https://podminky.urs.cz/item/CS_URS_2025_01/212752102"/>
    <hyperlink ref="F167" r:id="rId19" display="https://podminky.urs.cz/item/CS_URS_2025_01/334323218"/>
    <hyperlink ref="F169" r:id="rId20" display="https://podminky.urs.cz/item/CS_URS_2025_01/334361226"/>
    <hyperlink ref="F176" r:id="rId21" display="https://podminky.urs.cz/item/CS_URS_2025_01/421321128"/>
    <hyperlink ref="F181" r:id="rId22" display="https://podminky.urs.cz/item/CS_URS_2025_01/421361412"/>
    <hyperlink ref="F184" r:id="rId23" display="https://podminky.urs.cz/item/CS_URS_2025_01/451315114"/>
    <hyperlink ref="F188" r:id="rId24" display="https://podminky.urs.cz/item/CS_URS_2025_01/457451134"/>
    <hyperlink ref="F193" r:id="rId25" display="https://podminky.urs.cz/item/CS_URS_2025_01/465513156"/>
    <hyperlink ref="F199" r:id="rId26" display="https://podminky.urs.cz/item/CS_URS_2025_01/511501111"/>
    <hyperlink ref="F203" r:id="rId27" display="https://podminky.urs.cz/item/CS_URS_2025_01/511501255"/>
    <hyperlink ref="F207" r:id="rId28" display="https://podminky.urs.cz/item/CS_URS_2025_01/512531111"/>
    <hyperlink ref="F212" r:id="rId29" display="https://podminky.urs.cz/item/CS_URS_2025_01/711111001"/>
    <hyperlink ref="F214" r:id="rId30" display="https://podminky.urs.cz/item/CS_URS_2025_01/711112001"/>
    <hyperlink ref="F218" r:id="rId31" display="https://podminky.urs.cz/item/CS_URS_2025_01/711112052"/>
    <hyperlink ref="F224" r:id="rId32" display="https://podminky.urs.cz/item/CS_URS_2025_01/711141559"/>
    <hyperlink ref="F226" r:id="rId33" display="https://podminky.urs.cz/item/CS_URS_2025_01/711142559"/>
    <hyperlink ref="F229" r:id="rId34" display="https://podminky.urs.cz/item/CS_URS_2025_01/711471053"/>
    <hyperlink ref="F232" r:id="rId35" display="https://podminky.urs.cz/item/CS_URS_2025_01/711491272"/>
    <hyperlink ref="F246" r:id="rId36" display="https://podminky.urs.cz/item/CS_URS_2025_01/998711101"/>
    <hyperlink ref="F249" r:id="rId37" display="https://podminky.urs.cz/item/CS_URS_2025_01/916131112"/>
    <hyperlink ref="F254" r:id="rId38" display="https://podminky.urs.cz/item/CS_URS_2025_01/931992112"/>
    <hyperlink ref="F256" r:id="rId39" display="https://podminky.urs.cz/item/CS_URS_2025_01/935112211"/>
    <hyperlink ref="F261" r:id="rId40" display="https://podminky.urs.cz/item/CS_URS_2025_01/936942211"/>
    <hyperlink ref="F265" r:id="rId41" display="https://podminky.urs.cz/item/CS_URS_2025_01/962051111"/>
    <hyperlink ref="F269" r:id="rId42" display="https://podminky.urs.cz/item/CS_URS_2025_01/963021112"/>
    <hyperlink ref="F273" r:id="rId43" display="https://podminky.urs.cz/item/CS_URS_2025_01/966075141"/>
    <hyperlink ref="F276" r:id="rId44" display="https://podminky.urs.cz/item/CS_URS_2025_01/985121122"/>
    <hyperlink ref="F278" r:id="rId45" display="https://podminky.urs.cz/item/CS_URS_2025_01/985121222"/>
    <hyperlink ref="F282" r:id="rId46" display="https://podminky.urs.cz/item/CS_URS_2025_01/985142212"/>
    <hyperlink ref="F289" r:id="rId47" display="https://podminky.urs.cz/item/CS_URS_2025_01/985231112"/>
    <hyperlink ref="F293" r:id="rId48" display="https://podminky.urs.cz/item/CS_URS_2025_01/985232112"/>
    <hyperlink ref="F297" r:id="rId49" display="https://podminky.urs.cz/item/CS_URS_2025_01/985311112"/>
    <hyperlink ref="F301" r:id="rId50" display="https://podminky.urs.cz/item/CS_URS_2025_01/985311312"/>
    <hyperlink ref="F305" r:id="rId51" display="https://podminky.urs.cz/item/CS_URS_2025_01/985331211"/>
    <hyperlink ref="F325" r:id="rId52" display="https://podminky.urs.cz/item/CS_URS_2025_01/997013501"/>
    <hyperlink ref="F327" r:id="rId53" display="https://podminky.urs.cz/item/CS_URS_2025_01/997013509"/>
    <hyperlink ref="F331" r:id="rId54" display="https://podminky.urs.cz/item/CS_URS_2025_01/997013655"/>
    <hyperlink ref="F334" r:id="rId55" display="https://podminky.urs.cz/item/CS_URS_2025_01/997013841"/>
    <hyperlink ref="F337" r:id="rId56" display="https://podminky.urs.cz/item/CS_URS_2025_01/997013602"/>
    <hyperlink ref="F340" r:id="rId57"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58"/>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148</v>
      </c>
      <c r="AZ2" s="306" t="s">
        <v>2656</v>
      </c>
      <c r="BA2" s="306" t="s">
        <v>2656</v>
      </c>
      <c r="BB2" s="306" t="s">
        <v>32</v>
      </c>
      <c r="BC2" s="306" t="s">
        <v>2657</v>
      </c>
      <c r="BD2" s="306" t="s">
        <v>86</v>
      </c>
    </row>
    <row r="3" s="1" customFormat="1" ht="6.96" customHeight="1">
      <c r="B3" s="142"/>
      <c r="C3" s="143"/>
      <c r="D3" s="143"/>
      <c r="E3" s="143"/>
      <c r="F3" s="143"/>
      <c r="G3" s="143"/>
      <c r="H3" s="143"/>
      <c r="I3" s="143"/>
      <c r="J3" s="143"/>
      <c r="K3" s="143"/>
      <c r="L3" s="23"/>
      <c r="AT3" s="20" t="s">
        <v>196</v>
      </c>
      <c r="AZ3" s="306" t="s">
        <v>2658</v>
      </c>
      <c r="BA3" s="306" t="s">
        <v>2658</v>
      </c>
      <c r="BB3" s="306" t="s">
        <v>32</v>
      </c>
      <c r="BC3" s="306" t="s">
        <v>2659</v>
      </c>
      <c r="BD3" s="306" t="s">
        <v>86</v>
      </c>
    </row>
    <row r="4" s="1" customFormat="1" ht="24.96" customHeight="1">
      <c r="B4" s="23"/>
      <c r="D4" s="144" t="s">
        <v>188</v>
      </c>
      <c r="L4" s="23"/>
      <c r="M4" s="145" t="s">
        <v>10</v>
      </c>
      <c r="AT4" s="20" t="s">
        <v>4</v>
      </c>
      <c r="AZ4" s="306" t="s">
        <v>2660</v>
      </c>
      <c r="BA4" s="306" t="s">
        <v>2660</v>
      </c>
      <c r="BB4" s="306" t="s">
        <v>32</v>
      </c>
      <c r="BC4" s="306" t="s">
        <v>840</v>
      </c>
      <c r="BD4" s="306" t="s">
        <v>86</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2661</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ROUND((SUM(BE94:BE324)),  2)</f>
        <v>0</v>
      </c>
      <c r="G35" s="42"/>
      <c r="H35" s="42"/>
      <c r="I35" s="161">
        <v>0.20999999999999999</v>
      </c>
      <c r="J35" s="160">
        <f>ROUND(((SUM(BE94:BE324))*I35),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ROUND((SUM(BF94:BF324)),  2)</f>
        <v>0</v>
      </c>
      <c r="G36" s="42"/>
      <c r="H36" s="42"/>
      <c r="I36" s="161">
        <v>0.14999999999999999</v>
      </c>
      <c r="J36" s="160">
        <f>ROUND(((SUM(BF94:BF324))*I36),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ROUND((SUM(BG94:BG324)),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ROUND((SUM(BH94:BH324)),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ROUND((SUM(BI94:BI324)),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20-05 - Železniční most v ev. km 76,325</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J146</f>
        <v>0</v>
      </c>
      <c r="K65" s="179"/>
      <c r="L65" s="183"/>
      <c r="S65" s="9"/>
      <c r="T65" s="9"/>
      <c r="U65" s="9"/>
      <c r="V65" s="9"/>
      <c r="W65" s="9"/>
      <c r="X65" s="9"/>
      <c r="Y65" s="9"/>
      <c r="Z65" s="9"/>
      <c r="AA65" s="9"/>
      <c r="AB65" s="9"/>
      <c r="AC65" s="9"/>
      <c r="AD65" s="9"/>
      <c r="AE65" s="9"/>
    </row>
    <row r="66" s="9" customFormat="1" ht="24.96" customHeight="1">
      <c r="A66" s="9"/>
      <c r="B66" s="178"/>
      <c r="C66" s="179"/>
      <c r="D66" s="180" t="s">
        <v>1741</v>
      </c>
      <c r="E66" s="181"/>
      <c r="F66" s="181"/>
      <c r="G66" s="181"/>
      <c r="H66" s="181"/>
      <c r="I66" s="181"/>
      <c r="J66" s="182">
        <f>J156</f>
        <v>0</v>
      </c>
      <c r="K66" s="179"/>
      <c r="L66" s="183"/>
      <c r="S66" s="9"/>
      <c r="T66" s="9"/>
      <c r="U66" s="9"/>
      <c r="V66" s="9"/>
      <c r="W66" s="9"/>
      <c r="X66" s="9"/>
      <c r="Y66" s="9"/>
      <c r="Z66" s="9"/>
      <c r="AA66" s="9"/>
      <c r="AB66" s="9"/>
      <c r="AC66" s="9"/>
      <c r="AD66" s="9"/>
      <c r="AE66" s="9"/>
    </row>
    <row r="67" s="9" customFormat="1" ht="24.96" customHeight="1">
      <c r="A67" s="9"/>
      <c r="B67" s="178"/>
      <c r="C67" s="179"/>
      <c r="D67" s="180" t="s">
        <v>1742</v>
      </c>
      <c r="E67" s="181"/>
      <c r="F67" s="181"/>
      <c r="G67" s="181"/>
      <c r="H67" s="181"/>
      <c r="I67" s="181"/>
      <c r="J67" s="182">
        <f>J185</f>
        <v>0</v>
      </c>
      <c r="K67" s="179"/>
      <c r="L67" s="183"/>
      <c r="S67" s="9"/>
      <c r="T67" s="9"/>
      <c r="U67" s="9"/>
      <c r="V67" s="9"/>
      <c r="W67" s="9"/>
      <c r="X67" s="9"/>
      <c r="Y67" s="9"/>
      <c r="Z67" s="9"/>
      <c r="AA67" s="9"/>
      <c r="AB67" s="9"/>
      <c r="AC67" s="9"/>
      <c r="AD67" s="9"/>
      <c r="AE67" s="9"/>
    </row>
    <row r="68" s="9" customFormat="1" ht="24.96" customHeight="1">
      <c r="A68" s="9"/>
      <c r="B68" s="178"/>
      <c r="C68" s="179"/>
      <c r="D68" s="180" t="s">
        <v>1577</v>
      </c>
      <c r="E68" s="181"/>
      <c r="F68" s="181"/>
      <c r="G68" s="181"/>
      <c r="H68" s="181"/>
      <c r="I68" s="181"/>
      <c r="J68" s="182">
        <f>J206</f>
        <v>0</v>
      </c>
      <c r="K68" s="179"/>
      <c r="L68" s="183"/>
      <c r="S68" s="9"/>
      <c r="T68" s="9"/>
      <c r="U68" s="9"/>
      <c r="V68" s="9"/>
      <c r="W68" s="9"/>
      <c r="X68" s="9"/>
      <c r="Y68" s="9"/>
      <c r="Z68" s="9"/>
      <c r="AA68" s="9"/>
      <c r="AB68" s="9"/>
      <c r="AC68" s="9"/>
      <c r="AD68" s="9"/>
      <c r="AE68" s="9"/>
    </row>
    <row r="69" s="9" customFormat="1" ht="24.96" customHeight="1">
      <c r="A69" s="9"/>
      <c r="B69" s="178"/>
      <c r="C69" s="179"/>
      <c r="D69" s="180" t="s">
        <v>1743</v>
      </c>
      <c r="E69" s="181"/>
      <c r="F69" s="181"/>
      <c r="G69" s="181"/>
      <c r="H69" s="181"/>
      <c r="I69" s="181"/>
      <c r="J69" s="182">
        <f>J219</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J254</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J309</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J322</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20-05 - Železniční most v ev. km 76,325</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P95+P146+P156+P185+P206+P219+P254+P309+P322</f>
        <v>0</v>
      </c>
      <c r="Q94" s="100"/>
      <c r="R94" s="197">
        <f>R95+R146+R156+R185+R206+R219+R254+R309+R322</f>
        <v>382.18668999037499</v>
      </c>
      <c r="S94" s="100"/>
      <c r="T94" s="198">
        <f>T95+T146+T156+T185+T206+T219+T254+T309+T322</f>
        <v>125.68896190000001</v>
      </c>
      <c r="U94" s="42"/>
      <c r="V94" s="42"/>
      <c r="W94" s="42"/>
      <c r="X94" s="42"/>
      <c r="Y94" s="42"/>
      <c r="Z94" s="42"/>
      <c r="AA94" s="42"/>
      <c r="AB94" s="42"/>
      <c r="AC94" s="42"/>
      <c r="AD94" s="42"/>
      <c r="AE94" s="42"/>
      <c r="AT94" s="20" t="s">
        <v>76</v>
      </c>
      <c r="AU94" s="20" t="s">
        <v>196</v>
      </c>
      <c r="BK94" s="199">
        <f>BK95+BK146+BK156+BK185+BK206+BK219+BK254+BK309+BK322</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SUM(P96:P145)</f>
        <v>0</v>
      </c>
      <c r="Q95" s="208"/>
      <c r="R95" s="209">
        <f>SUM(R96:R145)</f>
        <v>141.07083900000001</v>
      </c>
      <c r="S95" s="208"/>
      <c r="T95" s="210">
        <f>SUM(T96:T145)</f>
        <v>0</v>
      </c>
      <c r="U95" s="12"/>
      <c r="V95" s="12"/>
      <c r="W95" s="12"/>
      <c r="X95" s="12"/>
      <c r="Y95" s="12"/>
      <c r="Z95" s="12"/>
      <c r="AA95" s="12"/>
      <c r="AB95" s="12"/>
      <c r="AC95" s="12"/>
      <c r="AD95" s="12"/>
      <c r="AE95" s="12"/>
      <c r="AR95" s="211" t="s">
        <v>84</v>
      </c>
      <c r="AT95" s="212" t="s">
        <v>76</v>
      </c>
      <c r="AU95" s="212" t="s">
        <v>77</v>
      </c>
      <c r="AY95" s="211" t="s">
        <v>219</v>
      </c>
      <c r="BK95" s="213">
        <f>SUM(BK96:BK145)</f>
        <v>0</v>
      </c>
    </row>
    <row r="96" s="2" customFormat="1" ht="37.8" customHeight="1">
      <c r="A96" s="42"/>
      <c r="B96" s="43"/>
      <c r="C96" s="216" t="s">
        <v>84</v>
      </c>
      <c r="D96" s="216" t="s">
        <v>221</v>
      </c>
      <c r="E96" s="217" t="s">
        <v>2662</v>
      </c>
      <c r="F96" s="218" t="s">
        <v>2663</v>
      </c>
      <c r="G96" s="219" t="s">
        <v>1749</v>
      </c>
      <c r="H96" s="220">
        <v>90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2664</v>
      </c>
    </row>
    <row r="97" s="2" customFormat="1">
      <c r="A97" s="42"/>
      <c r="B97" s="43"/>
      <c r="C97" s="44"/>
      <c r="D97" s="299" t="s">
        <v>1131</v>
      </c>
      <c r="E97" s="44"/>
      <c r="F97" s="300" t="s">
        <v>2665</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15" customFormat="1">
      <c r="A98" s="15"/>
      <c r="B98" s="266"/>
      <c r="C98" s="267"/>
      <c r="D98" s="231" t="s">
        <v>228</v>
      </c>
      <c r="E98" s="268" t="s">
        <v>32</v>
      </c>
      <c r="F98" s="269" t="s">
        <v>1759</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1752</v>
      </c>
      <c r="F99" s="233" t="s">
        <v>2666</v>
      </c>
      <c r="G99" s="230"/>
      <c r="H99" s="234">
        <v>90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33" customHeight="1">
      <c r="A100" s="42"/>
      <c r="B100" s="43"/>
      <c r="C100" s="216" t="s">
        <v>86</v>
      </c>
      <c r="D100" s="216" t="s">
        <v>221</v>
      </c>
      <c r="E100" s="217" t="s">
        <v>1762</v>
      </c>
      <c r="F100" s="218" t="s">
        <v>1763</v>
      </c>
      <c r="G100" s="219" t="s">
        <v>1764</v>
      </c>
      <c r="H100" s="220">
        <v>136.5</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2667</v>
      </c>
    </row>
    <row r="101" s="2" customFormat="1">
      <c r="A101" s="42"/>
      <c r="B101" s="43"/>
      <c r="C101" s="44"/>
      <c r="D101" s="299" t="s">
        <v>1131</v>
      </c>
      <c r="E101" s="44"/>
      <c r="F101" s="300" t="s">
        <v>1766</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2" customFormat="1" ht="33" customHeight="1">
      <c r="A102" s="42"/>
      <c r="B102" s="43"/>
      <c r="C102" s="216" t="s">
        <v>237</v>
      </c>
      <c r="D102" s="216" t="s">
        <v>221</v>
      </c>
      <c r="E102" s="217" t="s">
        <v>1777</v>
      </c>
      <c r="F102" s="218" t="s">
        <v>1778</v>
      </c>
      <c r="G102" s="219" t="s">
        <v>1764</v>
      </c>
      <c r="H102" s="220">
        <v>18</v>
      </c>
      <c r="I102" s="221"/>
      <c r="J102" s="222">
        <f>ROUND(I102*H102,2)</f>
        <v>0</v>
      </c>
      <c r="K102" s="218" t="s">
        <v>1129</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2668</v>
      </c>
    </row>
    <row r="103" s="2" customFormat="1">
      <c r="A103" s="42"/>
      <c r="B103" s="43"/>
      <c r="C103" s="44"/>
      <c r="D103" s="299" t="s">
        <v>1131</v>
      </c>
      <c r="E103" s="44"/>
      <c r="F103" s="300" t="s">
        <v>1780</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1131</v>
      </c>
      <c r="AU103" s="20" t="s">
        <v>84</v>
      </c>
    </row>
    <row r="104" s="15" customFormat="1">
      <c r="A104" s="15"/>
      <c r="B104" s="266"/>
      <c r="C104" s="267"/>
      <c r="D104" s="231" t="s">
        <v>228</v>
      </c>
      <c r="E104" s="268" t="s">
        <v>32</v>
      </c>
      <c r="F104" s="269" t="s">
        <v>1782</v>
      </c>
      <c r="G104" s="267"/>
      <c r="H104" s="268" t="s">
        <v>32</v>
      </c>
      <c r="I104" s="270"/>
      <c r="J104" s="267"/>
      <c r="K104" s="267"/>
      <c r="L104" s="271"/>
      <c r="M104" s="272"/>
      <c r="N104" s="273"/>
      <c r="O104" s="273"/>
      <c r="P104" s="273"/>
      <c r="Q104" s="273"/>
      <c r="R104" s="273"/>
      <c r="S104" s="273"/>
      <c r="T104" s="274"/>
      <c r="U104" s="15"/>
      <c r="V104" s="15"/>
      <c r="W104" s="15"/>
      <c r="X104" s="15"/>
      <c r="Y104" s="15"/>
      <c r="Z104" s="15"/>
      <c r="AA104" s="15"/>
      <c r="AB104" s="15"/>
      <c r="AC104" s="15"/>
      <c r="AD104" s="15"/>
      <c r="AE104" s="15"/>
      <c r="AT104" s="275" t="s">
        <v>228</v>
      </c>
      <c r="AU104" s="275" t="s">
        <v>84</v>
      </c>
      <c r="AV104" s="15" t="s">
        <v>84</v>
      </c>
      <c r="AW104" s="15" t="s">
        <v>39</v>
      </c>
      <c r="AX104" s="15" t="s">
        <v>77</v>
      </c>
      <c r="AY104" s="275" t="s">
        <v>219</v>
      </c>
    </row>
    <row r="105" s="13" customFormat="1">
      <c r="A105" s="13"/>
      <c r="B105" s="229"/>
      <c r="C105" s="230"/>
      <c r="D105" s="231" t="s">
        <v>228</v>
      </c>
      <c r="E105" s="232" t="s">
        <v>1768</v>
      </c>
      <c r="F105" s="233" t="s">
        <v>2669</v>
      </c>
      <c r="G105" s="230"/>
      <c r="H105" s="234">
        <v>18</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84</v>
      </c>
      <c r="AV105" s="13" t="s">
        <v>86</v>
      </c>
      <c r="AW105" s="13" t="s">
        <v>39</v>
      </c>
      <c r="AX105" s="13" t="s">
        <v>84</v>
      </c>
      <c r="AY105" s="240" t="s">
        <v>219</v>
      </c>
    </row>
    <row r="106" s="2" customFormat="1" ht="24.15" customHeight="1">
      <c r="A106" s="42"/>
      <c r="B106" s="43"/>
      <c r="C106" s="216" t="s">
        <v>226</v>
      </c>
      <c r="D106" s="216" t="s">
        <v>221</v>
      </c>
      <c r="E106" s="217" t="s">
        <v>1213</v>
      </c>
      <c r="F106" s="218" t="s">
        <v>1214</v>
      </c>
      <c r="G106" s="219" t="s">
        <v>1749</v>
      </c>
      <c r="H106" s="220">
        <v>90</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2670</v>
      </c>
    </row>
    <row r="107" s="2" customFormat="1">
      <c r="A107" s="42"/>
      <c r="B107" s="43"/>
      <c r="C107" s="44"/>
      <c r="D107" s="299" t="s">
        <v>1131</v>
      </c>
      <c r="E107" s="44"/>
      <c r="F107" s="300" t="s">
        <v>1216</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13" customFormat="1">
      <c r="A108" s="13"/>
      <c r="B108" s="229"/>
      <c r="C108" s="230"/>
      <c r="D108" s="231" t="s">
        <v>228</v>
      </c>
      <c r="E108" s="232" t="s">
        <v>1775</v>
      </c>
      <c r="F108" s="233" t="s">
        <v>2671</v>
      </c>
      <c r="G108" s="230"/>
      <c r="H108" s="234">
        <v>90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84</v>
      </c>
      <c r="AV108" s="13" t="s">
        <v>86</v>
      </c>
      <c r="AW108" s="13" t="s">
        <v>39</v>
      </c>
      <c r="AX108" s="13" t="s">
        <v>84</v>
      </c>
      <c r="AY108" s="240" t="s">
        <v>219</v>
      </c>
    </row>
    <row r="109" s="2" customFormat="1" ht="24.15" customHeight="1">
      <c r="A109" s="42"/>
      <c r="B109" s="43"/>
      <c r="C109" s="216" t="s">
        <v>246</v>
      </c>
      <c r="D109" s="216" t="s">
        <v>221</v>
      </c>
      <c r="E109" s="217" t="s">
        <v>1802</v>
      </c>
      <c r="F109" s="218" t="s">
        <v>1803</v>
      </c>
      <c r="G109" s="219" t="s">
        <v>1749</v>
      </c>
      <c r="H109" s="220">
        <v>1350</v>
      </c>
      <c r="I109" s="221"/>
      <c r="J109" s="222">
        <f>ROUND(I109*H109,2)</f>
        <v>0</v>
      </c>
      <c r="K109" s="218" t="s">
        <v>1129</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84</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2672</v>
      </c>
    </row>
    <row r="110" s="2" customFormat="1">
      <c r="A110" s="42"/>
      <c r="B110" s="43"/>
      <c r="C110" s="44"/>
      <c r="D110" s="299" t="s">
        <v>1131</v>
      </c>
      <c r="E110" s="44"/>
      <c r="F110" s="300" t="s">
        <v>1805</v>
      </c>
      <c r="G110" s="44"/>
      <c r="H110" s="44"/>
      <c r="I110" s="277"/>
      <c r="J110" s="44"/>
      <c r="K110" s="44"/>
      <c r="L110" s="48"/>
      <c r="M110" s="278"/>
      <c r="N110" s="279"/>
      <c r="O110" s="88"/>
      <c r="P110" s="88"/>
      <c r="Q110" s="88"/>
      <c r="R110" s="88"/>
      <c r="S110" s="88"/>
      <c r="T110" s="89"/>
      <c r="U110" s="42"/>
      <c r="V110" s="42"/>
      <c r="W110" s="42"/>
      <c r="X110" s="42"/>
      <c r="Y110" s="42"/>
      <c r="Z110" s="42"/>
      <c r="AA110" s="42"/>
      <c r="AB110" s="42"/>
      <c r="AC110" s="42"/>
      <c r="AD110" s="42"/>
      <c r="AE110" s="42"/>
      <c r="AT110" s="20" t="s">
        <v>1131</v>
      </c>
      <c r="AU110" s="20" t="s">
        <v>84</v>
      </c>
    </row>
    <row r="111" s="15" customFormat="1">
      <c r="A111" s="15"/>
      <c r="B111" s="266"/>
      <c r="C111" s="267"/>
      <c r="D111" s="231" t="s">
        <v>228</v>
      </c>
      <c r="E111" s="268" t="s">
        <v>32</v>
      </c>
      <c r="F111" s="269" t="s">
        <v>1806</v>
      </c>
      <c r="G111" s="267"/>
      <c r="H111" s="268" t="s">
        <v>32</v>
      </c>
      <c r="I111" s="270"/>
      <c r="J111" s="267"/>
      <c r="K111" s="267"/>
      <c r="L111" s="271"/>
      <c r="M111" s="272"/>
      <c r="N111" s="273"/>
      <c r="O111" s="273"/>
      <c r="P111" s="273"/>
      <c r="Q111" s="273"/>
      <c r="R111" s="273"/>
      <c r="S111" s="273"/>
      <c r="T111" s="274"/>
      <c r="U111" s="15"/>
      <c r="V111" s="15"/>
      <c r="W111" s="15"/>
      <c r="X111" s="15"/>
      <c r="Y111" s="15"/>
      <c r="Z111" s="15"/>
      <c r="AA111" s="15"/>
      <c r="AB111" s="15"/>
      <c r="AC111" s="15"/>
      <c r="AD111" s="15"/>
      <c r="AE111" s="15"/>
      <c r="AT111" s="275" t="s">
        <v>228</v>
      </c>
      <c r="AU111" s="275" t="s">
        <v>84</v>
      </c>
      <c r="AV111" s="15" t="s">
        <v>84</v>
      </c>
      <c r="AW111" s="15" t="s">
        <v>39</v>
      </c>
      <c r="AX111" s="15" t="s">
        <v>77</v>
      </c>
      <c r="AY111" s="275" t="s">
        <v>219</v>
      </c>
    </row>
    <row r="112" s="13" customFormat="1">
      <c r="A112" s="13"/>
      <c r="B112" s="229"/>
      <c r="C112" s="230"/>
      <c r="D112" s="231" t="s">
        <v>228</v>
      </c>
      <c r="E112" s="232" t="s">
        <v>1783</v>
      </c>
      <c r="F112" s="233" t="s">
        <v>2673</v>
      </c>
      <c r="G112" s="230"/>
      <c r="H112" s="234">
        <v>1350</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84</v>
      </c>
      <c r="AV112" s="13" t="s">
        <v>86</v>
      </c>
      <c r="AW112" s="13" t="s">
        <v>39</v>
      </c>
      <c r="AX112" s="13" t="s">
        <v>84</v>
      </c>
      <c r="AY112" s="240" t="s">
        <v>219</v>
      </c>
    </row>
    <row r="113" s="2" customFormat="1" ht="37.8" customHeight="1">
      <c r="A113" s="42"/>
      <c r="B113" s="43"/>
      <c r="C113" s="216" t="s">
        <v>252</v>
      </c>
      <c r="D113" s="216" t="s">
        <v>221</v>
      </c>
      <c r="E113" s="217" t="s">
        <v>1809</v>
      </c>
      <c r="F113" s="218" t="s">
        <v>1810</v>
      </c>
      <c r="G113" s="219" t="s">
        <v>1764</v>
      </c>
      <c r="H113" s="220">
        <v>18</v>
      </c>
      <c r="I113" s="221"/>
      <c r="J113" s="222">
        <f>ROUND(I113*H113,2)</f>
        <v>0</v>
      </c>
      <c r="K113" s="218" t="s">
        <v>1129</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2674</v>
      </c>
    </row>
    <row r="114" s="2" customFormat="1">
      <c r="A114" s="42"/>
      <c r="B114" s="43"/>
      <c r="C114" s="44"/>
      <c r="D114" s="299" t="s">
        <v>1131</v>
      </c>
      <c r="E114" s="44"/>
      <c r="F114" s="300" t="s">
        <v>1812</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1131</v>
      </c>
      <c r="AU114" s="20" t="s">
        <v>84</v>
      </c>
    </row>
    <row r="115" s="15" customFormat="1">
      <c r="A115" s="15"/>
      <c r="B115" s="266"/>
      <c r="C115" s="267"/>
      <c r="D115" s="231" t="s">
        <v>228</v>
      </c>
      <c r="E115" s="268" t="s">
        <v>32</v>
      </c>
      <c r="F115" s="269" t="s">
        <v>1813</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5" customFormat="1">
      <c r="A116" s="15"/>
      <c r="B116" s="266"/>
      <c r="C116" s="267"/>
      <c r="D116" s="231" t="s">
        <v>228</v>
      </c>
      <c r="E116" s="268" t="s">
        <v>32</v>
      </c>
      <c r="F116" s="269" t="s">
        <v>1782</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13" customFormat="1">
      <c r="A117" s="13"/>
      <c r="B117" s="229"/>
      <c r="C117" s="230"/>
      <c r="D117" s="231" t="s">
        <v>228</v>
      </c>
      <c r="E117" s="232" t="s">
        <v>1790</v>
      </c>
      <c r="F117" s="233" t="s">
        <v>2669</v>
      </c>
      <c r="G117" s="230"/>
      <c r="H117" s="234">
        <v>18</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84</v>
      </c>
      <c r="AV117" s="13" t="s">
        <v>86</v>
      </c>
      <c r="AW117" s="13" t="s">
        <v>39</v>
      </c>
      <c r="AX117" s="13" t="s">
        <v>84</v>
      </c>
      <c r="AY117" s="240" t="s">
        <v>219</v>
      </c>
    </row>
    <row r="118" s="2" customFormat="1" ht="37.8" customHeight="1">
      <c r="A118" s="42"/>
      <c r="B118" s="43"/>
      <c r="C118" s="216" t="s">
        <v>256</v>
      </c>
      <c r="D118" s="216" t="s">
        <v>221</v>
      </c>
      <c r="E118" s="217" t="s">
        <v>1223</v>
      </c>
      <c r="F118" s="218" t="s">
        <v>1815</v>
      </c>
      <c r="G118" s="219" t="s">
        <v>1764</v>
      </c>
      <c r="H118" s="220">
        <v>118.5</v>
      </c>
      <c r="I118" s="221"/>
      <c r="J118" s="222">
        <f>ROUND(I118*H118,2)</f>
        <v>0</v>
      </c>
      <c r="K118" s="218" t="s">
        <v>1129</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2675</v>
      </c>
    </row>
    <row r="119" s="2" customFormat="1">
      <c r="A119" s="42"/>
      <c r="B119" s="43"/>
      <c r="C119" s="44"/>
      <c r="D119" s="299" t="s">
        <v>1131</v>
      </c>
      <c r="E119" s="44"/>
      <c r="F119" s="300" t="s">
        <v>1226</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1131</v>
      </c>
      <c r="AU119" s="20" t="s">
        <v>84</v>
      </c>
    </row>
    <row r="120" s="2" customFormat="1" ht="37.8" customHeight="1">
      <c r="A120" s="42"/>
      <c r="B120" s="43"/>
      <c r="C120" s="216" t="s">
        <v>262</v>
      </c>
      <c r="D120" s="216" t="s">
        <v>221</v>
      </c>
      <c r="E120" s="217" t="s">
        <v>1228</v>
      </c>
      <c r="F120" s="218" t="s">
        <v>1817</v>
      </c>
      <c r="G120" s="219" t="s">
        <v>1764</v>
      </c>
      <c r="H120" s="220">
        <v>1185</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2676</v>
      </c>
    </row>
    <row r="121" s="2" customFormat="1">
      <c r="A121" s="42"/>
      <c r="B121" s="43"/>
      <c r="C121" s="44"/>
      <c r="D121" s="299" t="s">
        <v>1131</v>
      </c>
      <c r="E121" s="44"/>
      <c r="F121" s="300" t="s">
        <v>1231</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15" customFormat="1">
      <c r="A122" s="15"/>
      <c r="B122" s="266"/>
      <c r="C122" s="267"/>
      <c r="D122" s="231" t="s">
        <v>228</v>
      </c>
      <c r="E122" s="268" t="s">
        <v>32</v>
      </c>
      <c r="F122" s="269" t="s">
        <v>2535</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1800</v>
      </c>
      <c r="F123" s="233" t="s">
        <v>2677</v>
      </c>
      <c r="G123" s="230"/>
      <c r="H123" s="234">
        <v>1185</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16.5" customHeight="1">
      <c r="A124" s="42"/>
      <c r="B124" s="43"/>
      <c r="C124" s="216" t="s">
        <v>267</v>
      </c>
      <c r="D124" s="216" t="s">
        <v>221</v>
      </c>
      <c r="E124" s="217" t="s">
        <v>1835</v>
      </c>
      <c r="F124" s="218" t="s">
        <v>1836</v>
      </c>
      <c r="G124" s="219" t="s">
        <v>1764</v>
      </c>
      <c r="H124" s="220">
        <v>118.5</v>
      </c>
      <c r="I124" s="221"/>
      <c r="J124" s="222">
        <f>ROUND(I124*H124,2)</f>
        <v>0</v>
      </c>
      <c r="K124" s="218" t="s">
        <v>1129</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2678</v>
      </c>
    </row>
    <row r="125" s="2" customFormat="1">
      <c r="A125" s="42"/>
      <c r="B125" s="43"/>
      <c r="C125" s="44"/>
      <c r="D125" s="299" t="s">
        <v>1131</v>
      </c>
      <c r="E125" s="44"/>
      <c r="F125" s="300" t="s">
        <v>1838</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1131</v>
      </c>
      <c r="AU125" s="20" t="s">
        <v>84</v>
      </c>
    </row>
    <row r="126" s="13" customFormat="1">
      <c r="A126" s="13"/>
      <c r="B126" s="229"/>
      <c r="C126" s="230"/>
      <c r="D126" s="231" t="s">
        <v>228</v>
      </c>
      <c r="E126" s="232" t="s">
        <v>1807</v>
      </c>
      <c r="F126" s="233" t="s">
        <v>2679</v>
      </c>
      <c r="G126" s="230"/>
      <c r="H126" s="234">
        <v>118.5</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24.15" customHeight="1">
      <c r="A127" s="42"/>
      <c r="B127" s="43"/>
      <c r="C127" s="216" t="s">
        <v>273</v>
      </c>
      <c r="D127" s="216" t="s">
        <v>221</v>
      </c>
      <c r="E127" s="217" t="s">
        <v>1262</v>
      </c>
      <c r="F127" s="218" t="s">
        <v>1263</v>
      </c>
      <c r="G127" s="219" t="s">
        <v>1839</v>
      </c>
      <c r="H127" s="220">
        <v>225.15000000000001</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2680</v>
      </c>
    </row>
    <row r="128" s="2" customFormat="1">
      <c r="A128" s="42"/>
      <c r="B128" s="43"/>
      <c r="C128" s="44"/>
      <c r="D128" s="299" t="s">
        <v>1131</v>
      </c>
      <c r="E128" s="44"/>
      <c r="F128" s="300" t="s">
        <v>1265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5" customFormat="1">
      <c r="A129" s="15"/>
      <c r="B129" s="266"/>
      <c r="C129" s="267"/>
      <c r="D129" s="231" t="s">
        <v>228</v>
      </c>
      <c r="E129" s="268" t="s">
        <v>32</v>
      </c>
      <c r="F129" s="269" t="s">
        <v>2544</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1814</v>
      </c>
      <c r="F130" s="233" t="s">
        <v>2681</v>
      </c>
      <c r="G130" s="230"/>
      <c r="H130" s="234">
        <v>225.15000000000001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24.15" customHeight="1">
      <c r="A131" s="42"/>
      <c r="B131" s="43"/>
      <c r="C131" s="216" t="s">
        <v>279</v>
      </c>
      <c r="D131" s="216" t="s">
        <v>221</v>
      </c>
      <c r="E131" s="217" t="s">
        <v>1843</v>
      </c>
      <c r="F131" s="218" t="s">
        <v>1844</v>
      </c>
      <c r="G131" s="219" t="s">
        <v>1764</v>
      </c>
      <c r="H131" s="220">
        <v>78.799999999999997</v>
      </c>
      <c r="I131" s="221"/>
      <c r="J131" s="222">
        <f>ROUND(I131*H131,2)</f>
        <v>0</v>
      </c>
      <c r="K131" s="218" t="s">
        <v>1129</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2682</v>
      </c>
    </row>
    <row r="132" s="2" customFormat="1">
      <c r="A132" s="42"/>
      <c r="B132" s="43"/>
      <c r="C132" s="44"/>
      <c r="D132" s="299" t="s">
        <v>1131</v>
      </c>
      <c r="E132" s="44"/>
      <c r="F132" s="300" t="s">
        <v>1846</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2" customFormat="1" ht="16.5" customHeight="1">
      <c r="A133" s="42"/>
      <c r="B133" s="43"/>
      <c r="C133" s="252" t="s">
        <v>286</v>
      </c>
      <c r="D133" s="252" t="s">
        <v>280</v>
      </c>
      <c r="E133" s="253" t="s">
        <v>1847</v>
      </c>
      <c r="F133" s="254" t="s">
        <v>1848</v>
      </c>
      <c r="G133" s="255" t="s">
        <v>1839</v>
      </c>
      <c r="H133" s="256">
        <v>127.68000000000001</v>
      </c>
      <c r="I133" s="257"/>
      <c r="J133" s="258">
        <f>ROUND(I133*H133,2)</f>
        <v>0</v>
      </c>
      <c r="K133" s="254" t="s">
        <v>1129</v>
      </c>
      <c r="L133" s="259"/>
      <c r="M133" s="260" t="s">
        <v>32</v>
      </c>
      <c r="N133" s="261" t="s">
        <v>48</v>
      </c>
      <c r="O133" s="88"/>
      <c r="P133" s="225">
        <f>O133*H133</f>
        <v>0</v>
      </c>
      <c r="Q133" s="225">
        <v>1</v>
      </c>
      <c r="R133" s="225">
        <f>Q133*H133</f>
        <v>127.68000000000001</v>
      </c>
      <c r="S133" s="225">
        <v>0</v>
      </c>
      <c r="T133" s="226">
        <f>S133*H133</f>
        <v>0</v>
      </c>
      <c r="U133" s="42"/>
      <c r="V133" s="42"/>
      <c r="W133" s="42"/>
      <c r="X133" s="42"/>
      <c r="Y133" s="42"/>
      <c r="Z133" s="42"/>
      <c r="AA133" s="42"/>
      <c r="AB133" s="42"/>
      <c r="AC133" s="42"/>
      <c r="AD133" s="42"/>
      <c r="AE133" s="42"/>
      <c r="AR133" s="227" t="s">
        <v>262</v>
      </c>
      <c r="AT133" s="227" t="s">
        <v>280</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2683</v>
      </c>
    </row>
    <row r="134" s="2" customFormat="1" ht="24.15" customHeight="1">
      <c r="A134" s="42"/>
      <c r="B134" s="43"/>
      <c r="C134" s="216" t="s">
        <v>290</v>
      </c>
      <c r="D134" s="216" t="s">
        <v>221</v>
      </c>
      <c r="E134" s="217" t="s">
        <v>1850</v>
      </c>
      <c r="F134" s="218" t="s">
        <v>1851</v>
      </c>
      <c r="G134" s="219" t="s">
        <v>1749</v>
      </c>
      <c r="H134" s="220">
        <v>70</v>
      </c>
      <c r="I134" s="221"/>
      <c r="J134" s="222">
        <f>ROUND(I134*H134,2)</f>
        <v>0</v>
      </c>
      <c r="K134" s="218" t="s">
        <v>1129</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2684</v>
      </c>
    </row>
    <row r="135" s="2" customFormat="1">
      <c r="A135" s="42"/>
      <c r="B135" s="43"/>
      <c r="C135" s="44"/>
      <c r="D135" s="299" t="s">
        <v>1131</v>
      </c>
      <c r="E135" s="44"/>
      <c r="F135" s="300" t="s">
        <v>1853</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15" customFormat="1">
      <c r="A136" s="15"/>
      <c r="B136" s="266"/>
      <c r="C136" s="267"/>
      <c r="D136" s="231" t="s">
        <v>228</v>
      </c>
      <c r="E136" s="268" t="s">
        <v>32</v>
      </c>
      <c r="F136" s="269" t="s">
        <v>1759</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1827</v>
      </c>
      <c r="F137" s="233" t="s">
        <v>2685</v>
      </c>
      <c r="G137" s="230"/>
      <c r="H137" s="234">
        <v>70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52" t="s">
        <v>295</v>
      </c>
      <c r="D138" s="252" t="s">
        <v>280</v>
      </c>
      <c r="E138" s="253" t="s">
        <v>1856</v>
      </c>
      <c r="F138" s="254" t="s">
        <v>1857</v>
      </c>
      <c r="G138" s="255" t="s">
        <v>1839</v>
      </c>
      <c r="H138" s="256">
        <v>13.300000000000001</v>
      </c>
      <c r="I138" s="257"/>
      <c r="J138" s="258">
        <f>ROUND(I138*H138,2)</f>
        <v>0</v>
      </c>
      <c r="K138" s="254" t="s">
        <v>1129</v>
      </c>
      <c r="L138" s="259"/>
      <c r="M138" s="260" t="s">
        <v>32</v>
      </c>
      <c r="N138" s="261" t="s">
        <v>48</v>
      </c>
      <c r="O138" s="88"/>
      <c r="P138" s="225">
        <f>O138*H138</f>
        <v>0</v>
      </c>
      <c r="Q138" s="225">
        <v>1</v>
      </c>
      <c r="R138" s="225">
        <f>Q138*H138</f>
        <v>13.300000000000001</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2686</v>
      </c>
    </row>
    <row r="139" s="15" customFormat="1">
      <c r="A139" s="15"/>
      <c r="B139" s="266"/>
      <c r="C139" s="267"/>
      <c r="D139" s="231" t="s">
        <v>228</v>
      </c>
      <c r="E139" s="268" t="s">
        <v>32</v>
      </c>
      <c r="F139" s="269" t="s">
        <v>1759</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1833</v>
      </c>
      <c r="F140" s="233" t="s">
        <v>2687</v>
      </c>
      <c r="G140" s="230"/>
      <c r="H140" s="234">
        <v>13.300000000000001</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16.5" customHeight="1">
      <c r="A141" s="42"/>
      <c r="B141" s="43"/>
      <c r="C141" s="216" t="s">
        <v>8</v>
      </c>
      <c r="D141" s="216" t="s">
        <v>221</v>
      </c>
      <c r="E141" s="217" t="s">
        <v>1861</v>
      </c>
      <c r="F141" s="218" t="s">
        <v>1862</v>
      </c>
      <c r="G141" s="219" t="s">
        <v>1749</v>
      </c>
      <c r="H141" s="220">
        <v>70</v>
      </c>
      <c r="I141" s="221"/>
      <c r="J141" s="222">
        <f>ROUND(I141*H141,2)</f>
        <v>0</v>
      </c>
      <c r="K141" s="218" t="s">
        <v>1129</v>
      </c>
      <c r="L141" s="48"/>
      <c r="M141" s="223" t="s">
        <v>32</v>
      </c>
      <c r="N141" s="224" t="s">
        <v>48</v>
      </c>
      <c r="O141" s="88"/>
      <c r="P141" s="225">
        <f>O141*H141</f>
        <v>0</v>
      </c>
      <c r="Q141" s="225">
        <v>0.0012727000000000001</v>
      </c>
      <c r="R141" s="225">
        <f>Q141*H141</f>
        <v>0.089089000000000002</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2688</v>
      </c>
    </row>
    <row r="142" s="2" customFormat="1">
      <c r="A142" s="42"/>
      <c r="B142" s="43"/>
      <c r="C142" s="44"/>
      <c r="D142" s="299" t="s">
        <v>1131</v>
      </c>
      <c r="E142" s="44"/>
      <c r="F142" s="300" t="s">
        <v>1864</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1131</v>
      </c>
      <c r="AU142" s="20" t="s">
        <v>84</v>
      </c>
    </row>
    <row r="143" s="15" customFormat="1">
      <c r="A143" s="15"/>
      <c r="B143" s="266"/>
      <c r="C143" s="267"/>
      <c r="D143" s="231" t="s">
        <v>228</v>
      </c>
      <c r="E143" s="268" t="s">
        <v>32</v>
      </c>
      <c r="F143" s="269" t="s">
        <v>1759</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2689</v>
      </c>
      <c r="F144" s="233" t="s">
        <v>2685</v>
      </c>
      <c r="G144" s="230"/>
      <c r="H144" s="234">
        <v>70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52" t="s">
        <v>302</v>
      </c>
      <c r="D145" s="252" t="s">
        <v>280</v>
      </c>
      <c r="E145" s="253" t="s">
        <v>1866</v>
      </c>
      <c r="F145" s="254" t="s">
        <v>1867</v>
      </c>
      <c r="G145" s="255" t="s">
        <v>1868</v>
      </c>
      <c r="H145" s="256">
        <v>1.75</v>
      </c>
      <c r="I145" s="257"/>
      <c r="J145" s="258">
        <f>ROUND(I145*H145,2)</f>
        <v>0</v>
      </c>
      <c r="K145" s="254" t="s">
        <v>1129</v>
      </c>
      <c r="L145" s="259"/>
      <c r="M145" s="260" t="s">
        <v>32</v>
      </c>
      <c r="N145" s="261" t="s">
        <v>48</v>
      </c>
      <c r="O145" s="88"/>
      <c r="P145" s="225">
        <f>O145*H145</f>
        <v>0</v>
      </c>
      <c r="Q145" s="225">
        <v>0.001</v>
      </c>
      <c r="R145" s="225">
        <f>Q145*H145</f>
        <v>0.00175</v>
      </c>
      <c r="S145" s="225">
        <v>0</v>
      </c>
      <c r="T145" s="226">
        <f>S145*H145</f>
        <v>0</v>
      </c>
      <c r="U145" s="42"/>
      <c r="V145" s="42"/>
      <c r="W145" s="42"/>
      <c r="X145" s="42"/>
      <c r="Y145" s="42"/>
      <c r="Z145" s="42"/>
      <c r="AA145" s="42"/>
      <c r="AB145" s="42"/>
      <c r="AC145" s="42"/>
      <c r="AD145" s="42"/>
      <c r="AE145" s="42"/>
      <c r="AR145" s="227" t="s">
        <v>262</v>
      </c>
      <c r="AT145" s="227" t="s">
        <v>280</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2690</v>
      </c>
    </row>
    <row r="146" s="12" customFormat="1" ht="25.92" customHeight="1">
      <c r="A146" s="12"/>
      <c r="B146" s="200"/>
      <c r="C146" s="201"/>
      <c r="D146" s="202" t="s">
        <v>76</v>
      </c>
      <c r="E146" s="203" t="s">
        <v>86</v>
      </c>
      <c r="F146" s="203" t="s">
        <v>1870</v>
      </c>
      <c r="G146" s="201"/>
      <c r="H146" s="201"/>
      <c r="I146" s="204"/>
      <c r="J146" s="205">
        <f>BK146</f>
        <v>0</v>
      </c>
      <c r="K146" s="201"/>
      <c r="L146" s="206"/>
      <c r="M146" s="207"/>
      <c r="N146" s="208"/>
      <c r="O146" s="208"/>
      <c r="P146" s="209">
        <f>SUM(P147:P155)</f>
        <v>0</v>
      </c>
      <c r="Q146" s="208"/>
      <c r="R146" s="209">
        <f>SUM(R147:R155)</f>
        <v>4.1457918750000005</v>
      </c>
      <c r="S146" s="208"/>
      <c r="T146" s="210">
        <f>SUM(T147:T155)</f>
        <v>0</v>
      </c>
      <c r="U146" s="12"/>
      <c r="V146" s="12"/>
      <c r="W146" s="12"/>
      <c r="X146" s="12"/>
      <c r="Y146" s="12"/>
      <c r="Z146" s="12"/>
      <c r="AA146" s="12"/>
      <c r="AB146" s="12"/>
      <c r="AC146" s="12"/>
      <c r="AD146" s="12"/>
      <c r="AE146" s="12"/>
      <c r="AR146" s="211" t="s">
        <v>84</v>
      </c>
      <c r="AT146" s="212" t="s">
        <v>76</v>
      </c>
      <c r="AU146" s="212" t="s">
        <v>77</v>
      </c>
      <c r="AY146" s="211" t="s">
        <v>219</v>
      </c>
      <c r="BK146" s="213">
        <f>SUM(BK147:BK155)</f>
        <v>0</v>
      </c>
    </row>
    <row r="147" s="2" customFormat="1" ht="33" customHeight="1">
      <c r="A147" s="42"/>
      <c r="B147" s="43"/>
      <c r="C147" s="216" t="s">
        <v>308</v>
      </c>
      <c r="D147" s="216" t="s">
        <v>221</v>
      </c>
      <c r="E147" s="217" t="s">
        <v>1871</v>
      </c>
      <c r="F147" s="218" t="s">
        <v>1872</v>
      </c>
      <c r="G147" s="219" t="s">
        <v>1749</v>
      </c>
      <c r="H147" s="220">
        <v>37.5</v>
      </c>
      <c r="I147" s="221"/>
      <c r="J147" s="222">
        <f>ROUND(I147*H147,2)</f>
        <v>0</v>
      </c>
      <c r="K147" s="218" t="s">
        <v>1129</v>
      </c>
      <c r="L147" s="48"/>
      <c r="M147" s="223" t="s">
        <v>32</v>
      </c>
      <c r="N147" s="224" t="s">
        <v>48</v>
      </c>
      <c r="O147" s="88"/>
      <c r="P147" s="225">
        <f>O147*H147</f>
        <v>0</v>
      </c>
      <c r="Q147" s="225">
        <v>0.00030945000000000001</v>
      </c>
      <c r="R147" s="225">
        <f>Q147*H147</f>
        <v>0.011604375</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2691</v>
      </c>
    </row>
    <row r="148" s="2" customFormat="1">
      <c r="A148" s="42"/>
      <c r="B148" s="43"/>
      <c r="C148" s="44"/>
      <c r="D148" s="299" t="s">
        <v>1131</v>
      </c>
      <c r="E148" s="44"/>
      <c r="F148" s="300" t="s">
        <v>1874</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1131</v>
      </c>
      <c r="AU148" s="20" t="s">
        <v>84</v>
      </c>
    </row>
    <row r="149" s="15" customFormat="1">
      <c r="A149" s="15"/>
      <c r="B149" s="266"/>
      <c r="C149" s="267"/>
      <c r="D149" s="231" t="s">
        <v>228</v>
      </c>
      <c r="E149" s="268" t="s">
        <v>32</v>
      </c>
      <c r="F149" s="269" t="s">
        <v>1875</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2550</v>
      </c>
      <c r="F150" s="233" t="s">
        <v>2692</v>
      </c>
      <c r="G150" s="230"/>
      <c r="H150" s="234">
        <v>37.5</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16.5" customHeight="1">
      <c r="A151" s="42"/>
      <c r="B151" s="43"/>
      <c r="C151" s="252" t="s">
        <v>312</v>
      </c>
      <c r="D151" s="252" t="s">
        <v>280</v>
      </c>
      <c r="E151" s="253" t="s">
        <v>1878</v>
      </c>
      <c r="F151" s="254" t="s">
        <v>1879</v>
      </c>
      <c r="G151" s="255" t="s">
        <v>1749</v>
      </c>
      <c r="H151" s="256">
        <v>39.375</v>
      </c>
      <c r="I151" s="257"/>
      <c r="J151" s="258">
        <f>ROUND(I151*H151,2)</f>
        <v>0</v>
      </c>
      <c r="K151" s="254" t="s">
        <v>1129</v>
      </c>
      <c r="L151" s="259"/>
      <c r="M151" s="260" t="s">
        <v>32</v>
      </c>
      <c r="N151" s="261" t="s">
        <v>48</v>
      </c>
      <c r="O151" s="88"/>
      <c r="P151" s="225">
        <f>O151*H151</f>
        <v>0</v>
      </c>
      <c r="Q151" s="225">
        <v>0.00069999999999999999</v>
      </c>
      <c r="R151" s="225">
        <f>Q151*H151</f>
        <v>0.0275625</v>
      </c>
      <c r="S151" s="225">
        <v>0</v>
      </c>
      <c r="T151" s="226">
        <f>S151*H151</f>
        <v>0</v>
      </c>
      <c r="U151" s="42"/>
      <c r="V151" s="42"/>
      <c r="W151" s="42"/>
      <c r="X151" s="42"/>
      <c r="Y151" s="42"/>
      <c r="Z151" s="42"/>
      <c r="AA151" s="42"/>
      <c r="AB151" s="42"/>
      <c r="AC151" s="42"/>
      <c r="AD151" s="42"/>
      <c r="AE151" s="42"/>
      <c r="AR151" s="227" t="s">
        <v>262</v>
      </c>
      <c r="AT151" s="227" t="s">
        <v>280</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2693</v>
      </c>
    </row>
    <row r="152" s="2" customFormat="1" ht="37.8" customHeight="1">
      <c r="A152" s="42"/>
      <c r="B152" s="43"/>
      <c r="C152" s="216" t="s">
        <v>316</v>
      </c>
      <c r="D152" s="216" t="s">
        <v>221</v>
      </c>
      <c r="E152" s="217" t="s">
        <v>1881</v>
      </c>
      <c r="F152" s="218" t="s">
        <v>1882</v>
      </c>
      <c r="G152" s="219" t="s">
        <v>280</v>
      </c>
      <c r="H152" s="220">
        <v>15</v>
      </c>
      <c r="I152" s="221"/>
      <c r="J152" s="222">
        <f>ROUND(I152*H152,2)</f>
        <v>0</v>
      </c>
      <c r="K152" s="218" t="s">
        <v>1129</v>
      </c>
      <c r="L152" s="48"/>
      <c r="M152" s="223" t="s">
        <v>32</v>
      </c>
      <c r="N152" s="224" t="s">
        <v>48</v>
      </c>
      <c r="O152" s="88"/>
      <c r="P152" s="225">
        <f>O152*H152</f>
        <v>0</v>
      </c>
      <c r="Q152" s="225">
        <v>0.27377499999999999</v>
      </c>
      <c r="R152" s="225">
        <f>Q152*H152</f>
        <v>4.1066250000000002</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2694</v>
      </c>
    </row>
    <row r="153" s="2" customFormat="1">
      <c r="A153" s="42"/>
      <c r="B153" s="43"/>
      <c r="C153" s="44"/>
      <c r="D153" s="299" t="s">
        <v>1131</v>
      </c>
      <c r="E153" s="44"/>
      <c r="F153" s="300" t="s">
        <v>1884</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1131</v>
      </c>
      <c r="AU153" s="20" t="s">
        <v>84</v>
      </c>
    </row>
    <row r="154" s="15" customFormat="1">
      <c r="A154" s="15"/>
      <c r="B154" s="266"/>
      <c r="C154" s="267"/>
      <c r="D154" s="231" t="s">
        <v>228</v>
      </c>
      <c r="E154" s="268" t="s">
        <v>32</v>
      </c>
      <c r="F154" s="269" t="s">
        <v>1885</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3" customFormat="1">
      <c r="A155" s="13"/>
      <c r="B155" s="229"/>
      <c r="C155" s="230"/>
      <c r="D155" s="231" t="s">
        <v>228</v>
      </c>
      <c r="E155" s="232" t="s">
        <v>1854</v>
      </c>
      <c r="F155" s="233" t="s">
        <v>2695</v>
      </c>
      <c r="G155" s="230"/>
      <c r="H155" s="234">
        <v>15</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12" customFormat="1" ht="25.92" customHeight="1">
      <c r="A156" s="12"/>
      <c r="B156" s="200"/>
      <c r="C156" s="201"/>
      <c r="D156" s="202" t="s">
        <v>76</v>
      </c>
      <c r="E156" s="203" t="s">
        <v>237</v>
      </c>
      <c r="F156" s="203" t="s">
        <v>1888</v>
      </c>
      <c r="G156" s="201"/>
      <c r="H156" s="201"/>
      <c r="I156" s="204"/>
      <c r="J156" s="205">
        <f>BK156</f>
        <v>0</v>
      </c>
      <c r="K156" s="201"/>
      <c r="L156" s="206"/>
      <c r="M156" s="207"/>
      <c r="N156" s="208"/>
      <c r="O156" s="208"/>
      <c r="P156" s="209">
        <f>SUM(P157:P184)</f>
        <v>0</v>
      </c>
      <c r="Q156" s="208"/>
      <c r="R156" s="209">
        <f>SUM(R157:R184)</f>
        <v>33.479914165199993</v>
      </c>
      <c r="S156" s="208"/>
      <c r="T156" s="210">
        <f>SUM(T157:T184)</f>
        <v>0</v>
      </c>
      <c r="U156" s="12"/>
      <c r="V156" s="12"/>
      <c r="W156" s="12"/>
      <c r="X156" s="12"/>
      <c r="Y156" s="12"/>
      <c r="Z156" s="12"/>
      <c r="AA156" s="12"/>
      <c r="AB156" s="12"/>
      <c r="AC156" s="12"/>
      <c r="AD156" s="12"/>
      <c r="AE156" s="12"/>
      <c r="AR156" s="211" t="s">
        <v>84</v>
      </c>
      <c r="AT156" s="212" t="s">
        <v>76</v>
      </c>
      <c r="AU156" s="212" t="s">
        <v>77</v>
      </c>
      <c r="AY156" s="211" t="s">
        <v>219</v>
      </c>
      <c r="BK156" s="213">
        <f>SUM(BK157:BK184)</f>
        <v>0</v>
      </c>
    </row>
    <row r="157" s="2" customFormat="1" ht="16.5" customHeight="1">
      <c r="A157" s="42"/>
      <c r="B157" s="43"/>
      <c r="C157" s="216" t="s">
        <v>320</v>
      </c>
      <c r="D157" s="216" t="s">
        <v>221</v>
      </c>
      <c r="E157" s="217" t="s">
        <v>2696</v>
      </c>
      <c r="F157" s="218" t="s">
        <v>2697</v>
      </c>
      <c r="G157" s="219" t="s">
        <v>1764</v>
      </c>
      <c r="H157" s="220">
        <v>2.9700000000000002</v>
      </c>
      <c r="I157" s="221"/>
      <c r="J157" s="222">
        <f>ROUND(I157*H157,2)</f>
        <v>0</v>
      </c>
      <c r="K157" s="218" t="s">
        <v>1129</v>
      </c>
      <c r="L157" s="48"/>
      <c r="M157" s="223" t="s">
        <v>32</v>
      </c>
      <c r="N157" s="224" t="s">
        <v>48</v>
      </c>
      <c r="O157" s="88"/>
      <c r="P157" s="225">
        <f>O157*H157</f>
        <v>0</v>
      </c>
      <c r="Q157" s="225">
        <v>2.5021499999999999</v>
      </c>
      <c r="R157" s="225">
        <f>Q157*H157</f>
        <v>7.4313855000000002</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2698</v>
      </c>
    </row>
    <row r="158" s="2" customFormat="1">
      <c r="A158" s="42"/>
      <c r="B158" s="43"/>
      <c r="C158" s="44"/>
      <c r="D158" s="299" t="s">
        <v>1131</v>
      </c>
      <c r="E158" s="44"/>
      <c r="F158" s="300" t="s">
        <v>2699</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1131</v>
      </c>
      <c r="AU158" s="20" t="s">
        <v>84</v>
      </c>
    </row>
    <row r="159" s="2" customFormat="1" ht="24.15" customHeight="1">
      <c r="A159" s="42"/>
      <c r="B159" s="43"/>
      <c r="C159" s="216" t="s">
        <v>7</v>
      </c>
      <c r="D159" s="216" t="s">
        <v>221</v>
      </c>
      <c r="E159" s="217" t="s">
        <v>2700</v>
      </c>
      <c r="F159" s="218" t="s">
        <v>2701</v>
      </c>
      <c r="G159" s="219" t="s">
        <v>1764</v>
      </c>
      <c r="H159" s="220">
        <v>2.9700000000000002</v>
      </c>
      <c r="I159" s="221"/>
      <c r="J159" s="222">
        <f>ROUND(I159*H159,2)</f>
        <v>0</v>
      </c>
      <c r="K159" s="218" t="s">
        <v>1129</v>
      </c>
      <c r="L159" s="48"/>
      <c r="M159" s="223" t="s">
        <v>32</v>
      </c>
      <c r="N159" s="224" t="s">
        <v>48</v>
      </c>
      <c r="O159" s="88"/>
      <c r="P159" s="225">
        <f>O159*H159</f>
        <v>0</v>
      </c>
      <c r="Q159" s="225">
        <v>0.048579999999999998</v>
      </c>
      <c r="R159" s="225">
        <f>Q159*H159</f>
        <v>0.14428260000000001</v>
      </c>
      <c r="S159" s="225">
        <v>0</v>
      </c>
      <c r="T159" s="226">
        <f>S159*H159</f>
        <v>0</v>
      </c>
      <c r="U159" s="42"/>
      <c r="V159" s="42"/>
      <c r="W159" s="42"/>
      <c r="X159" s="42"/>
      <c r="Y159" s="42"/>
      <c r="Z159" s="42"/>
      <c r="AA159" s="42"/>
      <c r="AB159" s="42"/>
      <c r="AC159" s="42"/>
      <c r="AD159" s="42"/>
      <c r="AE159" s="42"/>
      <c r="AR159" s="227" t="s">
        <v>226</v>
      </c>
      <c r="AT159" s="227" t="s">
        <v>221</v>
      </c>
      <c r="AU159" s="227" t="s">
        <v>84</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2702</v>
      </c>
    </row>
    <row r="160" s="2" customFormat="1">
      <c r="A160" s="42"/>
      <c r="B160" s="43"/>
      <c r="C160" s="44"/>
      <c r="D160" s="299" t="s">
        <v>1131</v>
      </c>
      <c r="E160" s="44"/>
      <c r="F160" s="300" t="s">
        <v>2703</v>
      </c>
      <c r="G160" s="44"/>
      <c r="H160" s="44"/>
      <c r="I160" s="277"/>
      <c r="J160" s="44"/>
      <c r="K160" s="44"/>
      <c r="L160" s="48"/>
      <c r="M160" s="278"/>
      <c r="N160" s="279"/>
      <c r="O160" s="88"/>
      <c r="P160" s="88"/>
      <c r="Q160" s="88"/>
      <c r="R160" s="88"/>
      <c r="S160" s="88"/>
      <c r="T160" s="89"/>
      <c r="U160" s="42"/>
      <c r="V160" s="42"/>
      <c r="W160" s="42"/>
      <c r="X160" s="42"/>
      <c r="Y160" s="42"/>
      <c r="Z160" s="42"/>
      <c r="AA160" s="42"/>
      <c r="AB160" s="42"/>
      <c r="AC160" s="42"/>
      <c r="AD160" s="42"/>
      <c r="AE160" s="42"/>
      <c r="AT160" s="20" t="s">
        <v>1131</v>
      </c>
      <c r="AU160" s="20" t="s">
        <v>84</v>
      </c>
    </row>
    <row r="161" s="13" customFormat="1">
      <c r="A161" s="13"/>
      <c r="B161" s="229"/>
      <c r="C161" s="230"/>
      <c r="D161" s="231" t="s">
        <v>228</v>
      </c>
      <c r="E161" s="232" t="s">
        <v>1865</v>
      </c>
      <c r="F161" s="233" t="s">
        <v>2704</v>
      </c>
      <c r="G161" s="230"/>
      <c r="H161" s="234">
        <v>2.9700000000000002</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327</v>
      </c>
      <c r="D162" s="216" t="s">
        <v>221</v>
      </c>
      <c r="E162" s="217" t="s">
        <v>2705</v>
      </c>
      <c r="F162" s="218" t="s">
        <v>2706</v>
      </c>
      <c r="G162" s="219" t="s">
        <v>1839</v>
      </c>
      <c r="H162" s="220">
        <v>0.29599999999999999</v>
      </c>
      <c r="I162" s="221"/>
      <c r="J162" s="222">
        <f>ROUND(I162*H162,2)</f>
        <v>0</v>
      </c>
      <c r="K162" s="218" t="s">
        <v>1129</v>
      </c>
      <c r="L162" s="48"/>
      <c r="M162" s="223" t="s">
        <v>32</v>
      </c>
      <c r="N162" s="224" t="s">
        <v>48</v>
      </c>
      <c r="O162" s="88"/>
      <c r="P162" s="225">
        <f>O162*H162</f>
        <v>0</v>
      </c>
      <c r="Q162" s="225">
        <v>1.0487652000000001</v>
      </c>
      <c r="R162" s="225">
        <f>Q162*H162</f>
        <v>0.31043449919999999</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2707</v>
      </c>
    </row>
    <row r="163" s="2" customFormat="1">
      <c r="A163" s="42"/>
      <c r="B163" s="43"/>
      <c r="C163" s="44"/>
      <c r="D163" s="299" t="s">
        <v>1131</v>
      </c>
      <c r="E163" s="44"/>
      <c r="F163" s="300" t="s">
        <v>2708</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1131</v>
      </c>
      <c r="AU163" s="20" t="s">
        <v>84</v>
      </c>
    </row>
    <row r="164" s="15" customFormat="1">
      <c r="A164" s="15"/>
      <c r="B164" s="266"/>
      <c r="C164" s="267"/>
      <c r="D164" s="231" t="s">
        <v>228</v>
      </c>
      <c r="E164" s="268" t="s">
        <v>32</v>
      </c>
      <c r="F164" s="269" t="s">
        <v>2709</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2559</v>
      </c>
      <c r="F165" s="233" t="s">
        <v>2710</v>
      </c>
      <c r="G165" s="230"/>
      <c r="H165" s="234">
        <v>0.29599999999999999</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2" customFormat="1" ht="24.15" customHeight="1">
      <c r="A166" s="42"/>
      <c r="B166" s="43"/>
      <c r="C166" s="216" t="s">
        <v>331</v>
      </c>
      <c r="D166" s="216" t="s">
        <v>221</v>
      </c>
      <c r="E166" s="217" t="s">
        <v>2711</v>
      </c>
      <c r="F166" s="218" t="s">
        <v>2712</v>
      </c>
      <c r="G166" s="219" t="s">
        <v>1749</v>
      </c>
      <c r="H166" s="220">
        <v>15.696</v>
      </c>
      <c r="I166" s="221"/>
      <c r="J166" s="222">
        <f>ROUND(I166*H166,2)</f>
        <v>0</v>
      </c>
      <c r="K166" s="218" t="s">
        <v>1903</v>
      </c>
      <c r="L166" s="48"/>
      <c r="M166" s="223" t="s">
        <v>32</v>
      </c>
      <c r="N166" s="224" t="s">
        <v>48</v>
      </c>
      <c r="O166" s="88"/>
      <c r="P166" s="225">
        <f>O166*H166</f>
        <v>0</v>
      </c>
      <c r="Q166" s="225">
        <v>0.0028</v>
      </c>
      <c r="R166" s="225">
        <f>Q166*H166</f>
        <v>0.043948799999999996</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2713</v>
      </c>
    </row>
    <row r="167" s="2" customFormat="1">
      <c r="A167" s="42"/>
      <c r="B167" s="43"/>
      <c r="C167" s="44"/>
      <c r="D167" s="231" t="s">
        <v>663</v>
      </c>
      <c r="E167" s="44"/>
      <c r="F167" s="276" t="s">
        <v>1905</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663</v>
      </c>
      <c r="AU167" s="20" t="s">
        <v>84</v>
      </c>
    </row>
    <row r="168" s="15" customFormat="1">
      <c r="A168" s="15"/>
      <c r="B168" s="266"/>
      <c r="C168" s="267"/>
      <c r="D168" s="231" t="s">
        <v>228</v>
      </c>
      <c r="E168" s="268" t="s">
        <v>32</v>
      </c>
      <c r="F168" s="269" t="s">
        <v>2714</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1876</v>
      </c>
      <c r="F169" s="233" t="s">
        <v>2715</v>
      </c>
      <c r="G169" s="230"/>
      <c r="H169" s="234">
        <v>15.696</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24.15" customHeight="1">
      <c r="A170" s="42"/>
      <c r="B170" s="43"/>
      <c r="C170" s="216" t="s">
        <v>336</v>
      </c>
      <c r="D170" s="216" t="s">
        <v>221</v>
      </c>
      <c r="E170" s="217" t="s">
        <v>2716</v>
      </c>
      <c r="F170" s="218" t="s">
        <v>2717</v>
      </c>
      <c r="G170" s="219" t="s">
        <v>280</v>
      </c>
      <c r="H170" s="220">
        <v>1.5449999999999999</v>
      </c>
      <c r="I170" s="221"/>
      <c r="J170" s="222">
        <f>ROUND(I170*H170,2)</f>
        <v>0</v>
      </c>
      <c r="K170" s="218" t="s">
        <v>1129</v>
      </c>
      <c r="L170" s="48"/>
      <c r="M170" s="223" t="s">
        <v>32</v>
      </c>
      <c r="N170" s="224" t="s">
        <v>48</v>
      </c>
      <c r="O170" s="88"/>
      <c r="P170" s="225">
        <f>O170*H170</f>
        <v>0</v>
      </c>
      <c r="Q170" s="225">
        <v>0.00019320000000000001</v>
      </c>
      <c r="R170" s="225">
        <f>Q170*H170</f>
        <v>0.00029849400000000001</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2718</v>
      </c>
    </row>
    <row r="171" s="2" customFormat="1">
      <c r="A171" s="42"/>
      <c r="B171" s="43"/>
      <c r="C171" s="44"/>
      <c r="D171" s="299" t="s">
        <v>1131</v>
      </c>
      <c r="E171" s="44"/>
      <c r="F171" s="300" t="s">
        <v>2719</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1131</v>
      </c>
      <c r="AU171" s="20" t="s">
        <v>84</v>
      </c>
    </row>
    <row r="172" s="15" customFormat="1">
      <c r="A172" s="15"/>
      <c r="B172" s="266"/>
      <c r="C172" s="267"/>
      <c r="D172" s="231" t="s">
        <v>228</v>
      </c>
      <c r="E172" s="268" t="s">
        <v>32</v>
      </c>
      <c r="F172" s="269" t="s">
        <v>2720</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2721</v>
      </c>
      <c r="F173" s="233" t="s">
        <v>2722</v>
      </c>
      <c r="G173" s="230"/>
      <c r="H173" s="234">
        <v>1.5449999999999999</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84</v>
      </c>
      <c r="AY173" s="240" t="s">
        <v>219</v>
      </c>
    </row>
    <row r="174" s="2" customFormat="1" ht="16.5" customHeight="1">
      <c r="A174" s="42"/>
      <c r="B174" s="43"/>
      <c r="C174" s="216" t="s">
        <v>341</v>
      </c>
      <c r="D174" s="216" t="s">
        <v>221</v>
      </c>
      <c r="E174" s="217" t="s">
        <v>1889</v>
      </c>
      <c r="F174" s="218" t="s">
        <v>1890</v>
      </c>
      <c r="G174" s="219" t="s">
        <v>1764</v>
      </c>
      <c r="H174" s="220">
        <v>9.6880000000000006</v>
      </c>
      <c r="I174" s="221"/>
      <c r="J174" s="222">
        <f>ROUND(I174*H174,2)</f>
        <v>0</v>
      </c>
      <c r="K174" s="218" t="s">
        <v>1129</v>
      </c>
      <c r="L174" s="48"/>
      <c r="M174" s="223" t="s">
        <v>32</v>
      </c>
      <c r="N174" s="224" t="s">
        <v>48</v>
      </c>
      <c r="O174" s="88"/>
      <c r="P174" s="225">
        <f>O174*H174</f>
        <v>0</v>
      </c>
      <c r="Q174" s="225">
        <v>2.5020899999999999</v>
      </c>
      <c r="R174" s="225">
        <f>Q174*H174</f>
        <v>24.240247920000002</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2723</v>
      </c>
    </row>
    <row r="175" s="2" customFormat="1">
      <c r="A175" s="42"/>
      <c r="B175" s="43"/>
      <c r="C175" s="44"/>
      <c r="D175" s="299" t="s">
        <v>1131</v>
      </c>
      <c r="E175" s="44"/>
      <c r="F175" s="300" t="s">
        <v>1892</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2" customFormat="1" ht="24.15" customHeight="1">
      <c r="A176" s="42"/>
      <c r="B176" s="43"/>
      <c r="C176" s="216" t="s">
        <v>346</v>
      </c>
      <c r="D176" s="216" t="s">
        <v>221</v>
      </c>
      <c r="E176" s="217" t="s">
        <v>1893</v>
      </c>
      <c r="F176" s="218" t="s">
        <v>1894</v>
      </c>
      <c r="G176" s="219" t="s">
        <v>1764</v>
      </c>
      <c r="H176" s="220">
        <v>9.6880000000000006</v>
      </c>
      <c r="I176" s="221"/>
      <c r="J176" s="222">
        <f>ROUND(I176*H176,2)</f>
        <v>0</v>
      </c>
      <c r="K176" s="218" t="s">
        <v>1129</v>
      </c>
      <c r="L176" s="48"/>
      <c r="M176" s="223" t="s">
        <v>32</v>
      </c>
      <c r="N176" s="224" t="s">
        <v>48</v>
      </c>
      <c r="O176" s="88"/>
      <c r="P176" s="225">
        <f>O176*H176</f>
        <v>0</v>
      </c>
      <c r="Q176" s="225">
        <v>0.048579999999999998</v>
      </c>
      <c r="R176" s="225">
        <f>Q176*H176</f>
        <v>0.47064304000000001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2724</v>
      </c>
    </row>
    <row r="177" s="2" customFormat="1">
      <c r="A177" s="42"/>
      <c r="B177" s="43"/>
      <c r="C177" s="44"/>
      <c r="D177" s="299" t="s">
        <v>1131</v>
      </c>
      <c r="E177" s="44"/>
      <c r="F177" s="300" t="s">
        <v>1896</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1131</v>
      </c>
      <c r="AU177" s="20" t="s">
        <v>84</v>
      </c>
    </row>
    <row r="178" s="13" customFormat="1">
      <c r="A178" s="13"/>
      <c r="B178" s="229"/>
      <c r="C178" s="230"/>
      <c r="D178" s="231" t="s">
        <v>228</v>
      </c>
      <c r="E178" s="232" t="s">
        <v>2239</v>
      </c>
      <c r="F178" s="233" t="s">
        <v>2725</v>
      </c>
      <c r="G178" s="230"/>
      <c r="H178" s="234">
        <v>9.6880000000000006</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84</v>
      </c>
      <c r="AY178" s="240" t="s">
        <v>219</v>
      </c>
    </row>
    <row r="179" s="2" customFormat="1" ht="21.75" customHeight="1">
      <c r="A179" s="42"/>
      <c r="B179" s="43"/>
      <c r="C179" s="216" t="s">
        <v>350</v>
      </c>
      <c r="D179" s="216" t="s">
        <v>221</v>
      </c>
      <c r="E179" s="217" t="s">
        <v>1897</v>
      </c>
      <c r="F179" s="218" t="s">
        <v>1898</v>
      </c>
      <c r="G179" s="219" t="s">
        <v>1839</v>
      </c>
      <c r="H179" s="220">
        <v>0.65400000000000003</v>
      </c>
      <c r="I179" s="221"/>
      <c r="J179" s="222">
        <f>ROUND(I179*H179,2)</f>
        <v>0</v>
      </c>
      <c r="K179" s="218" t="s">
        <v>1129</v>
      </c>
      <c r="L179" s="48"/>
      <c r="M179" s="223" t="s">
        <v>32</v>
      </c>
      <c r="N179" s="224" t="s">
        <v>48</v>
      </c>
      <c r="O179" s="88"/>
      <c r="P179" s="225">
        <f>O179*H179</f>
        <v>0</v>
      </c>
      <c r="Q179" s="225">
        <v>1.0765279999999999</v>
      </c>
      <c r="R179" s="225">
        <f>Q179*H179</f>
        <v>0.70404931199999998</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2726</v>
      </c>
    </row>
    <row r="180" s="2" customFormat="1">
      <c r="A180" s="42"/>
      <c r="B180" s="43"/>
      <c r="C180" s="44"/>
      <c r="D180" s="299" t="s">
        <v>1131</v>
      </c>
      <c r="E180" s="44"/>
      <c r="F180" s="300" t="s">
        <v>1900</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1131</v>
      </c>
      <c r="AU180" s="20" t="s">
        <v>84</v>
      </c>
    </row>
    <row r="181" s="2" customFormat="1" ht="33" customHeight="1">
      <c r="A181" s="42"/>
      <c r="B181" s="43"/>
      <c r="C181" s="216" t="s">
        <v>355</v>
      </c>
      <c r="D181" s="216" t="s">
        <v>221</v>
      </c>
      <c r="E181" s="217" t="s">
        <v>1901</v>
      </c>
      <c r="F181" s="218" t="s">
        <v>1902</v>
      </c>
      <c r="G181" s="219" t="s">
        <v>1749</v>
      </c>
      <c r="H181" s="220">
        <v>48.079999999999998</v>
      </c>
      <c r="I181" s="221"/>
      <c r="J181" s="222">
        <f>ROUND(I181*H181,2)</f>
        <v>0</v>
      </c>
      <c r="K181" s="218" t="s">
        <v>1903</v>
      </c>
      <c r="L181" s="48"/>
      <c r="M181" s="223" t="s">
        <v>32</v>
      </c>
      <c r="N181" s="224" t="s">
        <v>48</v>
      </c>
      <c r="O181" s="88"/>
      <c r="P181" s="225">
        <f>O181*H181</f>
        <v>0</v>
      </c>
      <c r="Q181" s="225">
        <v>0.0028</v>
      </c>
      <c r="R181" s="225">
        <f>Q181*H181</f>
        <v>0.13462399999999999</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2727</v>
      </c>
    </row>
    <row r="182" s="2" customFormat="1">
      <c r="A182" s="42"/>
      <c r="B182" s="43"/>
      <c r="C182" s="44"/>
      <c r="D182" s="231" t="s">
        <v>663</v>
      </c>
      <c r="E182" s="44"/>
      <c r="F182" s="276" t="s">
        <v>1905</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663</v>
      </c>
      <c r="AU182" s="20" t="s">
        <v>84</v>
      </c>
    </row>
    <row r="183" s="15" customFormat="1">
      <c r="A183" s="15"/>
      <c r="B183" s="266"/>
      <c r="C183" s="267"/>
      <c r="D183" s="231" t="s">
        <v>228</v>
      </c>
      <c r="E183" s="268" t="s">
        <v>32</v>
      </c>
      <c r="F183" s="269" t="s">
        <v>2402</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3" customFormat="1">
      <c r="A184" s="13"/>
      <c r="B184" s="229"/>
      <c r="C184" s="230"/>
      <c r="D184" s="231" t="s">
        <v>228</v>
      </c>
      <c r="E184" s="232" t="s">
        <v>2247</v>
      </c>
      <c r="F184" s="233" t="s">
        <v>2728</v>
      </c>
      <c r="G184" s="230"/>
      <c r="H184" s="234">
        <v>48.079999999999998</v>
      </c>
      <c r="I184" s="235"/>
      <c r="J184" s="230"/>
      <c r="K184" s="230"/>
      <c r="L184" s="236"/>
      <c r="M184" s="237"/>
      <c r="N184" s="238"/>
      <c r="O184" s="238"/>
      <c r="P184" s="238"/>
      <c r="Q184" s="238"/>
      <c r="R184" s="238"/>
      <c r="S184" s="238"/>
      <c r="T184" s="239"/>
      <c r="U184" s="13"/>
      <c r="V184" s="13"/>
      <c r="W184" s="13"/>
      <c r="X184" s="13"/>
      <c r="Y184" s="13"/>
      <c r="Z184" s="13"/>
      <c r="AA184" s="13"/>
      <c r="AB184" s="13"/>
      <c r="AC184" s="13"/>
      <c r="AD184" s="13"/>
      <c r="AE184" s="13"/>
      <c r="AT184" s="240" t="s">
        <v>228</v>
      </c>
      <c r="AU184" s="240" t="s">
        <v>84</v>
      </c>
      <c r="AV184" s="13" t="s">
        <v>86</v>
      </c>
      <c r="AW184" s="13" t="s">
        <v>39</v>
      </c>
      <c r="AX184" s="13" t="s">
        <v>84</v>
      </c>
      <c r="AY184" s="240" t="s">
        <v>219</v>
      </c>
    </row>
    <row r="185" s="12" customFormat="1" ht="25.92" customHeight="1">
      <c r="A185" s="12"/>
      <c r="B185" s="200"/>
      <c r="C185" s="201"/>
      <c r="D185" s="202" t="s">
        <v>76</v>
      </c>
      <c r="E185" s="203" t="s">
        <v>226</v>
      </c>
      <c r="F185" s="203" t="s">
        <v>1910</v>
      </c>
      <c r="G185" s="201"/>
      <c r="H185" s="201"/>
      <c r="I185" s="204"/>
      <c r="J185" s="205">
        <f>BK185</f>
        <v>0</v>
      </c>
      <c r="K185" s="201"/>
      <c r="L185" s="206"/>
      <c r="M185" s="207"/>
      <c r="N185" s="208"/>
      <c r="O185" s="208"/>
      <c r="P185" s="209">
        <f>SUM(P186:P205)</f>
        <v>0</v>
      </c>
      <c r="Q185" s="208"/>
      <c r="R185" s="209">
        <f>SUM(R186:R205)</f>
        <v>56.694402427375003</v>
      </c>
      <c r="S185" s="208"/>
      <c r="T185" s="210">
        <f>SUM(T186:T205)</f>
        <v>0</v>
      </c>
      <c r="U185" s="12"/>
      <c r="V185" s="12"/>
      <c r="W185" s="12"/>
      <c r="X185" s="12"/>
      <c r="Y185" s="12"/>
      <c r="Z185" s="12"/>
      <c r="AA185" s="12"/>
      <c r="AB185" s="12"/>
      <c r="AC185" s="12"/>
      <c r="AD185" s="12"/>
      <c r="AE185" s="12"/>
      <c r="AR185" s="211" t="s">
        <v>84</v>
      </c>
      <c r="AT185" s="212" t="s">
        <v>76</v>
      </c>
      <c r="AU185" s="212" t="s">
        <v>77</v>
      </c>
      <c r="AY185" s="211" t="s">
        <v>219</v>
      </c>
      <c r="BK185" s="213">
        <f>SUM(BK186:BK205)</f>
        <v>0</v>
      </c>
    </row>
    <row r="186" s="2" customFormat="1" ht="21.75" customHeight="1">
      <c r="A186" s="42"/>
      <c r="B186" s="43"/>
      <c r="C186" s="216" t="s">
        <v>362</v>
      </c>
      <c r="D186" s="216" t="s">
        <v>221</v>
      </c>
      <c r="E186" s="217" t="s">
        <v>1911</v>
      </c>
      <c r="F186" s="218" t="s">
        <v>1912</v>
      </c>
      <c r="G186" s="219" t="s">
        <v>1764</v>
      </c>
      <c r="H186" s="220">
        <v>5.4450000000000003</v>
      </c>
      <c r="I186" s="221"/>
      <c r="J186" s="222">
        <f>ROUND(I186*H186,2)</f>
        <v>0</v>
      </c>
      <c r="K186" s="218" t="s">
        <v>1129</v>
      </c>
      <c r="L186" s="48"/>
      <c r="M186" s="223" t="s">
        <v>32</v>
      </c>
      <c r="N186" s="224" t="s">
        <v>48</v>
      </c>
      <c r="O186" s="88"/>
      <c r="P186" s="225">
        <f>O186*H186</f>
        <v>0</v>
      </c>
      <c r="Q186" s="225">
        <v>2.502202</v>
      </c>
      <c r="R186" s="225">
        <f>Q186*H186</f>
        <v>13.624489890000001</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2729</v>
      </c>
    </row>
    <row r="187" s="2" customFormat="1">
      <c r="A187" s="42"/>
      <c r="B187" s="43"/>
      <c r="C187" s="44"/>
      <c r="D187" s="299" t="s">
        <v>1131</v>
      </c>
      <c r="E187" s="44"/>
      <c r="F187" s="300" t="s">
        <v>1914</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1131</v>
      </c>
      <c r="AU187" s="20" t="s">
        <v>84</v>
      </c>
    </row>
    <row r="188" s="15" customFormat="1">
      <c r="A188" s="15"/>
      <c r="B188" s="266"/>
      <c r="C188" s="267"/>
      <c r="D188" s="231" t="s">
        <v>228</v>
      </c>
      <c r="E188" s="268" t="s">
        <v>32</v>
      </c>
      <c r="F188" s="269" t="s">
        <v>2250</v>
      </c>
      <c r="G188" s="267"/>
      <c r="H188" s="268" t="s">
        <v>32</v>
      </c>
      <c r="I188" s="270"/>
      <c r="J188" s="267"/>
      <c r="K188" s="267"/>
      <c r="L188" s="271"/>
      <c r="M188" s="272"/>
      <c r="N188" s="273"/>
      <c r="O188" s="273"/>
      <c r="P188" s="273"/>
      <c r="Q188" s="273"/>
      <c r="R188" s="273"/>
      <c r="S188" s="273"/>
      <c r="T188" s="274"/>
      <c r="U188" s="15"/>
      <c r="V188" s="15"/>
      <c r="W188" s="15"/>
      <c r="X188" s="15"/>
      <c r="Y188" s="15"/>
      <c r="Z188" s="15"/>
      <c r="AA188" s="15"/>
      <c r="AB188" s="15"/>
      <c r="AC188" s="15"/>
      <c r="AD188" s="15"/>
      <c r="AE188" s="15"/>
      <c r="AT188" s="275" t="s">
        <v>228</v>
      </c>
      <c r="AU188" s="275" t="s">
        <v>84</v>
      </c>
      <c r="AV188" s="15" t="s">
        <v>84</v>
      </c>
      <c r="AW188" s="15" t="s">
        <v>39</v>
      </c>
      <c r="AX188" s="15" t="s">
        <v>77</v>
      </c>
      <c r="AY188" s="275" t="s">
        <v>219</v>
      </c>
    </row>
    <row r="189" s="15" customFormat="1">
      <c r="A189" s="15"/>
      <c r="B189" s="266"/>
      <c r="C189" s="267"/>
      <c r="D189" s="231" t="s">
        <v>228</v>
      </c>
      <c r="E189" s="268" t="s">
        <v>32</v>
      </c>
      <c r="F189" s="269" t="s">
        <v>1915</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1908</v>
      </c>
      <c r="F190" s="233" t="s">
        <v>2730</v>
      </c>
      <c r="G190" s="230"/>
      <c r="H190" s="234">
        <v>5.4450000000000003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37.8" customHeight="1">
      <c r="A191" s="42"/>
      <c r="B191" s="43"/>
      <c r="C191" s="216" t="s">
        <v>366</v>
      </c>
      <c r="D191" s="216" t="s">
        <v>221</v>
      </c>
      <c r="E191" s="217" t="s">
        <v>1918</v>
      </c>
      <c r="F191" s="218" t="s">
        <v>1919</v>
      </c>
      <c r="G191" s="219" t="s">
        <v>1764</v>
      </c>
      <c r="H191" s="220">
        <v>5.4450000000000003</v>
      </c>
      <c r="I191" s="221"/>
      <c r="J191" s="222">
        <f>ROUND(I191*H191,2)</f>
        <v>0</v>
      </c>
      <c r="K191" s="218" t="s">
        <v>1129</v>
      </c>
      <c r="L191" s="48"/>
      <c r="M191" s="223" t="s">
        <v>32</v>
      </c>
      <c r="N191" s="224" t="s">
        <v>48</v>
      </c>
      <c r="O191" s="88"/>
      <c r="P191" s="225">
        <f>O191*H191</f>
        <v>0</v>
      </c>
      <c r="Q191" s="225">
        <v>0.048579999999999998</v>
      </c>
      <c r="R191" s="225">
        <f>Q191*H191</f>
        <v>0.26451809999999998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2731</v>
      </c>
    </row>
    <row r="192" s="2" customFormat="1">
      <c r="A192" s="42"/>
      <c r="B192" s="43"/>
      <c r="C192" s="44"/>
      <c r="D192" s="299" t="s">
        <v>1131</v>
      </c>
      <c r="E192" s="44"/>
      <c r="F192" s="300" t="s">
        <v>1921</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1131</v>
      </c>
      <c r="AU192" s="20" t="s">
        <v>84</v>
      </c>
    </row>
    <row r="193" s="2" customFormat="1" ht="21.75" customHeight="1">
      <c r="A193" s="42"/>
      <c r="B193" s="43"/>
      <c r="C193" s="216" t="s">
        <v>370</v>
      </c>
      <c r="D193" s="216" t="s">
        <v>221</v>
      </c>
      <c r="E193" s="217" t="s">
        <v>1922</v>
      </c>
      <c r="F193" s="218" t="s">
        <v>1923</v>
      </c>
      <c r="G193" s="219" t="s">
        <v>1839</v>
      </c>
      <c r="H193" s="220">
        <v>0.34399999999999997</v>
      </c>
      <c r="I193" s="221"/>
      <c r="J193" s="222">
        <f>ROUND(I193*H193,2)</f>
        <v>0</v>
      </c>
      <c r="K193" s="218" t="s">
        <v>1129</v>
      </c>
      <c r="L193" s="48"/>
      <c r="M193" s="223" t="s">
        <v>32</v>
      </c>
      <c r="N193" s="224" t="s">
        <v>48</v>
      </c>
      <c r="O193" s="88"/>
      <c r="P193" s="225">
        <f>O193*H193</f>
        <v>0</v>
      </c>
      <c r="Q193" s="225">
        <v>1.0968659999999999</v>
      </c>
      <c r="R193" s="225">
        <f>Q193*H193</f>
        <v>0.37732190399999993</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2732</v>
      </c>
    </row>
    <row r="194" s="2" customFormat="1">
      <c r="A194" s="42"/>
      <c r="B194" s="43"/>
      <c r="C194" s="44"/>
      <c r="D194" s="299" t="s">
        <v>1131</v>
      </c>
      <c r="E194" s="44"/>
      <c r="F194" s="300" t="s">
        <v>1925</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1131</v>
      </c>
      <c r="AU194" s="20" t="s">
        <v>84</v>
      </c>
    </row>
    <row r="195" s="13" customFormat="1">
      <c r="A195" s="13"/>
      <c r="B195" s="229"/>
      <c r="C195" s="230"/>
      <c r="D195" s="231" t="s">
        <v>228</v>
      </c>
      <c r="E195" s="232" t="s">
        <v>2256</v>
      </c>
      <c r="F195" s="233" t="s">
        <v>2733</v>
      </c>
      <c r="G195" s="230"/>
      <c r="H195" s="234">
        <v>0.34399999999999997</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84</v>
      </c>
      <c r="AV195" s="13" t="s">
        <v>86</v>
      </c>
      <c r="AW195" s="13" t="s">
        <v>39</v>
      </c>
      <c r="AX195" s="13" t="s">
        <v>84</v>
      </c>
      <c r="AY195" s="240" t="s">
        <v>219</v>
      </c>
    </row>
    <row r="196" s="2" customFormat="1" ht="24.15" customHeight="1">
      <c r="A196" s="42"/>
      <c r="B196" s="43"/>
      <c r="C196" s="216" t="s">
        <v>375</v>
      </c>
      <c r="D196" s="216" t="s">
        <v>221</v>
      </c>
      <c r="E196" s="217" t="s">
        <v>1928</v>
      </c>
      <c r="F196" s="218" t="s">
        <v>1929</v>
      </c>
      <c r="G196" s="219" t="s">
        <v>1749</v>
      </c>
      <c r="H196" s="220">
        <v>20.16</v>
      </c>
      <c r="I196" s="221"/>
      <c r="J196" s="222">
        <f>ROUND(I196*H196,2)</f>
        <v>0</v>
      </c>
      <c r="K196" s="218" t="s">
        <v>1129</v>
      </c>
      <c r="L196" s="48"/>
      <c r="M196" s="223" t="s">
        <v>32</v>
      </c>
      <c r="N196" s="224" t="s">
        <v>48</v>
      </c>
      <c r="O196" s="88"/>
      <c r="P196" s="225">
        <f>O196*H196</f>
        <v>0</v>
      </c>
      <c r="Q196" s="225">
        <v>0.22797600000000001</v>
      </c>
      <c r="R196" s="225">
        <f>Q196*H196</f>
        <v>4.5959961600000003</v>
      </c>
      <c r="S196" s="225">
        <v>0</v>
      </c>
      <c r="T196" s="226">
        <f>S196*H196</f>
        <v>0</v>
      </c>
      <c r="U196" s="42"/>
      <c r="V196" s="42"/>
      <c r="W196" s="42"/>
      <c r="X196" s="42"/>
      <c r="Y196" s="42"/>
      <c r="Z196" s="42"/>
      <c r="AA196" s="42"/>
      <c r="AB196" s="42"/>
      <c r="AC196" s="42"/>
      <c r="AD196" s="42"/>
      <c r="AE196" s="42"/>
      <c r="AR196" s="227" t="s">
        <v>226</v>
      </c>
      <c r="AT196" s="227" t="s">
        <v>221</v>
      </c>
      <c r="AU196" s="227" t="s">
        <v>84</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2734</v>
      </c>
    </row>
    <row r="197" s="2" customFormat="1">
      <c r="A197" s="42"/>
      <c r="B197" s="43"/>
      <c r="C197" s="44"/>
      <c r="D197" s="299" t="s">
        <v>1131</v>
      </c>
      <c r="E197" s="44"/>
      <c r="F197" s="300" t="s">
        <v>1931</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1131</v>
      </c>
      <c r="AU197" s="20" t="s">
        <v>84</v>
      </c>
    </row>
    <row r="198" s="15" customFormat="1">
      <c r="A198" s="15"/>
      <c r="B198" s="266"/>
      <c r="C198" s="267"/>
      <c r="D198" s="231" t="s">
        <v>228</v>
      </c>
      <c r="E198" s="268" t="s">
        <v>32</v>
      </c>
      <c r="F198" s="269" t="s">
        <v>1932</v>
      </c>
      <c r="G198" s="267"/>
      <c r="H198" s="268" t="s">
        <v>32</v>
      </c>
      <c r="I198" s="270"/>
      <c r="J198" s="267"/>
      <c r="K198" s="267"/>
      <c r="L198" s="271"/>
      <c r="M198" s="272"/>
      <c r="N198" s="273"/>
      <c r="O198" s="273"/>
      <c r="P198" s="273"/>
      <c r="Q198" s="273"/>
      <c r="R198" s="273"/>
      <c r="S198" s="273"/>
      <c r="T198" s="274"/>
      <c r="U198" s="15"/>
      <c r="V198" s="15"/>
      <c r="W198" s="15"/>
      <c r="X198" s="15"/>
      <c r="Y198" s="15"/>
      <c r="Z198" s="15"/>
      <c r="AA198" s="15"/>
      <c r="AB198" s="15"/>
      <c r="AC198" s="15"/>
      <c r="AD198" s="15"/>
      <c r="AE198" s="15"/>
      <c r="AT198" s="275" t="s">
        <v>228</v>
      </c>
      <c r="AU198" s="275" t="s">
        <v>84</v>
      </c>
      <c r="AV198" s="15" t="s">
        <v>84</v>
      </c>
      <c r="AW198" s="15" t="s">
        <v>39</v>
      </c>
      <c r="AX198" s="15" t="s">
        <v>77</v>
      </c>
      <c r="AY198" s="275" t="s">
        <v>219</v>
      </c>
    </row>
    <row r="199" s="13" customFormat="1">
      <c r="A199" s="13"/>
      <c r="B199" s="229"/>
      <c r="C199" s="230"/>
      <c r="D199" s="231" t="s">
        <v>228</v>
      </c>
      <c r="E199" s="232" t="s">
        <v>1926</v>
      </c>
      <c r="F199" s="233" t="s">
        <v>2735</v>
      </c>
      <c r="G199" s="230"/>
      <c r="H199" s="234">
        <v>20.16</v>
      </c>
      <c r="I199" s="235"/>
      <c r="J199" s="230"/>
      <c r="K199" s="230"/>
      <c r="L199" s="236"/>
      <c r="M199" s="237"/>
      <c r="N199" s="238"/>
      <c r="O199" s="238"/>
      <c r="P199" s="238"/>
      <c r="Q199" s="238"/>
      <c r="R199" s="238"/>
      <c r="S199" s="238"/>
      <c r="T199" s="239"/>
      <c r="U199" s="13"/>
      <c r="V199" s="13"/>
      <c r="W199" s="13"/>
      <c r="X199" s="13"/>
      <c r="Y199" s="13"/>
      <c r="Z199" s="13"/>
      <c r="AA199" s="13"/>
      <c r="AB199" s="13"/>
      <c r="AC199" s="13"/>
      <c r="AD199" s="13"/>
      <c r="AE199" s="13"/>
      <c r="AT199" s="240" t="s">
        <v>228</v>
      </c>
      <c r="AU199" s="240" t="s">
        <v>84</v>
      </c>
      <c r="AV199" s="13" t="s">
        <v>86</v>
      </c>
      <c r="AW199" s="13" t="s">
        <v>39</v>
      </c>
      <c r="AX199" s="13" t="s">
        <v>84</v>
      </c>
      <c r="AY199" s="240" t="s">
        <v>219</v>
      </c>
    </row>
    <row r="200" s="2" customFormat="1" ht="24.15" customHeight="1">
      <c r="A200" s="42"/>
      <c r="B200" s="43"/>
      <c r="C200" s="216" t="s">
        <v>380</v>
      </c>
      <c r="D200" s="216" t="s">
        <v>221</v>
      </c>
      <c r="E200" s="217" t="s">
        <v>1935</v>
      </c>
      <c r="F200" s="218" t="s">
        <v>1936</v>
      </c>
      <c r="G200" s="219" t="s">
        <v>1749</v>
      </c>
      <c r="H200" s="220">
        <v>58.450000000000003</v>
      </c>
      <c r="I200" s="221"/>
      <c r="J200" s="222">
        <f>ROUND(I200*H200,2)</f>
        <v>0</v>
      </c>
      <c r="K200" s="218" t="s">
        <v>1129</v>
      </c>
      <c r="L200" s="48"/>
      <c r="M200" s="223" t="s">
        <v>32</v>
      </c>
      <c r="N200" s="224" t="s">
        <v>48</v>
      </c>
      <c r="O200" s="88"/>
      <c r="P200" s="225">
        <f>O200*H200</f>
        <v>0</v>
      </c>
      <c r="Q200" s="225">
        <v>0.15679630750000001</v>
      </c>
      <c r="R200" s="225">
        <f>Q200*H200</f>
        <v>9.1647441733750004</v>
      </c>
      <c r="S200" s="225">
        <v>0</v>
      </c>
      <c r="T200" s="226">
        <f>S200*H200</f>
        <v>0</v>
      </c>
      <c r="U200" s="42"/>
      <c r="V200" s="42"/>
      <c r="W200" s="42"/>
      <c r="X200" s="42"/>
      <c r="Y200" s="42"/>
      <c r="Z200" s="42"/>
      <c r="AA200" s="42"/>
      <c r="AB200" s="42"/>
      <c r="AC200" s="42"/>
      <c r="AD200" s="42"/>
      <c r="AE200" s="42"/>
      <c r="AR200" s="227" t="s">
        <v>226</v>
      </c>
      <c r="AT200" s="227" t="s">
        <v>221</v>
      </c>
      <c r="AU200" s="227" t="s">
        <v>84</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226</v>
      </c>
      <c r="BM200" s="227" t="s">
        <v>2736</v>
      </c>
    </row>
    <row r="201" s="2" customFormat="1">
      <c r="A201" s="42"/>
      <c r="B201" s="43"/>
      <c r="C201" s="44"/>
      <c r="D201" s="299" t="s">
        <v>1131</v>
      </c>
      <c r="E201" s="44"/>
      <c r="F201" s="300" t="s">
        <v>1938</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1131</v>
      </c>
      <c r="AU201" s="20" t="s">
        <v>84</v>
      </c>
    </row>
    <row r="202" s="15" customFormat="1">
      <c r="A202" s="15"/>
      <c r="B202" s="266"/>
      <c r="C202" s="267"/>
      <c r="D202" s="231" t="s">
        <v>228</v>
      </c>
      <c r="E202" s="268" t="s">
        <v>32</v>
      </c>
      <c r="F202" s="269" t="s">
        <v>2259</v>
      </c>
      <c r="G202" s="267"/>
      <c r="H202" s="268" t="s">
        <v>32</v>
      </c>
      <c r="I202" s="270"/>
      <c r="J202" s="267"/>
      <c r="K202" s="267"/>
      <c r="L202" s="271"/>
      <c r="M202" s="272"/>
      <c r="N202" s="273"/>
      <c r="O202" s="273"/>
      <c r="P202" s="273"/>
      <c r="Q202" s="273"/>
      <c r="R202" s="273"/>
      <c r="S202" s="273"/>
      <c r="T202" s="274"/>
      <c r="U202" s="15"/>
      <c r="V202" s="15"/>
      <c r="W202" s="15"/>
      <c r="X202" s="15"/>
      <c r="Y202" s="15"/>
      <c r="Z202" s="15"/>
      <c r="AA202" s="15"/>
      <c r="AB202" s="15"/>
      <c r="AC202" s="15"/>
      <c r="AD202" s="15"/>
      <c r="AE202" s="15"/>
      <c r="AT202" s="275" t="s">
        <v>228</v>
      </c>
      <c r="AU202" s="275" t="s">
        <v>84</v>
      </c>
      <c r="AV202" s="15" t="s">
        <v>84</v>
      </c>
      <c r="AW202" s="15" t="s">
        <v>39</v>
      </c>
      <c r="AX202" s="15" t="s">
        <v>77</v>
      </c>
      <c r="AY202" s="275" t="s">
        <v>219</v>
      </c>
    </row>
    <row r="203" s="13" customFormat="1">
      <c r="A203" s="13"/>
      <c r="B203" s="229"/>
      <c r="C203" s="230"/>
      <c r="D203" s="231" t="s">
        <v>228</v>
      </c>
      <c r="E203" s="232" t="s">
        <v>1933</v>
      </c>
      <c r="F203" s="233" t="s">
        <v>2737</v>
      </c>
      <c r="G203" s="230"/>
      <c r="H203" s="234">
        <v>58.450000000000003</v>
      </c>
      <c r="I203" s="235"/>
      <c r="J203" s="230"/>
      <c r="K203" s="230"/>
      <c r="L203" s="236"/>
      <c r="M203" s="237"/>
      <c r="N203" s="238"/>
      <c r="O203" s="238"/>
      <c r="P203" s="238"/>
      <c r="Q203" s="238"/>
      <c r="R203" s="238"/>
      <c r="S203" s="238"/>
      <c r="T203" s="239"/>
      <c r="U203" s="13"/>
      <c r="V203" s="13"/>
      <c r="W203" s="13"/>
      <c r="X203" s="13"/>
      <c r="Y203" s="13"/>
      <c r="Z203" s="13"/>
      <c r="AA203" s="13"/>
      <c r="AB203" s="13"/>
      <c r="AC203" s="13"/>
      <c r="AD203" s="13"/>
      <c r="AE203" s="13"/>
      <c r="AT203" s="240" t="s">
        <v>228</v>
      </c>
      <c r="AU203" s="240" t="s">
        <v>84</v>
      </c>
      <c r="AV203" s="13" t="s">
        <v>86</v>
      </c>
      <c r="AW203" s="13" t="s">
        <v>39</v>
      </c>
      <c r="AX203" s="13" t="s">
        <v>84</v>
      </c>
      <c r="AY203" s="240" t="s">
        <v>219</v>
      </c>
    </row>
    <row r="204" s="2" customFormat="1" ht="33" customHeight="1">
      <c r="A204" s="42"/>
      <c r="B204" s="43"/>
      <c r="C204" s="216" t="s">
        <v>385</v>
      </c>
      <c r="D204" s="216" t="s">
        <v>221</v>
      </c>
      <c r="E204" s="217" t="s">
        <v>2738</v>
      </c>
      <c r="F204" s="218" t="s">
        <v>2739</v>
      </c>
      <c r="G204" s="219" t="s">
        <v>1749</v>
      </c>
      <c r="H204" s="220">
        <v>27.800000000000001</v>
      </c>
      <c r="I204" s="221"/>
      <c r="J204" s="222">
        <f>ROUND(I204*H204,2)</f>
        <v>0</v>
      </c>
      <c r="K204" s="218" t="s">
        <v>1129</v>
      </c>
      <c r="L204" s="48"/>
      <c r="M204" s="223" t="s">
        <v>32</v>
      </c>
      <c r="N204" s="224" t="s">
        <v>48</v>
      </c>
      <c r="O204" s="88"/>
      <c r="P204" s="225">
        <f>O204*H204</f>
        <v>0</v>
      </c>
      <c r="Q204" s="225">
        <v>1.031199</v>
      </c>
      <c r="R204" s="225">
        <f>Q204*H204</f>
        <v>28.667332200000001</v>
      </c>
      <c r="S204" s="225">
        <v>0</v>
      </c>
      <c r="T204" s="226">
        <f>S204*H204</f>
        <v>0</v>
      </c>
      <c r="U204" s="42"/>
      <c r="V204" s="42"/>
      <c r="W204" s="42"/>
      <c r="X204" s="42"/>
      <c r="Y204" s="42"/>
      <c r="Z204" s="42"/>
      <c r="AA204" s="42"/>
      <c r="AB204" s="42"/>
      <c r="AC204" s="42"/>
      <c r="AD204" s="42"/>
      <c r="AE204" s="42"/>
      <c r="AR204" s="227" t="s">
        <v>226</v>
      </c>
      <c r="AT204" s="227" t="s">
        <v>221</v>
      </c>
      <c r="AU204" s="227" t="s">
        <v>84</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2740</v>
      </c>
    </row>
    <row r="205" s="2" customFormat="1">
      <c r="A205" s="42"/>
      <c r="B205" s="43"/>
      <c r="C205" s="44"/>
      <c r="D205" s="299" t="s">
        <v>1131</v>
      </c>
      <c r="E205" s="44"/>
      <c r="F205" s="300" t="s">
        <v>2741</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1131</v>
      </c>
      <c r="AU205" s="20" t="s">
        <v>84</v>
      </c>
    </row>
    <row r="206" s="12" customFormat="1" ht="25.92" customHeight="1">
      <c r="A206" s="12"/>
      <c r="B206" s="200"/>
      <c r="C206" s="201"/>
      <c r="D206" s="202" t="s">
        <v>76</v>
      </c>
      <c r="E206" s="203" t="s">
        <v>246</v>
      </c>
      <c r="F206" s="203" t="s">
        <v>634</v>
      </c>
      <c r="G206" s="201"/>
      <c r="H206" s="201"/>
      <c r="I206" s="204"/>
      <c r="J206" s="205">
        <f>BK206</f>
        <v>0</v>
      </c>
      <c r="K206" s="201"/>
      <c r="L206" s="206"/>
      <c r="M206" s="207"/>
      <c r="N206" s="208"/>
      <c r="O206" s="208"/>
      <c r="P206" s="209">
        <f>SUM(P207:P218)</f>
        <v>0</v>
      </c>
      <c r="Q206" s="208"/>
      <c r="R206" s="209">
        <f>SUM(R207:R218)</f>
        <v>132.56999999999999</v>
      </c>
      <c r="S206" s="208"/>
      <c r="T206" s="210">
        <f>SUM(T207:T218)</f>
        <v>108.48</v>
      </c>
      <c r="U206" s="12"/>
      <c r="V206" s="12"/>
      <c r="W206" s="12"/>
      <c r="X206" s="12"/>
      <c r="Y206" s="12"/>
      <c r="Z206" s="12"/>
      <c r="AA206" s="12"/>
      <c r="AB206" s="12"/>
      <c r="AC206" s="12"/>
      <c r="AD206" s="12"/>
      <c r="AE206" s="12"/>
      <c r="AR206" s="211" t="s">
        <v>84</v>
      </c>
      <c r="AT206" s="212" t="s">
        <v>76</v>
      </c>
      <c r="AU206" s="212" t="s">
        <v>77</v>
      </c>
      <c r="AY206" s="211" t="s">
        <v>219</v>
      </c>
      <c r="BK206" s="213">
        <f>SUM(BK207:BK218)</f>
        <v>0</v>
      </c>
    </row>
    <row r="207" s="2" customFormat="1" ht="24.15" customHeight="1">
      <c r="A207" s="42"/>
      <c r="B207" s="43"/>
      <c r="C207" s="216" t="s">
        <v>390</v>
      </c>
      <c r="D207" s="216" t="s">
        <v>221</v>
      </c>
      <c r="E207" s="217" t="s">
        <v>1950</v>
      </c>
      <c r="F207" s="218" t="s">
        <v>1951</v>
      </c>
      <c r="G207" s="219" t="s">
        <v>1764</v>
      </c>
      <c r="H207" s="220">
        <v>67.5</v>
      </c>
      <c r="I207" s="221"/>
      <c r="J207" s="222">
        <f>ROUND(I207*H207,2)</f>
        <v>0</v>
      </c>
      <c r="K207" s="218" t="s">
        <v>1129</v>
      </c>
      <c r="L207" s="48"/>
      <c r="M207" s="223" t="s">
        <v>32</v>
      </c>
      <c r="N207" s="224" t="s">
        <v>48</v>
      </c>
      <c r="O207" s="88"/>
      <c r="P207" s="225">
        <f>O207*H207</f>
        <v>0</v>
      </c>
      <c r="Q207" s="225">
        <v>1.964</v>
      </c>
      <c r="R207" s="225">
        <f>Q207*H207</f>
        <v>132.56999999999999</v>
      </c>
      <c r="S207" s="225">
        <v>0</v>
      </c>
      <c r="T207" s="226">
        <f>S207*H207</f>
        <v>0</v>
      </c>
      <c r="U207" s="42"/>
      <c r="V207" s="42"/>
      <c r="W207" s="42"/>
      <c r="X207" s="42"/>
      <c r="Y207" s="42"/>
      <c r="Z207" s="42"/>
      <c r="AA207" s="42"/>
      <c r="AB207" s="42"/>
      <c r="AC207" s="42"/>
      <c r="AD207" s="42"/>
      <c r="AE207" s="42"/>
      <c r="AR207" s="227" t="s">
        <v>226</v>
      </c>
      <c r="AT207" s="227" t="s">
        <v>221</v>
      </c>
      <c r="AU207" s="227" t="s">
        <v>84</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226</v>
      </c>
      <c r="BM207" s="227" t="s">
        <v>2742</v>
      </c>
    </row>
    <row r="208" s="2" customFormat="1">
      <c r="A208" s="42"/>
      <c r="B208" s="43"/>
      <c r="C208" s="44"/>
      <c r="D208" s="299" t="s">
        <v>1131</v>
      </c>
      <c r="E208" s="44"/>
      <c r="F208" s="300" t="s">
        <v>1953</v>
      </c>
      <c r="G208" s="44"/>
      <c r="H208" s="44"/>
      <c r="I208" s="277"/>
      <c r="J208" s="44"/>
      <c r="K208" s="44"/>
      <c r="L208" s="48"/>
      <c r="M208" s="278"/>
      <c r="N208" s="279"/>
      <c r="O208" s="88"/>
      <c r="P208" s="88"/>
      <c r="Q208" s="88"/>
      <c r="R208" s="88"/>
      <c r="S208" s="88"/>
      <c r="T208" s="89"/>
      <c r="U208" s="42"/>
      <c r="V208" s="42"/>
      <c r="W208" s="42"/>
      <c r="X208" s="42"/>
      <c r="Y208" s="42"/>
      <c r="Z208" s="42"/>
      <c r="AA208" s="42"/>
      <c r="AB208" s="42"/>
      <c r="AC208" s="42"/>
      <c r="AD208" s="42"/>
      <c r="AE208" s="42"/>
      <c r="AT208" s="20" t="s">
        <v>1131</v>
      </c>
      <c r="AU208" s="20" t="s">
        <v>84</v>
      </c>
    </row>
    <row r="209" s="15" customFormat="1">
      <c r="A209" s="15"/>
      <c r="B209" s="266"/>
      <c r="C209" s="267"/>
      <c r="D209" s="231" t="s">
        <v>228</v>
      </c>
      <c r="E209" s="268" t="s">
        <v>32</v>
      </c>
      <c r="F209" s="269" t="s">
        <v>2421</v>
      </c>
      <c r="G209" s="267"/>
      <c r="H209" s="268" t="s">
        <v>32</v>
      </c>
      <c r="I209" s="270"/>
      <c r="J209" s="267"/>
      <c r="K209" s="267"/>
      <c r="L209" s="271"/>
      <c r="M209" s="272"/>
      <c r="N209" s="273"/>
      <c r="O209" s="273"/>
      <c r="P209" s="273"/>
      <c r="Q209" s="273"/>
      <c r="R209" s="273"/>
      <c r="S209" s="273"/>
      <c r="T209" s="274"/>
      <c r="U209" s="15"/>
      <c r="V209" s="15"/>
      <c r="W209" s="15"/>
      <c r="X209" s="15"/>
      <c r="Y209" s="15"/>
      <c r="Z209" s="15"/>
      <c r="AA209" s="15"/>
      <c r="AB209" s="15"/>
      <c r="AC209" s="15"/>
      <c r="AD209" s="15"/>
      <c r="AE209" s="15"/>
      <c r="AT209" s="275" t="s">
        <v>228</v>
      </c>
      <c r="AU209" s="275" t="s">
        <v>84</v>
      </c>
      <c r="AV209" s="15" t="s">
        <v>84</v>
      </c>
      <c r="AW209" s="15" t="s">
        <v>39</v>
      </c>
      <c r="AX209" s="15" t="s">
        <v>77</v>
      </c>
      <c r="AY209" s="275" t="s">
        <v>219</v>
      </c>
    </row>
    <row r="210" s="13" customFormat="1">
      <c r="A210" s="13"/>
      <c r="B210" s="229"/>
      <c r="C210" s="230"/>
      <c r="D210" s="231" t="s">
        <v>228</v>
      </c>
      <c r="E210" s="232" t="s">
        <v>1948</v>
      </c>
      <c r="F210" s="233" t="s">
        <v>2743</v>
      </c>
      <c r="G210" s="230"/>
      <c r="H210" s="234">
        <v>67.5</v>
      </c>
      <c r="I210" s="235"/>
      <c r="J210" s="230"/>
      <c r="K210" s="230"/>
      <c r="L210" s="236"/>
      <c r="M210" s="237"/>
      <c r="N210" s="238"/>
      <c r="O210" s="238"/>
      <c r="P210" s="238"/>
      <c r="Q210" s="238"/>
      <c r="R210" s="238"/>
      <c r="S210" s="238"/>
      <c r="T210" s="239"/>
      <c r="U210" s="13"/>
      <c r="V210" s="13"/>
      <c r="W210" s="13"/>
      <c r="X210" s="13"/>
      <c r="Y210" s="13"/>
      <c r="Z210" s="13"/>
      <c r="AA210" s="13"/>
      <c r="AB210" s="13"/>
      <c r="AC210" s="13"/>
      <c r="AD210" s="13"/>
      <c r="AE210" s="13"/>
      <c r="AT210" s="240" t="s">
        <v>228</v>
      </c>
      <c r="AU210" s="240" t="s">
        <v>84</v>
      </c>
      <c r="AV210" s="13" t="s">
        <v>86</v>
      </c>
      <c r="AW210" s="13" t="s">
        <v>39</v>
      </c>
      <c r="AX210" s="13" t="s">
        <v>84</v>
      </c>
      <c r="AY210" s="240" t="s">
        <v>219</v>
      </c>
    </row>
    <row r="211" s="2" customFormat="1" ht="16.5" customHeight="1">
      <c r="A211" s="42"/>
      <c r="B211" s="43"/>
      <c r="C211" s="216" t="s">
        <v>394</v>
      </c>
      <c r="D211" s="216" t="s">
        <v>221</v>
      </c>
      <c r="E211" s="217" t="s">
        <v>1957</v>
      </c>
      <c r="F211" s="218" t="s">
        <v>1958</v>
      </c>
      <c r="G211" s="219" t="s">
        <v>1764</v>
      </c>
      <c r="H211" s="220">
        <v>60</v>
      </c>
      <c r="I211" s="221"/>
      <c r="J211" s="222">
        <f>ROUND(I211*H211,2)</f>
        <v>0</v>
      </c>
      <c r="K211" s="218" t="s">
        <v>1129</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2744</v>
      </c>
    </row>
    <row r="212" s="2" customFormat="1">
      <c r="A212" s="42"/>
      <c r="B212" s="43"/>
      <c r="C212" s="44"/>
      <c r="D212" s="299" t="s">
        <v>1131</v>
      </c>
      <c r="E212" s="44"/>
      <c r="F212" s="300" t="s">
        <v>1960</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1131</v>
      </c>
      <c r="AU212" s="20" t="s">
        <v>84</v>
      </c>
    </row>
    <row r="213" s="15" customFormat="1">
      <c r="A213" s="15"/>
      <c r="B213" s="266"/>
      <c r="C213" s="267"/>
      <c r="D213" s="231" t="s">
        <v>228</v>
      </c>
      <c r="E213" s="268" t="s">
        <v>32</v>
      </c>
      <c r="F213" s="269" t="s">
        <v>2424</v>
      </c>
      <c r="G213" s="267"/>
      <c r="H213" s="268" t="s">
        <v>32</v>
      </c>
      <c r="I213" s="270"/>
      <c r="J213" s="267"/>
      <c r="K213" s="267"/>
      <c r="L213" s="271"/>
      <c r="M213" s="272"/>
      <c r="N213" s="273"/>
      <c r="O213" s="273"/>
      <c r="P213" s="273"/>
      <c r="Q213" s="273"/>
      <c r="R213" s="273"/>
      <c r="S213" s="273"/>
      <c r="T213" s="274"/>
      <c r="U213" s="15"/>
      <c r="V213" s="15"/>
      <c r="W213" s="15"/>
      <c r="X213" s="15"/>
      <c r="Y213" s="15"/>
      <c r="Z213" s="15"/>
      <c r="AA213" s="15"/>
      <c r="AB213" s="15"/>
      <c r="AC213" s="15"/>
      <c r="AD213" s="15"/>
      <c r="AE213" s="15"/>
      <c r="AT213" s="275" t="s">
        <v>228</v>
      </c>
      <c r="AU213" s="275" t="s">
        <v>84</v>
      </c>
      <c r="AV213" s="15" t="s">
        <v>84</v>
      </c>
      <c r="AW213" s="15" t="s">
        <v>39</v>
      </c>
      <c r="AX213" s="15" t="s">
        <v>77</v>
      </c>
      <c r="AY213" s="275" t="s">
        <v>219</v>
      </c>
    </row>
    <row r="214" s="13" customFormat="1">
      <c r="A214" s="13"/>
      <c r="B214" s="229"/>
      <c r="C214" s="230"/>
      <c r="D214" s="231" t="s">
        <v>228</v>
      </c>
      <c r="E214" s="232" t="s">
        <v>1955</v>
      </c>
      <c r="F214" s="233" t="s">
        <v>2269</v>
      </c>
      <c r="G214" s="230"/>
      <c r="H214" s="234">
        <v>60</v>
      </c>
      <c r="I214" s="235"/>
      <c r="J214" s="230"/>
      <c r="K214" s="230"/>
      <c r="L214" s="236"/>
      <c r="M214" s="237"/>
      <c r="N214" s="238"/>
      <c r="O214" s="238"/>
      <c r="P214" s="238"/>
      <c r="Q214" s="238"/>
      <c r="R214" s="238"/>
      <c r="S214" s="238"/>
      <c r="T214" s="239"/>
      <c r="U214" s="13"/>
      <c r="V214" s="13"/>
      <c r="W214" s="13"/>
      <c r="X214" s="13"/>
      <c r="Y214" s="13"/>
      <c r="Z214" s="13"/>
      <c r="AA214" s="13"/>
      <c r="AB214" s="13"/>
      <c r="AC214" s="13"/>
      <c r="AD214" s="13"/>
      <c r="AE214" s="13"/>
      <c r="AT214" s="240" t="s">
        <v>228</v>
      </c>
      <c r="AU214" s="240" t="s">
        <v>84</v>
      </c>
      <c r="AV214" s="13" t="s">
        <v>86</v>
      </c>
      <c r="AW214" s="13" t="s">
        <v>39</v>
      </c>
      <c r="AX214" s="13" t="s">
        <v>84</v>
      </c>
      <c r="AY214" s="240" t="s">
        <v>219</v>
      </c>
    </row>
    <row r="215" s="2" customFormat="1" ht="24.15" customHeight="1">
      <c r="A215" s="42"/>
      <c r="B215" s="43"/>
      <c r="C215" s="216" t="s">
        <v>398</v>
      </c>
      <c r="D215" s="216" t="s">
        <v>221</v>
      </c>
      <c r="E215" s="217" t="s">
        <v>1964</v>
      </c>
      <c r="F215" s="218" t="s">
        <v>1965</v>
      </c>
      <c r="G215" s="219" t="s">
        <v>1764</v>
      </c>
      <c r="H215" s="220">
        <v>60</v>
      </c>
      <c r="I215" s="221"/>
      <c r="J215" s="222">
        <f>ROUND(I215*H215,2)</f>
        <v>0</v>
      </c>
      <c r="K215" s="218" t="s">
        <v>1129</v>
      </c>
      <c r="L215" s="48"/>
      <c r="M215" s="223" t="s">
        <v>32</v>
      </c>
      <c r="N215" s="224" t="s">
        <v>48</v>
      </c>
      <c r="O215" s="88"/>
      <c r="P215" s="225">
        <f>O215*H215</f>
        <v>0</v>
      </c>
      <c r="Q215" s="225">
        <v>0</v>
      </c>
      <c r="R215" s="225">
        <f>Q215*H215</f>
        <v>0</v>
      </c>
      <c r="S215" s="225">
        <v>1.8080000000000001</v>
      </c>
      <c r="T215" s="226">
        <f>S215*H215</f>
        <v>108.48</v>
      </c>
      <c r="U215" s="42"/>
      <c r="V215" s="42"/>
      <c r="W215" s="42"/>
      <c r="X215" s="42"/>
      <c r="Y215" s="42"/>
      <c r="Z215" s="42"/>
      <c r="AA215" s="42"/>
      <c r="AB215" s="42"/>
      <c r="AC215" s="42"/>
      <c r="AD215" s="42"/>
      <c r="AE215" s="42"/>
      <c r="AR215" s="227" t="s">
        <v>226</v>
      </c>
      <c r="AT215" s="227" t="s">
        <v>221</v>
      </c>
      <c r="AU215" s="227" t="s">
        <v>84</v>
      </c>
      <c r="AY215" s="20" t="s">
        <v>219</v>
      </c>
      <c r="BE215" s="228">
        <f>IF(N215="základní",J215,0)</f>
        <v>0</v>
      </c>
      <c r="BF215" s="228">
        <f>IF(N215="snížená",J215,0)</f>
        <v>0</v>
      </c>
      <c r="BG215" s="228">
        <f>IF(N215="zákl. přenesená",J215,0)</f>
        <v>0</v>
      </c>
      <c r="BH215" s="228">
        <f>IF(N215="sníž. přenesená",J215,0)</f>
        <v>0</v>
      </c>
      <c r="BI215" s="228">
        <f>IF(N215="nulová",J215,0)</f>
        <v>0</v>
      </c>
      <c r="BJ215" s="20" t="s">
        <v>84</v>
      </c>
      <c r="BK215" s="228">
        <f>ROUND(I215*H215,2)</f>
        <v>0</v>
      </c>
      <c r="BL215" s="20" t="s">
        <v>226</v>
      </c>
      <c r="BM215" s="227" t="s">
        <v>2745</v>
      </c>
    </row>
    <row r="216" s="2" customFormat="1">
      <c r="A216" s="42"/>
      <c r="B216" s="43"/>
      <c r="C216" s="44"/>
      <c r="D216" s="299" t="s">
        <v>1131</v>
      </c>
      <c r="E216" s="44"/>
      <c r="F216" s="300" t="s">
        <v>1967</v>
      </c>
      <c r="G216" s="44"/>
      <c r="H216" s="44"/>
      <c r="I216" s="277"/>
      <c r="J216" s="44"/>
      <c r="K216" s="44"/>
      <c r="L216" s="48"/>
      <c r="M216" s="278"/>
      <c r="N216" s="279"/>
      <c r="O216" s="88"/>
      <c r="P216" s="88"/>
      <c r="Q216" s="88"/>
      <c r="R216" s="88"/>
      <c r="S216" s="88"/>
      <c r="T216" s="89"/>
      <c r="U216" s="42"/>
      <c r="V216" s="42"/>
      <c r="W216" s="42"/>
      <c r="X216" s="42"/>
      <c r="Y216" s="42"/>
      <c r="Z216" s="42"/>
      <c r="AA216" s="42"/>
      <c r="AB216" s="42"/>
      <c r="AC216" s="42"/>
      <c r="AD216" s="42"/>
      <c r="AE216" s="42"/>
      <c r="AT216" s="20" t="s">
        <v>1131</v>
      </c>
      <c r="AU216" s="20" t="s">
        <v>84</v>
      </c>
    </row>
    <row r="217" s="15" customFormat="1">
      <c r="A217" s="15"/>
      <c r="B217" s="266"/>
      <c r="C217" s="267"/>
      <c r="D217" s="231" t="s">
        <v>228</v>
      </c>
      <c r="E217" s="268" t="s">
        <v>32</v>
      </c>
      <c r="F217" s="269" t="s">
        <v>1968</v>
      </c>
      <c r="G217" s="267"/>
      <c r="H217" s="268" t="s">
        <v>32</v>
      </c>
      <c r="I217" s="270"/>
      <c r="J217" s="267"/>
      <c r="K217" s="267"/>
      <c r="L217" s="271"/>
      <c r="M217" s="272"/>
      <c r="N217" s="273"/>
      <c r="O217" s="273"/>
      <c r="P217" s="273"/>
      <c r="Q217" s="273"/>
      <c r="R217" s="273"/>
      <c r="S217" s="273"/>
      <c r="T217" s="274"/>
      <c r="U217" s="15"/>
      <c r="V217" s="15"/>
      <c r="W217" s="15"/>
      <c r="X217" s="15"/>
      <c r="Y217" s="15"/>
      <c r="Z217" s="15"/>
      <c r="AA217" s="15"/>
      <c r="AB217" s="15"/>
      <c r="AC217" s="15"/>
      <c r="AD217" s="15"/>
      <c r="AE217" s="15"/>
      <c r="AT217" s="275" t="s">
        <v>228</v>
      </c>
      <c r="AU217" s="275" t="s">
        <v>84</v>
      </c>
      <c r="AV217" s="15" t="s">
        <v>84</v>
      </c>
      <c r="AW217" s="15" t="s">
        <v>39</v>
      </c>
      <c r="AX217" s="15" t="s">
        <v>77</v>
      </c>
      <c r="AY217" s="275" t="s">
        <v>219</v>
      </c>
    </row>
    <row r="218" s="13" customFormat="1">
      <c r="A218" s="13"/>
      <c r="B218" s="229"/>
      <c r="C218" s="230"/>
      <c r="D218" s="231" t="s">
        <v>228</v>
      </c>
      <c r="E218" s="232" t="s">
        <v>1962</v>
      </c>
      <c r="F218" s="233" t="s">
        <v>2269</v>
      </c>
      <c r="G218" s="230"/>
      <c r="H218" s="234">
        <v>60</v>
      </c>
      <c r="I218" s="235"/>
      <c r="J218" s="230"/>
      <c r="K218" s="230"/>
      <c r="L218" s="236"/>
      <c r="M218" s="237"/>
      <c r="N218" s="238"/>
      <c r="O218" s="238"/>
      <c r="P218" s="238"/>
      <c r="Q218" s="238"/>
      <c r="R218" s="238"/>
      <c r="S218" s="238"/>
      <c r="T218" s="239"/>
      <c r="U218" s="13"/>
      <c r="V218" s="13"/>
      <c r="W218" s="13"/>
      <c r="X218" s="13"/>
      <c r="Y218" s="13"/>
      <c r="Z218" s="13"/>
      <c r="AA218" s="13"/>
      <c r="AB218" s="13"/>
      <c r="AC218" s="13"/>
      <c r="AD218" s="13"/>
      <c r="AE218" s="13"/>
      <c r="AT218" s="240" t="s">
        <v>228</v>
      </c>
      <c r="AU218" s="240" t="s">
        <v>84</v>
      </c>
      <c r="AV218" s="13" t="s">
        <v>86</v>
      </c>
      <c r="AW218" s="13" t="s">
        <v>39</v>
      </c>
      <c r="AX218" s="13" t="s">
        <v>84</v>
      </c>
      <c r="AY218" s="240" t="s">
        <v>219</v>
      </c>
    </row>
    <row r="219" s="12" customFormat="1" ht="25.92" customHeight="1">
      <c r="A219" s="12"/>
      <c r="B219" s="200"/>
      <c r="C219" s="201"/>
      <c r="D219" s="202" t="s">
        <v>76</v>
      </c>
      <c r="E219" s="203" t="s">
        <v>1970</v>
      </c>
      <c r="F219" s="203" t="s">
        <v>1971</v>
      </c>
      <c r="G219" s="201"/>
      <c r="H219" s="201"/>
      <c r="I219" s="204"/>
      <c r="J219" s="205">
        <f>BK219</f>
        <v>0</v>
      </c>
      <c r="K219" s="201"/>
      <c r="L219" s="206"/>
      <c r="M219" s="207"/>
      <c r="N219" s="208"/>
      <c r="O219" s="208"/>
      <c r="P219" s="209">
        <f>SUM(P220:P253)</f>
        <v>0</v>
      </c>
      <c r="Q219" s="208"/>
      <c r="R219" s="209">
        <f>SUM(R220:R253)</f>
        <v>0.51678078999999999</v>
      </c>
      <c r="S219" s="208"/>
      <c r="T219" s="210">
        <f>SUM(T220:T253)</f>
        <v>0</v>
      </c>
      <c r="U219" s="12"/>
      <c r="V219" s="12"/>
      <c r="W219" s="12"/>
      <c r="X219" s="12"/>
      <c r="Y219" s="12"/>
      <c r="Z219" s="12"/>
      <c r="AA219" s="12"/>
      <c r="AB219" s="12"/>
      <c r="AC219" s="12"/>
      <c r="AD219" s="12"/>
      <c r="AE219" s="12"/>
      <c r="AR219" s="211" t="s">
        <v>86</v>
      </c>
      <c r="AT219" s="212" t="s">
        <v>76</v>
      </c>
      <c r="AU219" s="212" t="s">
        <v>77</v>
      </c>
      <c r="AY219" s="211" t="s">
        <v>219</v>
      </c>
      <c r="BK219" s="213">
        <f>SUM(BK220:BK253)</f>
        <v>0</v>
      </c>
    </row>
    <row r="220" s="2" customFormat="1" ht="24.15" customHeight="1">
      <c r="A220" s="42"/>
      <c r="B220" s="43"/>
      <c r="C220" s="216" t="s">
        <v>402</v>
      </c>
      <c r="D220" s="216" t="s">
        <v>221</v>
      </c>
      <c r="E220" s="217" t="s">
        <v>1972</v>
      </c>
      <c r="F220" s="218" t="s">
        <v>1973</v>
      </c>
      <c r="G220" s="219" t="s">
        <v>1749</v>
      </c>
      <c r="H220" s="220">
        <v>14.4</v>
      </c>
      <c r="I220" s="221"/>
      <c r="J220" s="222">
        <f>ROUND(I220*H220,2)</f>
        <v>0</v>
      </c>
      <c r="K220" s="218" t="s">
        <v>1129</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2746</v>
      </c>
    </row>
    <row r="221" s="2" customFormat="1">
      <c r="A221" s="42"/>
      <c r="B221" s="43"/>
      <c r="C221" s="44"/>
      <c r="D221" s="299" t="s">
        <v>1131</v>
      </c>
      <c r="E221" s="44"/>
      <c r="F221" s="300" t="s">
        <v>1975</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1131</v>
      </c>
      <c r="AU221" s="20" t="s">
        <v>84</v>
      </c>
    </row>
    <row r="222" s="2" customFormat="1" ht="24.15" customHeight="1">
      <c r="A222" s="42"/>
      <c r="B222" s="43"/>
      <c r="C222" s="216" t="s">
        <v>406</v>
      </c>
      <c r="D222" s="216" t="s">
        <v>221</v>
      </c>
      <c r="E222" s="217" t="s">
        <v>1976</v>
      </c>
      <c r="F222" s="218" t="s">
        <v>1977</v>
      </c>
      <c r="G222" s="219" t="s">
        <v>1749</v>
      </c>
      <c r="H222" s="220">
        <v>24.640000000000001</v>
      </c>
      <c r="I222" s="221"/>
      <c r="J222" s="222">
        <f>ROUND(I222*H222,2)</f>
        <v>0</v>
      </c>
      <c r="K222" s="218" t="s">
        <v>1129</v>
      </c>
      <c r="L222" s="48"/>
      <c r="M222" s="223" t="s">
        <v>32</v>
      </c>
      <c r="N222" s="224" t="s">
        <v>48</v>
      </c>
      <c r="O222" s="88"/>
      <c r="P222" s="225">
        <f>O222*H222</f>
        <v>0</v>
      </c>
      <c r="Q222" s="225">
        <v>0</v>
      </c>
      <c r="R222" s="225">
        <f>Q222*H222</f>
        <v>0</v>
      </c>
      <c r="S222" s="225">
        <v>0</v>
      </c>
      <c r="T222" s="226">
        <f>S222*H222</f>
        <v>0</v>
      </c>
      <c r="U222" s="42"/>
      <c r="V222" s="42"/>
      <c r="W222" s="42"/>
      <c r="X222" s="42"/>
      <c r="Y222" s="42"/>
      <c r="Z222" s="42"/>
      <c r="AA222" s="42"/>
      <c r="AB222" s="42"/>
      <c r="AC222" s="42"/>
      <c r="AD222" s="42"/>
      <c r="AE222" s="42"/>
      <c r="AR222" s="227" t="s">
        <v>302</v>
      </c>
      <c r="AT222" s="227" t="s">
        <v>221</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2747</v>
      </c>
    </row>
    <row r="223" s="2" customFormat="1">
      <c r="A223" s="42"/>
      <c r="B223" s="43"/>
      <c r="C223" s="44"/>
      <c r="D223" s="299" t="s">
        <v>1131</v>
      </c>
      <c r="E223" s="44"/>
      <c r="F223" s="300" t="s">
        <v>1979</v>
      </c>
      <c r="G223" s="44"/>
      <c r="H223" s="44"/>
      <c r="I223" s="277"/>
      <c r="J223" s="44"/>
      <c r="K223" s="44"/>
      <c r="L223" s="48"/>
      <c r="M223" s="278"/>
      <c r="N223" s="279"/>
      <c r="O223" s="88"/>
      <c r="P223" s="88"/>
      <c r="Q223" s="88"/>
      <c r="R223" s="88"/>
      <c r="S223" s="88"/>
      <c r="T223" s="89"/>
      <c r="U223" s="42"/>
      <c r="V223" s="42"/>
      <c r="W223" s="42"/>
      <c r="X223" s="42"/>
      <c r="Y223" s="42"/>
      <c r="Z223" s="42"/>
      <c r="AA223" s="42"/>
      <c r="AB223" s="42"/>
      <c r="AC223" s="42"/>
      <c r="AD223" s="42"/>
      <c r="AE223" s="42"/>
      <c r="AT223" s="20" t="s">
        <v>1131</v>
      </c>
      <c r="AU223" s="20" t="s">
        <v>84</v>
      </c>
    </row>
    <row r="224" s="2" customFormat="1" ht="16.5" customHeight="1">
      <c r="A224" s="42"/>
      <c r="B224" s="43"/>
      <c r="C224" s="252" t="s">
        <v>410</v>
      </c>
      <c r="D224" s="252" t="s">
        <v>280</v>
      </c>
      <c r="E224" s="253" t="s">
        <v>1980</v>
      </c>
      <c r="F224" s="254" t="s">
        <v>1981</v>
      </c>
      <c r="G224" s="255" t="s">
        <v>1839</v>
      </c>
      <c r="H224" s="256">
        <v>0.012</v>
      </c>
      <c r="I224" s="257"/>
      <c r="J224" s="258">
        <f>ROUND(I224*H224,2)</f>
        <v>0</v>
      </c>
      <c r="K224" s="254" t="s">
        <v>1129</v>
      </c>
      <c r="L224" s="259"/>
      <c r="M224" s="260" t="s">
        <v>32</v>
      </c>
      <c r="N224" s="261" t="s">
        <v>48</v>
      </c>
      <c r="O224" s="88"/>
      <c r="P224" s="225">
        <f>O224*H224</f>
        <v>0</v>
      </c>
      <c r="Q224" s="225">
        <v>1</v>
      </c>
      <c r="R224" s="225">
        <f>Q224*H224</f>
        <v>0.012</v>
      </c>
      <c r="S224" s="225">
        <v>0</v>
      </c>
      <c r="T224" s="226">
        <f>S224*H224</f>
        <v>0</v>
      </c>
      <c r="U224" s="42"/>
      <c r="V224" s="42"/>
      <c r="W224" s="42"/>
      <c r="X224" s="42"/>
      <c r="Y224" s="42"/>
      <c r="Z224" s="42"/>
      <c r="AA224" s="42"/>
      <c r="AB224" s="42"/>
      <c r="AC224" s="42"/>
      <c r="AD224" s="42"/>
      <c r="AE224" s="42"/>
      <c r="AR224" s="227" t="s">
        <v>375</v>
      </c>
      <c r="AT224" s="227" t="s">
        <v>280</v>
      </c>
      <c r="AU224" s="227" t="s">
        <v>84</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302</v>
      </c>
      <c r="BM224" s="227" t="s">
        <v>2748</v>
      </c>
    </row>
    <row r="225" s="2" customFormat="1">
      <c r="A225" s="42"/>
      <c r="B225" s="43"/>
      <c r="C225" s="44"/>
      <c r="D225" s="231" t="s">
        <v>663</v>
      </c>
      <c r="E225" s="44"/>
      <c r="F225" s="276" t="s">
        <v>1983</v>
      </c>
      <c r="G225" s="44"/>
      <c r="H225" s="44"/>
      <c r="I225" s="277"/>
      <c r="J225" s="44"/>
      <c r="K225" s="44"/>
      <c r="L225" s="48"/>
      <c r="M225" s="278"/>
      <c r="N225" s="279"/>
      <c r="O225" s="88"/>
      <c r="P225" s="88"/>
      <c r="Q225" s="88"/>
      <c r="R225" s="88"/>
      <c r="S225" s="88"/>
      <c r="T225" s="89"/>
      <c r="U225" s="42"/>
      <c r="V225" s="42"/>
      <c r="W225" s="42"/>
      <c r="X225" s="42"/>
      <c r="Y225" s="42"/>
      <c r="Z225" s="42"/>
      <c r="AA225" s="42"/>
      <c r="AB225" s="42"/>
      <c r="AC225" s="42"/>
      <c r="AD225" s="42"/>
      <c r="AE225" s="42"/>
      <c r="AT225" s="20" t="s">
        <v>663</v>
      </c>
      <c r="AU225" s="20" t="s">
        <v>84</v>
      </c>
    </row>
    <row r="226" s="2" customFormat="1" ht="24.15" customHeight="1">
      <c r="A226" s="42"/>
      <c r="B226" s="43"/>
      <c r="C226" s="216" t="s">
        <v>414</v>
      </c>
      <c r="D226" s="216" t="s">
        <v>221</v>
      </c>
      <c r="E226" s="217" t="s">
        <v>2749</v>
      </c>
      <c r="F226" s="218" t="s">
        <v>2750</v>
      </c>
      <c r="G226" s="219" t="s">
        <v>1749</v>
      </c>
      <c r="H226" s="220">
        <v>14.4</v>
      </c>
      <c r="I226" s="221"/>
      <c r="J226" s="222">
        <f>ROUND(I226*H226,2)</f>
        <v>0</v>
      </c>
      <c r="K226" s="218" t="s">
        <v>1129</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302</v>
      </c>
      <c r="AT226" s="227" t="s">
        <v>221</v>
      </c>
      <c r="AU226" s="227" t="s">
        <v>84</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302</v>
      </c>
      <c r="BM226" s="227" t="s">
        <v>2751</v>
      </c>
    </row>
    <row r="227" s="2" customFormat="1">
      <c r="A227" s="42"/>
      <c r="B227" s="43"/>
      <c r="C227" s="44"/>
      <c r="D227" s="299" t="s">
        <v>1131</v>
      </c>
      <c r="E227" s="44"/>
      <c r="F227" s="300" t="s">
        <v>2752</v>
      </c>
      <c r="G227" s="44"/>
      <c r="H227" s="44"/>
      <c r="I227" s="277"/>
      <c r="J227" s="44"/>
      <c r="K227" s="44"/>
      <c r="L227" s="48"/>
      <c r="M227" s="278"/>
      <c r="N227" s="279"/>
      <c r="O227" s="88"/>
      <c r="P227" s="88"/>
      <c r="Q227" s="88"/>
      <c r="R227" s="88"/>
      <c r="S227" s="88"/>
      <c r="T227" s="89"/>
      <c r="U227" s="42"/>
      <c r="V227" s="42"/>
      <c r="W227" s="42"/>
      <c r="X227" s="42"/>
      <c r="Y227" s="42"/>
      <c r="Z227" s="42"/>
      <c r="AA227" s="42"/>
      <c r="AB227" s="42"/>
      <c r="AC227" s="42"/>
      <c r="AD227" s="42"/>
      <c r="AE227" s="42"/>
      <c r="AT227" s="20" t="s">
        <v>1131</v>
      </c>
      <c r="AU227" s="20" t="s">
        <v>84</v>
      </c>
    </row>
    <row r="228" s="2" customFormat="1" ht="24.15" customHeight="1">
      <c r="A228" s="42"/>
      <c r="B228" s="43"/>
      <c r="C228" s="216" t="s">
        <v>419</v>
      </c>
      <c r="D228" s="216" t="s">
        <v>221</v>
      </c>
      <c r="E228" s="217" t="s">
        <v>1984</v>
      </c>
      <c r="F228" s="218" t="s">
        <v>1985</v>
      </c>
      <c r="G228" s="219" t="s">
        <v>1749</v>
      </c>
      <c r="H228" s="220">
        <v>24.640000000000001</v>
      </c>
      <c r="I228" s="221"/>
      <c r="J228" s="222">
        <f>ROUND(I228*H228,2)</f>
        <v>0</v>
      </c>
      <c r="K228" s="218" t="s">
        <v>1129</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302</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302</v>
      </c>
      <c r="BM228" s="227" t="s">
        <v>2753</v>
      </c>
    </row>
    <row r="229" s="2" customFormat="1">
      <c r="A229" s="42"/>
      <c r="B229" s="43"/>
      <c r="C229" s="44"/>
      <c r="D229" s="299" t="s">
        <v>1131</v>
      </c>
      <c r="E229" s="44"/>
      <c r="F229" s="300" t="s">
        <v>1987</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1131</v>
      </c>
      <c r="AU229" s="20" t="s">
        <v>84</v>
      </c>
    </row>
    <row r="230" s="2" customFormat="1" ht="16.5" customHeight="1">
      <c r="A230" s="42"/>
      <c r="B230" s="43"/>
      <c r="C230" s="252" t="s">
        <v>423</v>
      </c>
      <c r="D230" s="252" t="s">
        <v>280</v>
      </c>
      <c r="E230" s="253" t="s">
        <v>1988</v>
      </c>
      <c r="F230" s="254" t="s">
        <v>1989</v>
      </c>
      <c r="G230" s="255" t="s">
        <v>1839</v>
      </c>
      <c r="H230" s="256">
        <v>0.027</v>
      </c>
      <c r="I230" s="257"/>
      <c r="J230" s="258">
        <f>ROUND(I230*H230,2)</f>
        <v>0</v>
      </c>
      <c r="K230" s="254" t="s">
        <v>1129</v>
      </c>
      <c r="L230" s="259"/>
      <c r="M230" s="260" t="s">
        <v>32</v>
      </c>
      <c r="N230" s="261" t="s">
        <v>48</v>
      </c>
      <c r="O230" s="88"/>
      <c r="P230" s="225">
        <f>O230*H230</f>
        <v>0</v>
      </c>
      <c r="Q230" s="225">
        <v>1</v>
      </c>
      <c r="R230" s="225">
        <f>Q230*H230</f>
        <v>0.027</v>
      </c>
      <c r="S230" s="225">
        <v>0</v>
      </c>
      <c r="T230" s="226">
        <f>S230*H230</f>
        <v>0</v>
      </c>
      <c r="U230" s="42"/>
      <c r="V230" s="42"/>
      <c r="W230" s="42"/>
      <c r="X230" s="42"/>
      <c r="Y230" s="42"/>
      <c r="Z230" s="42"/>
      <c r="AA230" s="42"/>
      <c r="AB230" s="42"/>
      <c r="AC230" s="42"/>
      <c r="AD230" s="42"/>
      <c r="AE230" s="42"/>
      <c r="AR230" s="227" t="s">
        <v>375</v>
      </c>
      <c r="AT230" s="227" t="s">
        <v>280</v>
      </c>
      <c r="AU230" s="227" t="s">
        <v>84</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302</v>
      </c>
      <c r="BM230" s="227" t="s">
        <v>2754</v>
      </c>
    </row>
    <row r="231" s="2" customFormat="1">
      <c r="A231" s="42"/>
      <c r="B231" s="43"/>
      <c r="C231" s="44"/>
      <c r="D231" s="231" t="s">
        <v>663</v>
      </c>
      <c r="E231" s="44"/>
      <c r="F231" s="276" t="s">
        <v>1991</v>
      </c>
      <c r="G231" s="44"/>
      <c r="H231" s="44"/>
      <c r="I231" s="277"/>
      <c r="J231" s="44"/>
      <c r="K231" s="44"/>
      <c r="L231" s="48"/>
      <c r="M231" s="278"/>
      <c r="N231" s="279"/>
      <c r="O231" s="88"/>
      <c r="P231" s="88"/>
      <c r="Q231" s="88"/>
      <c r="R231" s="88"/>
      <c r="S231" s="88"/>
      <c r="T231" s="89"/>
      <c r="U231" s="42"/>
      <c r="V231" s="42"/>
      <c r="W231" s="42"/>
      <c r="X231" s="42"/>
      <c r="Y231" s="42"/>
      <c r="Z231" s="42"/>
      <c r="AA231" s="42"/>
      <c r="AB231" s="42"/>
      <c r="AC231" s="42"/>
      <c r="AD231" s="42"/>
      <c r="AE231" s="42"/>
      <c r="AT231" s="20" t="s">
        <v>663</v>
      </c>
      <c r="AU231" s="20" t="s">
        <v>84</v>
      </c>
    </row>
    <row r="232" s="2" customFormat="1" ht="24.15" customHeight="1">
      <c r="A232" s="42"/>
      <c r="B232" s="43"/>
      <c r="C232" s="216" t="s">
        <v>427</v>
      </c>
      <c r="D232" s="216" t="s">
        <v>221</v>
      </c>
      <c r="E232" s="217" t="s">
        <v>1992</v>
      </c>
      <c r="F232" s="218" t="s">
        <v>1993</v>
      </c>
      <c r="G232" s="219" t="s">
        <v>1749</v>
      </c>
      <c r="H232" s="220">
        <v>62.049999999999997</v>
      </c>
      <c r="I232" s="221"/>
      <c r="J232" s="222">
        <f>ROUND(I232*H232,2)</f>
        <v>0</v>
      </c>
      <c r="K232" s="218" t="s">
        <v>1129</v>
      </c>
      <c r="L232" s="48"/>
      <c r="M232" s="223" t="s">
        <v>32</v>
      </c>
      <c r="N232" s="224" t="s">
        <v>48</v>
      </c>
      <c r="O232" s="88"/>
      <c r="P232" s="225">
        <f>O232*H232</f>
        <v>0</v>
      </c>
      <c r="Q232" s="225">
        <v>0.00039825</v>
      </c>
      <c r="R232" s="225">
        <f>Q232*H232</f>
        <v>0.024711412499999998</v>
      </c>
      <c r="S232" s="225">
        <v>0</v>
      </c>
      <c r="T232" s="226">
        <f>S232*H232</f>
        <v>0</v>
      </c>
      <c r="U232" s="42"/>
      <c r="V232" s="42"/>
      <c r="W232" s="42"/>
      <c r="X232" s="42"/>
      <c r="Y232" s="42"/>
      <c r="Z232" s="42"/>
      <c r="AA232" s="42"/>
      <c r="AB232" s="42"/>
      <c r="AC232" s="42"/>
      <c r="AD232" s="42"/>
      <c r="AE232" s="42"/>
      <c r="AR232" s="227" t="s">
        <v>302</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302</v>
      </c>
      <c r="BM232" s="227" t="s">
        <v>2755</v>
      </c>
    </row>
    <row r="233" s="2" customFormat="1">
      <c r="A233" s="42"/>
      <c r="B233" s="43"/>
      <c r="C233" s="44"/>
      <c r="D233" s="299" t="s">
        <v>1131</v>
      </c>
      <c r="E233" s="44"/>
      <c r="F233" s="300" t="s">
        <v>1995</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1131</v>
      </c>
      <c r="AU233" s="20" t="s">
        <v>84</v>
      </c>
    </row>
    <row r="234" s="2" customFormat="1" ht="24.15" customHeight="1">
      <c r="A234" s="42"/>
      <c r="B234" s="43"/>
      <c r="C234" s="216" t="s">
        <v>431</v>
      </c>
      <c r="D234" s="216" t="s">
        <v>221</v>
      </c>
      <c r="E234" s="217" t="s">
        <v>1996</v>
      </c>
      <c r="F234" s="218" t="s">
        <v>1997</v>
      </c>
      <c r="G234" s="219" t="s">
        <v>1749</v>
      </c>
      <c r="H234" s="220">
        <v>12.869999999999999</v>
      </c>
      <c r="I234" s="221"/>
      <c r="J234" s="222">
        <f>ROUND(I234*H234,2)</f>
        <v>0</v>
      </c>
      <c r="K234" s="218" t="s">
        <v>1129</v>
      </c>
      <c r="L234" s="48"/>
      <c r="M234" s="223" t="s">
        <v>32</v>
      </c>
      <c r="N234" s="224" t="s">
        <v>48</v>
      </c>
      <c r="O234" s="88"/>
      <c r="P234" s="225">
        <f>O234*H234</f>
        <v>0</v>
      </c>
      <c r="Q234" s="225">
        <v>0.00039825</v>
      </c>
      <c r="R234" s="225">
        <f>Q234*H234</f>
        <v>0.0051254774999999995</v>
      </c>
      <c r="S234" s="225">
        <v>0</v>
      </c>
      <c r="T234" s="226">
        <f>S234*H234</f>
        <v>0</v>
      </c>
      <c r="U234" s="42"/>
      <c r="V234" s="42"/>
      <c r="W234" s="42"/>
      <c r="X234" s="42"/>
      <c r="Y234" s="42"/>
      <c r="Z234" s="42"/>
      <c r="AA234" s="42"/>
      <c r="AB234" s="42"/>
      <c r="AC234" s="42"/>
      <c r="AD234" s="42"/>
      <c r="AE234" s="42"/>
      <c r="AR234" s="227" t="s">
        <v>302</v>
      </c>
      <c r="AT234" s="227" t="s">
        <v>221</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2756</v>
      </c>
    </row>
    <row r="235" s="2" customFormat="1">
      <c r="A235" s="42"/>
      <c r="B235" s="43"/>
      <c r="C235" s="44"/>
      <c r="D235" s="299" t="s">
        <v>1131</v>
      </c>
      <c r="E235" s="44"/>
      <c r="F235" s="300" t="s">
        <v>1999</v>
      </c>
      <c r="G235" s="44"/>
      <c r="H235" s="44"/>
      <c r="I235" s="277"/>
      <c r="J235" s="44"/>
      <c r="K235" s="44"/>
      <c r="L235" s="48"/>
      <c r="M235" s="278"/>
      <c r="N235" s="279"/>
      <c r="O235" s="88"/>
      <c r="P235" s="88"/>
      <c r="Q235" s="88"/>
      <c r="R235" s="88"/>
      <c r="S235" s="88"/>
      <c r="T235" s="89"/>
      <c r="U235" s="42"/>
      <c r="V235" s="42"/>
      <c r="W235" s="42"/>
      <c r="X235" s="42"/>
      <c r="Y235" s="42"/>
      <c r="Z235" s="42"/>
      <c r="AA235" s="42"/>
      <c r="AB235" s="42"/>
      <c r="AC235" s="42"/>
      <c r="AD235" s="42"/>
      <c r="AE235" s="42"/>
      <c r="AT235" s="20" t="s">
        <v>1131</v>
      </c>
      <c r="AU235" s="20" t="s">
        <v>84</v>
      </c>
    </row>
    <row r="236" s="2" customFormat="1" ht="37.8" customHeight="1">
      <c r="A236" s="42"/>
      <c r="B236" s="43"/>
      <c r="C236" s="252" t="s">
        <v>436</v>
      </c>
      <c r="D236" s="252" t="s">
        <v>280</v>
      </c>
      <c r="E236" s="253" t="s">
        <v>2000</v>
      </c>
      <c r="F236" s="254" t="s">
        <v>2001</v>
      </c>
      <c r="G236" s="255" t="s">
        <v>1749</v>
      </c>
      <c r="H236" s="256">
        <v>78.665999999999997</v>
      </c>
      <c r="I236" s="257"/>
      <c r="J236" s="258">
        <f>ROUND(I236*H236,2)</f>
        <v>0</v>
      </c>
      <c r="K236" s="254" t="s">
        <v>1129</v>
      </c>
      <c r="L236" s="259"/>
      <c r="M236" s="260" t="s">
        <v>32</v>
      </c>
      <c r="N236" s="261" t="s">
        <v>48</v>
      </c>
      <c r="O236" s="88"/>
      <c r="P236" s="225">
        <f>O236*H236</f>
        <v>0</v>
      </c>
      <c r="Q236" s="225">
        <v>0.0047999999999999996</v>
      </c>
      <c r="R236" s="225">
        <f>Q236*H236</f>
        <v>0.37759679999999995</v>
      </c>
      <c r="S236" s="225">
        <v>0</v>
      </c>
      <c r="T236" s="226">
        <f>S236*H236</f>
        <v>0</v>
      </c>
      <c r="U236" s="42"/>
      <c r="V236" s="42"/>
      <c r="W236" s="42"/>
      <c r="X236" s="42"/>
      <c r="Y236" s="42"/>
      <c r="Z236" s="42"/>
      <c r="AA236" s="42"/>
      <c r="AB236" s="42"/>
      <c r="AC236" s="42"/>
      <c r="AD236" s="42"/>
      <c r="AE236" s="42"/>
      <c r="AR236" s="227" t="s">
        <v>375</v>
      </c>
      <c r="AT236" s="227" t="s">
        <v>280</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302</v>
      </c>
      <c r="BM236" s="227" t="s">
        <v>2757</v>
      </c>
    </row>
    <row r="237" s="2" customFormat="1" ht="24.15" customHeight="1">
      <c r="A237" s="42"/>
      <c r="B237" s="43"/>
      <c r="C237" s="216" t="s">
        <v>440</v>
      </c>
      <c r="D237" s="216" t="s">
        <v>221</v>
      </c>
      <c r="E237" s="217" t="s">
        <v>2013</v>
      </c>
      <c r="F237" s="218" t="s">
        <v>2014</v>
      </c>
      <c r="G237" s="219" t="s">
        <v>1749</v>
      </c>
      <c r="H237" s="220">
        <v>74.920000000000002</v>
      </c>
      <c r="I237" s="221"/>
      <c r="J237" s="222">
        <f>ROUND(I237*H237,2)</f>
        <v>0</v>
      </c>
      <c r="K237" s="218" t="s">
        <v>1129</v>
      </c>
      <c r="L237" s="48"/>
      <c r="M237" s="223" t="s">
        <v>32</v>
      </c>
      <c r="N237" s="224" t="s">
        <v>48</v>
      </c>
      <c r="O237" s="88"/>
      <c r="P237" s="225">
        <f>O237*H237</f>
        <v>0</v>
      </c>
      <c r="Q237" s="225">
        <v>0</v>
      </c>
      <c r="R237" s="225">
        <f>Q237*H237</f>
        <v>0</v>
      </c>
      <c r="S237" s="225">
        <v>0</v>
      </c>
      <c r="T237" s="226">
        <f>S237*H237</f>
        <v>0</v>
      </c>
      <c r="U237" s="42"/>
      <c r="V237" s="42"/>
      <c r="W237" s="42"/>
      <c r="X237" s="42"/>
      <c r="Y237" s="42"/>
      <c r="Z237" s="42"/>
      <c r="AA237" s="42"/>
      <c r="AB237" s="42"/>
      <c r="AC237" s="42"/>
      <c r="AD237" s="42"/>
      <c r="AE237" s="42"/>
      <c r="AR237" s="227" t="s">
        <v>302</v>
      </c>
      <c r="AT237" s="227" t="s">
        <v>221</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302</v>
      </c>
      <c r="BM237" s="227" t="s">
        <v>2758</v>
      </c>
    </row>
    <row r="238" s="2" customFormat="1">
      <c r="A238" s="42"/>
      <c r="B238" s="43"/>
      <c r="C238" s="44"/>
      <c r="D238" s="299" t="s">
        <v>1131</v>
      </c>
      <c r="E238" s="44"/>
      <c r="F238" s="300" t="s">
        <v>2016</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1131</v>
      </c>
      <c r="AU238" s="20" t="s">
        <v>84</v>
      </c>
    </row>
    <row r="239" s="2" customFormat="1" ht="24.15" customHeight="1">
      <c r="A239" s="42"/>
      <c r="B239" s="43"/>
      <c r="C239" s="252" t="s">
        <v>444</v>
      </c>
      <c r="D239" s="252" t="s">
        <v>280</v>
      </c>
      <c r="E239" s="253" t="s">
        <v>2017</v>
      </c>
      <c r="F239" s="254" t="s">
        <v>2018</v>
      </c>
      <c r="G239" s="255" t="s">
        <v>1749</v>
      </c>
      <c r="H239" s="256">
        <v>65.153000000000006</v>
      </c>
      <c r="I239" s="257"/>
      <c r="J239" s="258">
        <f>ROUND(I239*H239,2)</f>
        <v>0</v>
      </c>
      <c r="K239" s="254" t="s">
        <v>1129</v>
      </c>
      <c r="L239" s="259"/>
      <c r="M239" s="260" t="s">
        <v>32</v>
      </c>
      <c r="N239" s="261" t="s">
        <v>48</v>
      </c>
      <c r="O239" s="88"/>
      <c r="P239" s="225">
        <f>O239*H239</f>
        <v>0</v>
      </c>
      <c r="Q239" s="225">
        <v>0.00029999999999999997</v>
      </c>
      <c r="R239" s="225">
        <f>Q239*H239</f>
        <v>0.019545900000000001</v>
      </c>
      <c r="S239" s="225">
        <v>0</v>
      </c>
      <c r="T239" s="226">
        <f>S239*H239</f>
        <v>0</v>
      </c>
      <c r="U239" s="42"/>
      <c r="V239" s="42"/>
      <c r="W239" s="42"/>
      <c r="X239" s="42"/>
      <c r="Y239" s="42"/>
      <c r="Z239" s="42"/>
      <c r="AA239" s="42"/>
      <c r="AB239" s="42"/>
      <c r="AC239" s="42"/>
      <c r="AD239" s="42"/>
      <c r="AE239" s="42"/>
      <c r="AR239" s="227" t="s">
        <v>375</v>
      </c>
      <c r="AT239" s="227" t="s">
        <v>280</v>
      </c>
      <c r="AU239" s="227" t="s">
        <v>84</v>
      </c>
      <c r="AY239" s="20" t="s">
        <v>219</v>
      </c>
      <c r="BE239" s="228">
        <f>IF(N239="základní",J239,0)</f>
        <v>0</v>
      </c>
      <c r="BF239" s="228">
        <f>IF(N239="snížená",J239,0)</f>
        <v>0</v>
      </c>
      <c r="BG239" s="228">
        <f>IF(N239="zákl. přenesená",J239,0)</f>
        <v>0</v>
      </c>
      <c r="BH239" s="228">
        <f>IF(N239="sníž. přenesená",J239,0)</f>
        <v>0</v>
      </c>
      <c r="BI239" s="228">
        <f>IF(N239="nulová",J239,0)</f>
        <v>0</v>
      </c>
      <c r="BJ239" s="20" t="s">
        <v>84</v>
      </c>
      <c r="BK239" s="228">
        <f>ROUND(I239*H239,2)</f>
        <v>0</v>
      </c>
      <c r="BL239" s="20" t="s">
        <v>302</v>
      </c>
      <c r="BM239" s="227" t="s">
        <v>2759</v>
      </c>
    </row>
    <row r="240" s="15" customFormat="1">
      <c r="A240" s="15"/>
      <c r="B240" s="266"/>
      <c r="C240" s="267"/>
      <c r="D240" s="231" t="s">
        <v>228</v>
      </c>
      <c r="E240" s="268" t="s">
        <v>32</v>
      </c>
      <c r="F240" s="269" t="s">
        <v>2760</v>
      </c>
      <c r="G240" s="267"/>
      <c r="H240" s="268" t="s">
        <v>32</v>
      </c>
      <c r="I240" s="270"/>
      <c r="J240" s="267"/>
      <c r="K240" s="267"/>
      <c r="L240" s="271"/>
      <c r="M240" s="272"/>
      <c r="N240" s="273"/>
      <c r="O240" s="273"/>
      <c r="P240" s="273"/>
      <c r="Q240" s="273"/>
      <c r="R240" s="273"/>
      <c r="S240" s="273"/>
      <c r="T240" s="274"/>
      <c r="U240" s="15"/>
      <c r="V240" s="15"/>
      <c r="W240" s="15"/>
      <c r="X240" s="15"/>
      <c r="Y240" s="15"/>
      <c r="Z240" s="15"/>
      <c r="AA240" s="15"/>
      <c r="AB240" s="15"/>
      <c r="AC240" s="15"/>
      <c r="AD240" s="15"/>
      <c r="AE240" s="15"/>
      <c r="AT240" s="275" t="s">
        <v>228</v>
      </c>
      <c r="AU240" s="275" t="s">
        <v>84</v>
      </c>
      <c r="AV240" s="15" t="s">
        <v>84</v>
      </c>
      <c r="AW240" s="15" t="s">
        <v>39</v>
      </c>
      <c r="AX240" s="15" t="s">
        <v>77</v>
      </c>
      <c r="AY240" s="275" t="s">
        <v>219</v>
      </c>
    </row>
    <row r="241" s="13" customFormat="1">
      <c r="A241" s="13"/>
      <c r="B241" s="229"/>
      <c r="C241" s="230"/>
      <c r="D241" s="231" t="s">
        <v>228</v>
      </c>
      <c r="E241" s="232" t="s">
        <v>2660</v>
      </c>
      <c r="F241" s="233" t="s">
        <v>2761</v>
      </c>
      <c r="G241" s="230"/>
      <c r="H241" s="234">
        <v>3.6000000000000001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77</v>
      </c>
      <c r="AY241" s="240" t="s">
        <v>219</v>
      </c>
    </row>
    <row r="242" s="13" customFormat="1">
      <c r="A242" s="13"/>
      <c r="B242" s="229"/>
      <c r="C242" s="230"/>
      <c r="D242" s="231" t="s">
        <v>228</v>
      </c>
      <c r="E242" s="232" t="s">
        <v>2762</v>
      </c>
      <c r="F242" s="233" t="s">
        <v>2763</v>
      </c>
      <c r="G242" s="230"/>
      <c r="H242" s="234">
        <v>58.450000000000003</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84</v>
      </c>
      <c r="AV242" s="13" t="s">
        <v>86</v>
      </c>
      <c r="AW242" s="13" t="s">
        <v>39</v>
      </c>
      <c r="AX242" s="13" t="s">
        <v>77</v>
      </c>
      <c r="AY242" s="240" t="s">
        <v>219</v>
      </c>
    </row>
    <row r="243" s="15" customFormat="1">
      <c r="A243" s="15"/>
      <c r="B243" s="266"/>
      <c r="C243" s="267"/>
      <c r="D243" s="231" t="s">
        <v>228</v>
      </c>
      <c r="E243" s="268" t="s">
        <v>2658</v>
      </c>
      <c r="F243" s="269" t="s">
        <v>2764</v>
      </c>
      <c r="G243" s="267"/>
      <c r="H243" s="268" t="s">
        <v>32</v>
      </c>
      <c r="I243" s="270"/>
      <c r="J243" s="267"/>
      <c r="K243" s="267"/>
      <c r="L243" s="271"/>
      <c r="M243" s="272"/>
      <c r="N243" s="273"/>
      <c r="O243" s="273"/>
      <c r="P243" s="273"/>
      <c r="Q243" s="273"/>
      <c r="R243" s="273"/>
      <c r="S243" s="273"/>
      <c r="T243" s="274"/>
      <c r="U243" s="15"/>
      <c r="V243" s="15"/>
      <c r="W243" s="15"/>
      <c r="X243" s="15"/>
      <c r="Y243" s="15"/>
      <c r="Z243" s="15"/>
      <c r="AA243" s="15"/>
      <c r="AB243" s="15"/>
      <c r="AC243" s="15"/>
      <c r="AD243" s="15"/>
      <c r="AE243" s="15"/>
      <c r="AT243" s="275" t="s">
        <v>228</v>
      </c>
      <c r="AU243" s="275" t="s">
        <v>84</v>
      </c>
      <c r="AV243" s="15" t="s">
        <v>84</v>
      </c>
      <c r="AW243" s="15" t="s">
        <v>39</v>
      </c>
      <c r="AX243" s="15" t="s">
        <v>77</v>
      </c>
      <c r="AY243" s="275" t="s">
        <v>219</v>
      </c>
    </row>
    <row r="244" s="13" customFormat="1">
      <c r="A244" s="13"/>
      <c r="B244" s="229"/>
      <c r="C244" s="230"/>
      <c r="D244" s="231" t="s">
        <v>228</v>
      </c>
      <c r="E244" s="232" t="s">
        <v>2765</v>
      </c>
      <c r="F244" s="233" t="s">
        <v>2766</v>
      </c>
      <c r="G244" s="230"/>
      <c r="H244" s="234">
        <v>65.153000000000006</v>
      </c>
      <c r="I244" s="235"/>
      <c r="J244" s="230"/>
      <c r="K244" s="230"/>
      <c r="L244" s="236"/>
      <c r="M244" s="237"/>
      <c r="N244" s="238"/>
      <c r="O244" s="238"/>
      <c r="P244" s="238"/>
      <c r="Q244" s="238"/>
      <c r="R244" s="238"/>
      <c r="S244" s="238"/>
      <c r="T244" s="239"/>
      <c r="U244" s="13"/>
      <c r="V244" s="13"/>
      <c r="W244" s="13"/>
      <c r="X244" s="13"/>
      <c r="Y244" s="13"/>
      <c r="Z244" s="13"/>
      <c r="AA244" s="13"/>
      <c r="AB244" s="13"/>
      <c r="AC244" s="13"/>
      <c r="AD244" s="13"/>
      <c r="AE244" s="13"/>
      <c r="AT244" s="240" t="s">
        <v>228</v>
      </c>
      <c r="AU244" s="240" t="s">
        <v>84</v>
      </c>
      <c r="AV244" s="13" t="s">
        <v>86</v>
      </c>
      <c r="AW244" s="13" t="s">
        <v>39</v>
      </c>
      <c r="AX244" s="13" t="s">
        <v>84</v>
      </c>
      <c r="AY244" s="240" t="s">
        <v>219</v>
      </c>
    </row>
    <row r="245" s="2" customFormat="1" ht="24.15" customHeight="1">
      <c r="A245" s="42"/>
      <c r="B245" s="43"/>
      <c r="C245" s="252" t="s">
        <v>448</v>
      </c>
      <c r="D245" s="252" t="s">
        <v>280</v>
      </c>
      <c r="E245" s="253" t="s">
        <v>2023</v>
      </c>
      <c r="F245" s="254" t="s">
        <v>2024</v>
      </c>
      <c r="G245" s="255" t="s">
        <v>1749</v>
      </c>
      <c r="H245" s="256">
        <v>13.513999999999999</v>
      </c>
      <c r="I245" s="257"/>
      <c r="J245" s="258">
        <f>ROUND(I245*H245,2)</f>
        <v>0</v>
      </c>
      <c r="K245" s="254" t="s">
        <v>1129</v>
      </c>
      <c r="L245" s="259"/>
      <c r="M245" s="260" t="s">
        <v>32</v>
      </c>
      <c r="N245" s="261" t="s">
        <v>48</v>
      </c>
      <c r="O245" s="88"/>
      <c r="P245" s="225">
        <f>O245*H245</f>
        <v>0</v>
      </c>
      <c r="Q245" s="225">
        <v>0.00080000000000000004</v>
      </c>
      <c r="R245" s="225">
        <f>Q245*H245</f>
        <v>0.0108112</v>
      </c>
      <c r="S245" s="225">
        <v>0</v>
      </c>
      <c r="T245" s="226">
        <f>S245*H245</f>
        <v>0</v>
      </c>
      <c r="U245" s="42"/>
      <c r="V245" s="42"/>
      <c r="W245" s="42"/>
      <c r="X245" s="42"/>
      <c r="Y245" s="42"/>
      <c r="Z245" s="42"/>
      <c r="AA245" s="42"/>
      <c r="AB245" s="42"/>
      <c r="AC245" s="42"/>
      <c r="AD245" s="42"/>
      <c r="AE245" s="42"/>
      <c r="AR245" s="227" t="s">
        <v>375</v>
      </c>
      <c r="AT245" s="227" t="s">
        <v>280</v>
      </c>
      <c r="AU245" s="227" t="s">
        <v>84</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302</v>
      </c>
      <c r="BM245" s="227" t="s">
        <v>2767</v>
      </c>
    </row>
    <row r="246" s="15" customFormat="1">
      <c r="A246" s="15"/>
      <c r="B246" s="266"/>
      <c r="C246" s="267"/>
      <c r="D246" s="231" t="s">
        <v>228</v>
      </c>
      <c r="E246" s="268" t="s">
        <v>32</v>
      </c>
      <c r="F246" s="269" t="s">
        <v>2768</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2282</v>
      </c>
      <c r="F247" s="233" t="s">
        <v>2769</v>
      </c>
      <c r="G247" s="230"/>
      <c r="H247" s="234">
        <v>12.869999999999999</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77</v>
      </c>
      <c r="AY247" s="240" t="s">
        <v>219</v>
      </c>
    </row>
    <row r="248" s="15" customFormat="1">
      <c r="A248" s="15"/>
      <c r="B248" s="266"/>
      <c r="C248" s="267"/>
      <c r="D248" s="231" t="s">
        <v>228</v>
      </c>
      <c r="E248" s="268" t="s">
        <v>2656</v>
      </c>
      <c r="F248" s="269" t="s">
        <v>2770</v>
      </c>
      <c r="G248" s="267"/>
      <c r="H248" s="268" t="s">
        <v>32</v>
      </c>
      <c r="I248" s="270"/>
      <c r="J248" s="267"/>
      <c r="K248" s="267"/>
      <c r="L248" s="271"/>
      <c r="M248" s="272"/>
      <c r="N248" s="273"/>
      <c r="O248" s="273"/>
      <c r="P248" s="273"/>
      <c r="Q248" s="273"/>
      <c r="R248" s="273"/>
      <c r="S248" s="273"/>
      <c r="T248" s="274"/>
      <c r="U248" s="15"/>
      <c r="V248" s="15"/>
      <c r="W248" s="15"/>
      <c r="X248" s="15"/>
      <c r="Y248" s="15"/>
      <c r="Z248" s="15"/>
      <c r="AA248" s="15"/>
      <c r="AB248" s="15"/>
      <c r="AC248" s="15"/>
      <c r="AD248" s="15"/>
      <c r="AE248" s="15"/>
      <c r="AT248" s="275" t="s">
        <v>228</v>
      </c>
      <c r="AU248" s="275" t="s">
        <v>84</v>
      </c>
      <c r="AV248" s="15" t="s">
        <v>84</v>
      </c>
      <c r="AW248" s="15" t="s">
        <v>39</v>
      </c>
      <c r="AX248" s="15" t="s">
        <v>77</v>
      </c>
      <c r="AY248" s="275" t="s">
        <v>219</v>
      </c>
    </row>
    <row r="249" s="13" customFormat="1">
      <c r="A249" s="13"/>
      <c r="B249" s="229"/>
      <c r="C249" s="230"/>
      <c r="D249" s="231" t="s">
        <v>228</v>
      </c>
      <c r="E249" s="232" t="s">
        <v>2771</v>
      </c>
      <c r="F249" s="233" t="s">
        <v>2772</v>
      </c>
      <c r="G249" s="230"/>
      <c r="H249" s="234">
        <v>13.513999999999999</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2" customFormat="1" ht="24.15" customHeight="1">
      <c r="A250" s="42"/>
      <c r="B250" s="43"/>
      <c r="C250" s="216" t="s">
        <v>452</v>
      </c>
      <c r="D250" s="216" t="s">
        <v>221</v>
      </c>
      <c r="E250" s="217" t="s">
        <v>2037</v>
      </c>
      <c r="F250" s="218" t="s">
        <v>2038</v>
      </c>
      <c r="G250" s="219" t="s">
        <v>1839</v>
      </c>
      <c r="H250" s="220">
        <v>0.51700000000000002</v>
      </c>
      <c r="I250" s="221"/>
      <c r="J250" s="222">
        <f>ROUND(I250*H250,2)</f>
        <v>0</v>
      </c>
      <c r="K250" s="218" t="s">
        <v>1129</v>
      </c>
      <c r="L250" s="48"/>
      <c r="M250" s="223" t="s">
        <v>32</v>
      </c>
      <c r="N250" s="224" t="s">
        <v>48</v>
      </c>
      <c r="O250" s="88"/>
      <c r="P250" s="225">
        <f>O250*H250</f>
        <v>0</v>
      </c>
      <c r="Q250" s="225">
        <v>0</v>
      </c>
      <c r="R250" s="225">
        <f>Q250*H250</f>
        <v>0</v>
      </c>
      <c r="S250" s="225">
        <v>0</v>
      </c>
      <c r="T250" s="226">
        <f>S250*H250</f>
        <v>0</v>
      </c>
      <c r="U250" s="42"/>
      <c r="V250" s="42"/>
      <c r="W250" s="42"/>
      <c r="X250" s="42"/>
      <c r="Y250" s="42"/>
      <c r="Z250" s="42"/>
      <c r="AA250" s="42"/>
      <c r="AB250" s="42"/>
      <c r="AC250" s="42"/>
      <c r="AD250" s="42"/>
      <c r="AE250" s="42"/>
      <c r="AR250" s="227" t="s">
        <v>302</v>
      </c>
      <c r="AT250" s="227" t="s">
        <v>221</v>
      </c>
      <c r="AU250" s="227" t="s">
        <v>84</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302</v>
      </c>
      <c r="BM250" s="227" t="s">
        <v>2773</v>
      </c>
    </row>
    <row r="251" s="2" customFormat="1">
      <c r="A251" s="42"/>
      <c r="B251" s="43"/>
      <c r="C251" s="44"/>
      <c r="D251" s="299" t="s">
        <v>1131</v>
      </c>
      <c r="E251" s="44"/>
      <c r="F251" s="300" t="s">
        <v>2040</v>
      </c>
      <c r="G251" s="44"/>
      <c r="H251" s="44"/>
      <c r="I251" s="277"/>
      <c r="J251" s="44"/>
      <c r="K251" s="44"/>
      <c r="L251" s="48"/>
      <c r="M251" s="278"/>
      <c r="N251" s="279"/>
      <c r="O251" s="88"/>
      <c r="P251" s="88"/>
      <c r="Q251" s="88"/>
      <c r="R251" s="88"/>
      <c r="S251" s="88"/>
      <c r="T251" s="89"/>
      <c r="U251" s="42"/>
      <c r="V251" s="42"/>
      <c r="W251" s="42"/>
      <c r="X251" s="42"/>
      <c r="Y251" s="42"/>
      <c r="Z251" s="42"/>
      <c r="AA251" s="42"/>
      <c r="AB251" s="42"/>
      <c r="AC251" s="42"/>
      <c r="AD251" s="42"/>
      <c r="AE251" s="42"/>
      <c r="AT251" s="20" t="s">
        <v>1131</v>
      </c>
      <c r="AU251" s="20" t="s">
        <v>84</v>
      </c>
    </row>
    <row r="252" s="2" customFormat="1" ht="21.75" customHeight="1">
      <c r="A252" s="42"/>
      <c r="B252" s="43"/>
      <c r="C252" s="216" t="s">
        <v>458</v>
      </c>
      <c r="D252" s="216" t="s">
        <v>221</v>
      </c>
      <c r="E252" s="217" t="s">
        <v>2031</v>
      </c>
      <c r="F252" s="218" t="s">
        <v>2032</v>
      </c>
      <c r="G252" s="219" t="s">
        <v>280</v>
      </c>
      <c r="H252" s="220">
        <v>25.800000000000001</v>
      </c>
      <c r="I252" s="221"/>
      <c r="J252" s="222">
        <f>ROUND(I252*H252,2)</f>
        <v>0</v>
      </c>
      <c r="K252" s="218" t="s">
        <v>1903</v>
      </c>
      <c r="L252" s="48"/>
      <c r="M252" s="223" t="s">
        <v>32</v>
      </c>
      <c r="N252" s="224" t="s">
        <v>48</v>
      </c>
      <c r="O252" s="88"/>
      <c r="P252" s="225">
        <f>O252*H252</f>
        <v>0</v>
      </c>
      <c r="Q252" s="225">
        <v>0.00155</v>
      </c>
      <c r="R252" s="225">
        <f>Q252*H252</f>
        <v>0.039989999999999998</v>
      </c>
      <c r="S252" s="225">
        <v>0</v>
      </c>
      <c r="T252" s="226">
        <f>S252*H252</f>
        <v>0</v>
      </c>
      <c r="U252" s="42"/>
      <c r="V252" s="42"/>
      <c r="W252" s="42"/>
      <c r="X252" s="42"/>
      <c r="Y252" s="42"/>
      <c r="Z252" s="42"/>
      <c r="AA252" s="42"/>
      <c r="AB252" s="42"/>
      <c r="AC252" s="42"/>
      <c r="AD252" s="42"/>
      <c r="AE252" s="42"/>
      <c r="AR252" s="227" t="s">
        <v>302</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302</v>
      </c>
      <c r="BM252" s="227" t="s">
        <v>2774</v>
      </c>
    </row>
    <row r="253" s="13" customFormat="1">
      <c r="A253" s="13"/>
      <c r="B253" s="229"/>
      <c r="C253" s="230"/>
      <c r="D253" s="231" t="s">
        <v>228</v>
      </c>
      <c r="E253" s="232" t="s">
        <v>2775</v>
      </c>
      <c r="F253" s="233" t="s">
        <v>2776</v>
      </c>
      <c r="G253" s="230"/>
      <c r="H253" s="234">
        <v>25.800000000000001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12" customFormat="1" ht="25.92" customHeight="1">
      <c r="A254" s="12"/>
      <c r="B254" s="200"/>
      <c r="C254" s="201"/>
      <c r="D254" s="202" t="s">
        <v>76</v>
      </c>
      <c r="E254" s="203" t="s">
        <v>267</v>
      </c>
      <c r="F254" s="203" t="s">
        <v>2041</v>
      </c>
      <c r="G254" s="201"/>
      <c r="H254" s="201"/>
      <c r="I254" s="204"/>
      <c r="J254" s="205">
        <f>BK254</f>
        <v>0</v>
      </c>
      <c r="K254" s="201"/>
      <c r="L254" s="206"/>
      <c r="M254" s="207"/>
      <c r="N254" s="208"/>
      <c r="O254" s="208"/>
      <c r="P254" s="209">
        <f>SUM(P255:P308)</f>
        <v>0</v>
      </c>
      <c r="Q254" s="208"/>
      <c r="R254" s="209">
        <f>SUM(R255:R308)</f>
        <v>13.708961732800002</v>
      </c>
      <c r="S254" s="208"/>
      <c r="T254" s="210">
        <f>SUM(T255:T308)</f>
        <v>17.208961899999998</v>
      </c>
      <c r="U254" s="12"/>
      <c r="V254" s="12"/>
      <c r="W254" s="12"/>
      <c r="X254" s="12"/>
      <c r="Y254" s="12"/>
      <c r="Z254" s="12"/>
      <c r="AA254" s="12"/>
      <c r="AB254" s="12"/>
      <c r="AC254" s="12"/>
      <c r="AD254" s="12"/>
      <c r="AE254" s="12"/>
      <c r="AR254" s="211" t="s">
        <v>84</v>
      </c>
      <c r="AT254" s="212" t="s">
        <v>76</v>
      </c>
      <c r="AU254" s="212" t="s">
        <v>77</v>
      </c>
      <c r="AY254" s="211" t="s">
        <v>219</v>
      </c>
      <c r="BK254" s="213">
        <f>SUM(BK255:BK308)</f>
        <v>0</v>
      </c>
    </row>
    <row r="255" s="2" customFormat="1" ht="24.15" customHeight="1">
      <c r="A255" s="42"/>
      <c r="B255" s="43"/>
      <c r="C255" s="216" t="s">
        <v>465</v>
      </c>
      <c r="D255" s="216" t="s">
        <v>221</v>
      </c>
      <c r="E255" s="217" t="s">
        <v>2042</v>
      </c>
      <c r="F255" s="218" t="s">
        <v>2043</v>
      </c>
      <c r="G255" s="219" t="s">
        <v>280</v>
      </c>
      <c r="H255" s="220">
        <v>8</v>
      </c>
      <c r="I255" s="221"/>
      <c r="J255" s="222">
        <f>ROUND(I255*H255,2)</f>
        <v>0</v>
      </c>
      <c r="K255" s="218" t="s">
        <v>1129</v>
      </c>
      <c r="L255" s="48"/>
      <c r="M255" s="223" t="s">
        <v>32</v>
      </c>
      <c r="N255" s="224" t="s">
        <v>48</v>
      </c>
      <c r="O255" s="88"/>
      <c r="P255" s="225">
        <f>O255*H255</f>
        <v>0</v>
      </c>
      <c r="Q255" s="225">
        <v>0.15537912000000001</v>
      </c>
      <c r="R255" s="225">
        <f>Q255*H255</f>
        <v>1.2430329600000001</v>
      </c>
      <c r="S255" s="225">
        <v>0</v>
      </c>
      <c r="T255" s="226">
        <f>S255*H255</f>
        <v>0</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2777</v>
      </c>
    </row>
    <row r="256" s="2" customFormat="1">
      <c r="A256" s="42"/>
      <c r="B256" s="43"/>
      <c r="C256" s="44"/>
      <c r="D256" s="299" t="s">
        <v>1131</v>
      </c>
      <c r="E256" s="44"/>
      <c r="F256" s="300" t="s">
        <v>2045</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1131</v>
      </c>
      <c r="AU256" s="20" t="s">
        <v>84</v>
      </c>
    </row>
    <row r="257" s="15" customFormat="1">
      <c r="A257" s="15"/>
      <c r="B257" s="266"/>
      <c r="C257" s="267"/>
      <c r="D257" s="231" t="s">
        <v>228</v>
      </c>
      <c r="E257" s="268" t="s">
        <v>32</v>
      </c>
      <c r="F257" s="269" t="s">
        <v>2046</v>
      </c>
      <c r="G257" s="267"/>
      <c r="H257" s="268" t="s">
        <v>32</v>
      </c>
      <c r="I257" s="270"/>
      <c r="J257" s="267"/>
      <c r="K257" s="267"/>
      <c r="L257" s="271"/>
      <c r="M257" s="272"/>
      <c r="N257" s="273"/>
      <c r="O257" s="273"/>
      <c r="P257" s="273"/>
      <c r="Q257" s="273"/>
      <c r="R257" s="273"/>
      <c r="S257" s="273"/>
      <c r="T257" s="274"/>
      <c r="U257" s="15"/>
      <c r="V257" s="15"/>
      <c r="W257" s="15"/>
      <c r="X257" s="15"/>
      <c r="Y257" s="15"/>
      <c r="Z257" s="15"/>
      <c r="AA257" s="15"/>
      <c r="AB257" s="15"/>
      <c r="AC257" s="15"/>
      <c r="AD257" s="15"/>
      <c r="AE257" s="15"/>
      <c r="AT257" s="275" t="s">
        <v>228</v>
      </c>
      <c r="AU257" s="275" t="s">
        <v>84</v>
      </c>
      <c r="AV257" s="15" t="s">
        <v>84</v>
      </c>
      <c r="AW257" s="15" t="s">
        <v>39</v>
      </c>
      <c r="AX257" s="15" t="s">
        <v>77</v>
      </c>
      <c r="AY257" s="275" t="s">
        <v>219</v>
      </c>
    </row>
    <row r="258" s="13" customFormat="1">
      <c r="A258" s="13"/>
      <c r="B258" s="229"/>
      <c r="C258" s="230"/>
      <c r="D258" s="231" t="s">
        <v>228</v>
      </c>
      <c r="E258" s="232" t="s">
        <v>1969</v>
      </c>
      <c r="F258" s="233" t="s">
        <v>2048</v>
      </c>
      <c r="G258" s="230"/>
      <c r="H258" s="234">
        <v>8</v>
      </c>
      <c r="I258" s="235"/>
      <c r="J258" s="230"/>
      <c r="K258" s="230"/>
      <c r="L258" s="236"/>
      <c r="M258" s="237"/>
      <c r="N258" s="238"/>
      <c r="O258" s="238"/>
      <c r="P258" s="238"/>
      <c r="Q258" s="238"/>
      <c r="R258" s="238"/>
      <c r="S258" s="238"/>
      <c r="T258" s="239"/>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16.5" customHeight="1">
      <c r="A259" s="42"/>
      <c r="B259" s="43"/>
      <c r="C259" s="252" t="s">
        <v>469</v>
      </c>
      <c r="D259" s="252" t="s">
        <v>280</v>
      </c>
      <c r="E259" s="253" t="s">
        <v>2049</v>
      </c>
      <c r="F259" s="254" t="s">
        <v>2050</v>
      </c>
      <c r="G259" s="255" t="s">
        <v>280</v>
      </c>
      <c r="H259" s="256">
        <v>8</v>
      </c>
      <c r="I259" s="257"/>
      <c r="J259" s="258">
        <f>ROUND(I259*H259,2)</f>
        <v>0</v>
      </c>
      <c r="K259" s="254" t="s">
        <v>1129</v>
      </c>
      <c r="L259" s="259"/>
      <c r="M259" s="260" t="s">
        <v>32</v>
      </c>
      <c r="N259" s="261" t="s">
        <v>48</v>
      </c>
      <c r="O259" s="88"/>
      <c r="P259" s="225">
        <f>O259*H259</f>
        <v>0</v>
      </c>
      <c r="Q259" s="225">
        <v>0.045999999999999999</v>
      </c>
      <c r="R259" s="225">
        <f>Q259*H259</f>
        <v>0.36799999999999999</v>
      </c>
      <c r="S259" s="225">
        <v>0</v>
      </c>
      <c r="T259" s="226">
        <f>S259*H259</f>
        <v>0</v>
      </c>
      <c r="U259" s="42"/>
      <c r="V259" s="42"/>
      <c r="W259" s="42"/>
      <c r="X259" s="42"/>
      <c r="Y259" s="42"/>
      <c r="Z259" s="42"/>
      <c r="AA259" s="42"/>
      <c r="AB259" s="42"/>
      <c r="AC259" s="42"/>
      <c r="AD259" s="42"/>
      <c r="AE259" s="42"/>
      <c r="AR259" s="227" t="s">
        <v>262</v>
      </c>
      <c r="AT259" s="227" t="s">
        <v>280</v>
      </c>
      <c r="AU259" s="227" t="s">
        <v>84</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2778</v>
      </c>
    </row>
    <row r="260" s="2" customFormat="1" ht="21.75" customHeight="1">
      <c r="A260" s="42"/>
      <c r="B260" s="43"/>
      <c r="C260" s="216" t="s">
        <v>473</v>
      </c>
      <c r="D260" s="216" t="s">
        <v>221</v>
      </c>
      <c r="E260" s="217" t="s">
        <v>2052</v>
      </c>
      <c r="F260" s="218" t="s">
        <v>2053</v>
      </c>
      <c r="G260" s="219" t="s">
        <v>1749</v>
      </c>
      <c r="H260" s="220">
        <v>5.2199999999999998</v>
      </c>
      <c r="I260" s="221"/>
      <c r="J260" s="222">
        <f>ROUND(I260*H260,2)</f>
        <v>0</v>
      </c>
      <c r="K260" s="218" t="s">
        <v>1129</v>
      </c>
      <c r="L260" s="48"/>
      <c r="M260" s="223" t="s">
        <v>32</v>
      </c>
      <c r="N260" s="224" t="s">
        <v>48</v>
      </c>
      <c r="O260" s="88"/>
      <c r="P260" s="225">
        <f>O260*H260</f>
        <v>0</v>
      </c>
      <c r="Q260" s="225">
        <v>0.00094499999999999998</v>
      </c>
      <c r="R260" s="225">
        <f>Q260*H260</f>
        <v>0.0049328999999999996</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2779</v>
      </c>
    </row>
    <row r="261" s="2" customFormat="1">
      <c r="A261" s="42"/>
      <c r="B261" s="43"/>
      <c r="C261" s="44"/>
      <c r="D261" s="299" t="s">
        <v>1131</v>
      </c>
      <c r="E261" s="44"/>
      <c r="F261" s="300" t="s">
        <v>2055</v>
      </c>
      <c r="G261" s="44"/>
      <c r="H261" s="44"/>
      <c r="I261" s="277"/>
      <c r="J261" s="44"/>
      <c r="K261" s="44"/>
      <c r="L261" s="48"/>
      <c r="M261" s="278"/>
      <c r="N261" s="279"/>
      <c r="O261" s="88"/>
      <c r="P261" s="88"/>
      <c r="Q261" s="88"/>
      <c r="R261" s="88"/>
      <c r="S261" s="88"/>
      <c r="T261" s="89"/>
      <c r="U261" s="42"/>
      <c r="V261" s="42"/>
      <c r="W261" s="42"/>
      <c r="X261" s="42"/>
      <c r="Y261" s="42"/>
      <c r="Z261" s="42"/>
      <c r="AA261" s="42"/>
      <c r="AB261" s="42"/>
      <c r="AC261" s="42"/>
      <c r="AD261" s="42"/>
      <c r="AE261" s="42"/>
      <c r="AT261" s="20" t="s">
        <v>1131</v>
      </c>
      <c r="AU261" s="20" t="s">
        <v>84</v>
      </c>
    </row>
    <row r="262" s="13" customFormat="1">
      <c r="A262" s="13"/>
      <c r="B262" s="229"/>
      <c r="C262" s="230"/>
      <c r="D262" s="231" t="s">
        <v>228</v>
      </c>
      <c r="E262" s="232" t="s">
        <v>2302</v>
      </c>
      <c r="F262" s="233" t="s">
        <v>2780</v>
      </c>
      <c r="G262" s="230"/>
      <c r="H262" s="234">
        <v>5.2199999999999998</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24.15" customHeight="1">
      <c r="A263" s="42"/>
      <c r="B263" s="43"/>
      <c r="C263" s="216" t="s">
        <v>477</v>
      </c>
      <c r="D263" s="216" t="s">
        <v>221</v>
      </c>
      <c r="E263" s="217" t="s">
        <v>2056</v>
      </c>
      <c r="F263" s="218" t="s">
        <v>2057</v>
      </c>
      <c r="G263" s="219" t="s">
        <v>1756</v>
      </c>
      <c r="H263" s="220">
        <v>1</v>
      </c>
      <c r="I263" s="221"/>
      <c r="J263" s="222">
        <f>ROUND(I263*H263,2)</f>
        <v>0</v>
      </c>
      <c r="K263" s="218" t="s">
        <v>1129</v>
      </c>
      <c r="L263" s="48"/>
      <c r="M263" s="223" t="s">
        <v>32</v>
      </c>
      <c r="N263" s="224" t="s">
        <v>48</v>
      </c>
      <c r="O263" s="88"/>
      <c r="P263" s="225">
        <f>O263*H263</f>
        <v>0</v>
      </c>
      <c r="Q263" s="225">
        <v>0.0064850000000000003</v>
      </c>
      <c r="R263" s="225">
        <f>Q263*H263</f>
        <v>0.0064850000000000003</v>
      </c>
      <c r="S263" s="225">
        <v>0</v>
      </c>
      <c r="T263" s="226">
        <f>S263*H263</f>
        <v>0</v>
      </c>
      <c r="U263" s="42"/>
      <c r="V263" s="42"/>
      <c r="W263" s="42"/>
      <c r="X263" s="42"/>
      <c r="Y263" s="42"/>
      <c r="Z263" s="42"/>
      <c r="AA263" s="42"/>
      <c r="AB263" s="42"/>
      <c r="AC263" s="42"/>
      <c r="AD263" s="42"/>
      <c r="AE263" s="42"/>
      <c r="AR263" s="227" t="s">
        <v>226</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2781</v>
      </c>
    </row>
    <row r="264" s="2" customFormat="1">
      <c r="A264" s="42"/>
      <c r="B264" s="43"/>
      <c r="C264" s="44"/>
      <c r="D264" s="299" t="s">
        <v>1131</v>
      </c>
      <c r="E264" s="44"/>
      <c r="F264" s="300" t="s">
        <v>2059</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1131</v>
      </c>
      <c r="AU264" s="20" t="s">
        <v>84</v>
      </c>
    </row>
    <row r="265" s="15" customFormat="1">
      <c r="A265" s="15"/>
      <c r="B265" s="266"/>
      <c r="C265" s="267"/>
      <c r="D265" s="231" t="s">
        <v>228</v>
      </c>
      <c r="E265" s="268" t="s">
        <v>32</v>
      </c>
      <c r="F265" s="269" t="s">
        <v>1759</v>
      </c>
      <c r="G265" s="267"/>
      <c r="H265" s="268" t="s">
        <v>32</v>
      </c>
      <c r="I265" s="270"/>
      <c r="J265" s="267"/>
      <c r="K265" s="267"/>
      <c r="L265" s="271"/>
      <c r="M265" s="272"/>
      <c r="N265" s="273"/>
      <c r="O265" s="273"/>
      <c r="P265" s="273"/>
      <c r="Q265" s="273"/>
      <c r="R265" s="273"/>
      <c r="S265" s="273"/>
      <c r="T265" s="274"/>
      <c r="U265" s="15"/>
      <c r="V265" s="15"/>
      <c r="W265" s="15"/>
      <c r="X265" s="15"/>
      <c r="Y265" s="15"/>
      <c r="Z265" s="15"/>
      <c r="AA265" s="15"/>
      <c r="AB265" s="15"/>
      <c r="AC265" s="15"/>
      <c r="AD265" s="15"/>
      <c r="AE265" s="15"/>
      <c r="AT265" s="275" t="s">
        <v>228</v>
      </c>
      <c r="AU265" s="275" t="s">
        <v>84</v>
      </c>
      <c r="AV265" s="15" t="s">
        <v>84</v>
      </c>
      <c r="AW265" s="15" t="s">
        <v>39</v>
      </c>
      <c r="AX265" s="15" t="s">
        <v>77</v>
      </c>
      <c r="AY265" s="275" t="s">
        <v>219</v>
      </c>
    </row>
    <row r="266" s="13" customFormat="1">
      <c r="A266" s="13"/>
      <c r="B266" s="229"/>
      <c r="C266" s="230"/>
      <c r="D266" s="231" t="s">
        <v>228</v>
      </c>
      <c r="E266" s="232" t="s">
        <v>2305</v>
      </c>
      <c r="F266" s="233" t="s">
        <v>2466</v>
      </c>
      <c r="G266" s="230"/>
      <c r="H266" s="234">
        <v>1</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84</v>
      </c>
      <c r="AV266" s="13" t="s">
        <v>86</v>
      </c>
      <c r="AW266" s="13" t="s">
        <v>39</v>
      </c>
      <c r="AX266" s="13" t="s">
        <v>84</v>
      </c>
      <c r="AY266" s="240" t="s">
        <v>219</v>
      </c>
    </row>
    <row r="267" s="2" customFormat="1" ht="16.5" customHeight="1">
      <c r="A267" s="42"/>
      <c r="B267" s="43"/>
      <c r="C267" s="216" t="s">
        <v>481</v>
      </c>
      <c r="D267" s="216" t="s">
        <v>221</v>
      </c>
      <c r="E267" s="217" t="s">
        <v>2068</v>
      </c>
      <c r="F267" s="218" t="s">
        <v>2069</v>
      </c>
      <c r="G267" s="219" t="s">
        <v>280</v>
      </c>
      <c r="H267" s="220">
        <v>22.739999999999998</v>
      </c>
      <c r="I267" s="221"/>
      <c r="J267" s="222">
        <f>ROUND(I267*H267,2)</f>
        <v>0</v>
      </c>
      <c r="K267" s="218" t="s">
        <v>1129</v>
      </c>
      <c r="L267" s="48"/>
      <c r="M267" s="223" t="s">
        <v>32</v>
      </c>
      <c r="N267" s="224" t="s">
        <v>48</v>
      </c>
      <c r="O267" s="88"/>
      <c r="P267" s="225">
        <f>O267*H267</f>
        <v>0</v>
      </c>
      <c r="Q267" s="225">
        <v>8.3599999999999999E-05</v>
      </c>
      <c r="R267" s="225">
        <f>Q267*H267</f>
        <v>0.0019010639999999998</v>
      </c>
      <c r="S267" s="225">
        <v>0.017999999999999999</v>
      </c>
      <c r="T267" s="226">
        <f>S267*H267</f>
        <v>0.40931999999999996</v>
      </c>
      <c r="U267" s="42"/>
      <c r="V267" s="42"/>
      <c r="W267" s="42"/>
      <c r="X267" s="42"/>
      <c r="Y267" s="42"/>
      <c r="Z267" s="42"/>
      <c r="AA267" s="42"/>
      <c r="AB267" s="42"/>
      <c r="AC267" s="42"/>
      <c r="AD267" s="42"/>
      <c r="AE267" s="42"/>
      <c r="AR267" s="227" t="s">
        <v>226</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226</v>
      </c>
      <c r="BM267" s="227" t="s">
        <v>2782</v>
      </c>
    </row>
    <row r="268" s="2" customFormat="1">
      <c r="A268" s="42"/>
      <c r="B268" s="43"/>
      <c r="C268" s="44"/>
      <c r="D268" s="299" t="s">
        <v>1131</v>
      </c>
      <c r="E268" s="44"/>
      <c r="F268" s="300" t="s">
        <v>2071</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1131</v>
      </c>
      <c r="AU268" s="20" t="s">
        <v>84</v>
      </c>
    </row>
    <row r="269" s="13" customFormat="1">
      <c r="A269" s="13"/>
      <c r="B269" s="229"/>
      <c r="C269" s="230"/>
      <c r="D269" s="231" t="s">
        <v>228</v>
      </c>
      <c r="E269" s="232" t="s">
        <v>2060</v>
      </c>
      <c r="F269" s="233" t="s">
        <v>2783</v>
      </c>
      <c r="G269" s="230"/>
      <c r="H269" s="234">
        <v>22.739999999999998</v>
      </c>
      <c r="I269" s="235"/>
      <c r="J269" s="230"/>
      <c r="K269" s="230"/>
      <c r="L269" s="236"/>
      <c r="M269" s="237"/>
      <c r="N269" s="238"/>
      <c r="O269" s="238"/>
      <c r="P269" s="238"/>
      <c r="Q269" s="238"/>
      <c r="R269" s="238"/>
      <c r="S269" s="238"/>
      <c r="T269" s="239"/>
      <c r="U269" s="13"/>
      <c r="V269" s="13"/>
      <c r="W269" s="13"/>
      <c r="X269" s="13"/>
      <c r="Y269" s="13"/>
      <c r="Z269" s="13"/>
      <c r="AA269" s="13"/>
      <c r="AB269" s="13"/>
      <c r="AC269" s="13"/>
      <c r="AD269" s="13"/>
      <c r="AE269" s="13"/>
      <c r="AT269" s="240" t="s">
        <v>228</v>
      </c>
      <c r="AU269" s="240" t="s">
        <v>84</v>
      </c>
      <c r="AV269" s="13" t="s">
        <v>86</v>
      </c>
      <c r="AW269" s="13" t="s">
        <v>39</v>
      </c>
      <c r="AX269" s="13" t="s">
        <v>84</v>
      </c>
      <c r="AY269" s="240" t="s">
        <v>219</v>
      </c>
    </row>
    <row r="270" s="2" customFormat="1" ht="33" customHeight="1">
      <c r="A270" s="42"/>
      <c r="B270" s="43"/>
      <c r="C270" s="216" t="s">
        <v>485</v>
      </c>
      <c r="D270" s="216" t="s">
        <v>221</v>
      </c>
      <c r="E270" s="217" t="s">
        <v>2075</v>
      </c>
      <c r="F270" s="218" t="s">
        <v>2076</v>
      </c>
      <c r="G270" s="219" t="s">
        <v>1749</v>
      </c>
      <c r="H270" s="220">
        <v>169.38499999999999</v>
      </c>
      <c r="I270" s="221"/>
      <c r="J270" s="222">
        <f>ROUND(I270*H270,2)</f>
        <v>0</v>
      </c>
      <c r="K270" s="218" t="s">
        <v>1129</v>
      </c>
      <c r="L270" s="48"/>
      <c r="M270" s="223" t="s">
        <v>32</v>
      </c>
      <c r="N270" s="224" t="s">
        <v>48</v>
      </c>
      <c r="O270" s="88"/>
      <c r="P270" s="225">
        <f>O270*H270</f>
        <v>0</v>
      </c>
      <c r="Q270" s="225">
        <v>0</v>
      </c>
      <c r="R270" s="225">
        <f>Q270*H270</f>
        <v>0</v>
      </c>
      <c r="S270" s="225">
        <v>0.070000000000000007</v>
      </c>
      <c r="T270" s="226">
        <f>S270*H270</f>
        <v>11.856950000000001</v>
      </c>
      <c r="U270" s="42"/>
      <c r="V270" s="42"/>
      <c r="W270" s="42"/>
      <c r="X270" s="42"/>
      <c r="Y270" s="42"/>
      <c r="Z270" s="42"/>
      <c r="AA270" s="42"/>
      <c r="AB270" s="42"/>
      <c r="AC270" s="42"/>
      <c r="AD270" s="42"/>
      <c r="AE270" s="42"/>
      <c r="AR270" s="227" t="s">
        <v>226</v>
      </c>
      <c r="AT270" s="227" t="s">
        <v>221</v>
      </c>
      <c r="AU270" s="227" t="s">
        <v>84</v>
      </c>
      <c r="AY270" s="20" t="s">
        <v>219</v>
      </c>
      <c r="BE270" s="228">
        <f>IF(N270="základní",J270,0)</f>
        <v>0</v>
      </c>
      <c r="BF270" s="228">
        <f>IF(N270="snížená",J270,0)</f>
        <v>0</v>
      </c>
      <c r="BG270" s="228">
        <f>IF(N270="zákl. přenesená",J270,0)</f>
        <v>0</v>
      </c>
      <c r="BH270" s="228">
        <f>IF(N270="sníž. přenesená",J270,0)</f>
        <v>0</v>
      </c>
      <c r="BI270" s="228">
        <f>IF(N270="nulová",J270,0)</f>
        <v>0</v>
      </c>
      <c r="BJ270" s="20" t="s">
        <v>84</v>
      </c>
      <c r="BK270" s="228">
        <f>ROUND(I270*H270,2)</f>
        <v>0</v>
      </c>
      <c r="BL270" s="20" t="s">
        <v>226</v>
      </c>
      <c r="BM270" s="227" t="s">
        <v>2784</v>
      </c>
    </row>
    <row r="271" s="2" customFormat="1">
      <c r="A271" s="42"/>
      <c r="B271" s="43"/>
      <c r="C271" s="44"/>
      <c r="D271" s="299" t="s">
        <v>1131</v>
      </c>
      <c r="E271" s="44"/>
      <c r="F271" s="300" t="s">
        <v>2078</v>
      </c>
      <c r="G271" s="44"/>
      <c r="H271" s="44"/>
      <c r="I271" s="277"/>
      <c r="J271" s="44"/>
      <c r="K271" s="44"/>
      <c r="L271" s="48"/>
      <c r="M271" s="278"/>
      <c r="N271" s="279"/>
      <c r="O271" s="88"/>
      <c r="P271" s="88"/>
      <c r="Q271" s="88"/>
      <c r="R271" s="88"/>
      <c r="S271" s="88"/>
      <c r="T271" s="89"/>
      <c r="U271" s="42"/>
      <c r="V271" s="42"/>
      <c r="W271" s="42"/>
      <c r="X271" s="42"/>
      <c r="Y271" s="42"/>
      <c r="Z271" s="42"/>
      <c r="AA271" s="42"/>
      <c r="AB271" s="42"/>
      <c r="AC271" s="42"/>
      <c r="AD271" s="42"/>
      <c r="AE271" s="42"/>
      <c r="AT271" s="20" t="s">
        <v>1131</v>
      </c>
      <c r="AU271" s="20" t="s">
        <v>84</v>
      </c>
    </row>
    <row r="272" s="2" customFormat="1" ht="24.15" customHeight="1">
      <c r="A272" s="42"/>
      <c r="B272" s="43"/>
      <c r="C272" s="216" t="s">
        <v>491</v>
      </c>
      <c r="D272" s="216" t="s">
        <v>221</v>
      </c>
      <c r="E272" s="217" t="s">
        <v>2086</v>
      </c>
      <c r="F272" s="218" t="s">
        <v>2087</v>
      </c>
      <c r="G272" s="219" t="s">
        <v>1749</v>
      </c>
      <c r="H272" s="220">
        <v>26.917999999999999</v>
      </c>
      <c r="I272" s="221"/>
      <c r="J272" s="222">
        <f>ROUND(I272*H272,2)</f>
        <v>0</v>
      </c>
      <c r="K272" s="218" t="s">
        <v>1129</v>
      </c>
      <c r="L272" s="48"/>
      <c r="M272" s="223" t="s">
        <v>32</v>
      </c>
      <c r="N272" s="224" t="s">
        <v>48</v>
      </c>
      <c r="O272" s="88"/>
      <c r="P272" s="225">
        <f>O272*H272</f>
        <v>0</v>
      </c>
      <c r="Q272" s="225">
        <v>0</v>
      </c>
      <c r="R272" s="225">
        <f>Q272*H272</f>
        <v>0</v>
      </c>
      <c r="S272" s="225">
        <v>0.070000000000000007</v>
      </c>
      <c r="T272" s="226">
        <f>S272*H272</f>
        <v>1.8842600000000001</v>
      </c>
      <c r="U272" s="42"/>
      <c r="V272" s="42"/>
      <c r="W272" s="42"/>
      <c r="X272" s="42"/>
      <c r="Y272" s="42"/>
      <c r="Z272" s="42"/>
      <c r="AA272" s="42"/>
      <c r="AB272" s="42"/>
      <c r="AC272" s="42"/>
      <c r="AD272" s="42"/>
      <c r="AE272" s="42"/>
      <c r="AR272" s="227" t="s">
        <v>226</v>
      </c>
      <c r="AT272" s="227" t="s">
        <v>221</v>
      </c>
      <c r="AU272" s="227" t="s">
        <v>84</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2785</v>
      </c>
    </row>
    <row r="273" s="2" customFormat="1">
      <c r="A273" s="42"/>
      <c r="B273" s="43"/>
      <c r="C273" s="44"/>
      <c r="D273" s="299" t="s">
        <v>1131</v>
      </c>
      <c r="E273" s="44"/>
      <c r="F273" s="300" t="s">
        <v>2089</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1131</v>
      </c>
      <c r="AU273" s="20" t="s">
        <v>84</v>
      </c>
    </row>
    <row r="274" s="15" customFormat="1">
      <c r="A274" s="15"/>
      <c r="B274" s="266"/>
      <c r="C274" s="267"/>
      <c r="D274" s="231" t="s">
        <v>228</v>
      </c>
      <c r="E274" s="268" t="s">
        <v>32</v>
      </c>
      <c r="F274" s="269" t="s">
        <v>2786</v>
      </c>
      <c r="G274" s="267"/>
      <c r="H274" s="268" t="s">
        <v>32</v>
      </c>
      <c r="I274" s="270"/>
      <c r="J274" s="267"/>
      <c r="K274" s="267"/>
      <c r="L274" s="271"/>
      <c r="M274" s="272"/>
      <c r="N274" s="273"/>
      <c r="O274" s="273"/>
      <c r="P274" s="273"/>
      <c r="Q274" s="273"/>
      <c r="R274" s="273"/>
      <c r="S274" s="273"/>
      <c r="T274" s="274"/>
      <c r="U274" s="15"/>
      <c r="V274" s="15"/>
      <c r="W274" s="15"/>
      <c r="X274" s="15"/>
      <c r="Y274" s="15"/>
      <c r="Z274" s="15"/>
      <c r="AA274" s="15"/>
      <c r="AB274" s="15"/>
      <c r="AC274" s="15"/>
      <c r="AD274" s="15"/>
      <c r="AE274" s="15"/>
      <c r="AT274" s="275" t="s">
        <v>228</v>
      </c>
      <c r="AU274" s="275" t="s">
        <v>84</v>
      </c>
      <c r="AV274" s="15" t="s">
        <v>84</v>
      </c>
      <c r="AW274" s="15" t="s">
        <v>39</v>
      </c>
      <c r="AX274" s="15" t="s">
        <v>77</v>
      </c>
      <c r="AY274" s="275" t="s">
        <v>219</v>
      </c>
    </row>
    <row r="275" s="13" customFormat="1">
      <c r="A275" s="13"/>
      <c r="B275" s="229"/>
      <c r="C275" s="230"/>
      <c r="D275" s="231" t="s">
        <v>228</v>
      </c>
      <c r="E275" s="232" t="s">
        <v>2073</v>
      </c>
      <c r="F275" s="233" t="s">
        <v>2787</v>
      </c>
      <c r="G275" s="230"/>
      <c r="H275" s="234">
        <v>26.917999999999999</v>
      </c>
      <c r="I275" s="235"/>
      <c r="J275" s="230"/>
      <c r="K275" s="230"/>
      <c r="L275" s="236"/>
      <c r="M275" s="237"/>
      <c r="N275" s="238"/>
      <c r="O275" s="238"/>
      <c r="P275" s="238"/>
      <c r="Q275" s="238"/>
      <c r="R275" s="238"/>
      <c r="S275" s="238"/>
      <c r="T275" s="239"/>
      <c r="U275" s="13"/>
      <c r="V275" s="13"/>
      <c r="W275" s="13"/>
      <c r="X275" s="13"/>
      <c r="Y275" s="13"/>
      <c r="Z275" s="13"/>
      <c r="AA275" s="13"/>
      <c r="AB275" s="13"/>
      <c r="AC275" s="13"/>
      <c r="AD275" s="13"/>
      <c r="AE275" s="13"/>
      <c r="AT275" s="240" t="s">
        <v>228</v>
      </c>
      <c r="AU275" s="240" t="s">
        <v>84</v>
      </c>
      <c r="AV275" s="13" t="s">
        <v>86</v>
      </c>
      <c r="AW275" s="13" t="s">
        <v>39</v>
      </c>
      <c r="AX275" s="13" t="s">
        <v>84</v>
      </c>
      <c r="AY275" s="240" t="s">
        <v>219</v>
      </c>
    </row>
    <row r="276" s="2" customFormat="1" ht="24.15" customHeight="1">
      <c r="A276" s="42"/>
      <c r="B276" s="43"/>
      <c r="C276" s="216" t="s">
        <v>496</v>
      </c>
      <c r="D276" s="216" t="s">
        <v>221</v>
      </c>
      <c r="E276" s="217" t="s">
        <v>2788</v>
      </c>
      <c r="F276" s="218" t="s">
        <v>2789</v>
      </c>
      <c r="G276" s="219" t="s">
        <v>1749</v>
      </c>
      <c r="H276" s="220">
        <v>169.38499999999999</v>
      </c>
      <c r="I276" s="221"/>
      <c r="J276" s="222">
        <f>ROUND(I276*H276,2)</f>
        <v>0</v>
      </c>
      <c r="K276" s="218" t="s">
        <v>1129</v>
      </c>
      <c r="L276" s="48"/>
      <c r="M276" s="223" t="s">
        <v>32</v>
      </c>
      <c r="N276" s="224" t="s">
        <v>48</v>
      </c>
      <c r="O276" s="88"/>
      <c r="P276" s="225">
        <f>O276*H276</f>
        <v>0</v>
      </c>
      <c r="Q276" s="225">
        <v>0</v>
      </c>
      <c r="R276" s="225">
        <f>Q276*H276</f>
        <v>0</v>
      </c>
      <c r="S276" s="225">
        <v>0</v>
      </c>
      <c r="T276" s="226">
        <f>S276*H276</f>
        <v>0</v>
      </c>
      <c r="U276" s="42"/>
      <c r="V276" s="42"/>
      <c r="W276" s="42"/>
      <c r="X276" s="42"/>
      <c r="Y276" s="42"/>
      <c r="Z276" s="42"/>
      <c r="AA276" s="42"/>
      <c r="AB276" s="42"/>
      <c r="AC276" s="42"/>
      <c r="AD276" s="42"/>
      <c r="AE276" s="42"/>
      <c r="AR276" s="227" t="s">
        <v>226</v>
      </c>
      <c r="AT276" s="227" t="s">
        <v>221</v>
      </c>
      <c r="AU276" s="227" t="s">
        <v>84</v>
      </c>
      <c r="AY276" s="20" t="s">
        <v>219</v>
      </c>
      <c r="BE276" s="228">
        <f>IF(N276="základní",J276,0)</f>
        <v>0</v>
      </c>
      <c r="BF276" s="228">
        <f>IF(N276="snížená",J276,0)</f>
        <v>0</v>
      </c>
      <c r="BG276" s="228">
        <f>IF(N276="zákl. přenesená",J276,0)</f>
        <v>0</v>
      </c>
      <c r="BH276" s="228">
        <f>IF(N276="sníž. přenesená",J276,0)</f>
        <v>0</v>
      </c>
      <c r="BI276" s="228">
        <f>IF(N276="nulová",J276,0)</f>
        <v>0</v>
      </c>
      <c r="BJ276" s="20" t="s">
        <v>84</v>
      </c>
      <c r="BK276" s="228">
        <f>ROUND(I276*H276,2)</f>
        <v>0</v>
      </c>
      <c r="BL276" s="20" t="s">
        <v>226</v>
      </c>
      <c r="BM276" s="227" t="s">
        <v>2790</v>
      </c>
    </row>
    <row r="277" s="2" customFormat="1">
      <c r="A277" s="42"/>
      <c r="B277" s="43"/>
      <c r="C277" s="44"/>
      <c r="D277" s="299" t="s">
        <v>1131</v>
      </c>
      <c r="E277" s="44"/>
      <c r="F277" s="300" t="s">
        <v>2791</v>
      </c>
      <c r="G277" s="44"/>
      <c r="H277" s="44"/>
      <c r="I277" s="277"/>
      <c r="J277" s="44"/>
      <c r="K277" s="44"/>
      <c r="L277" s="48"/>
      <c r="M277" s="278"/>
      <c r="N277" s="279"/>
      <c r="O277" s="88"/>
      <c r="P277" s="88"/>
      <c r="Q277" s="88"/>
      <c r="R277" s="88"/>
      <c r="S277" s="88"/>
      <c r="T277" s="89"/>
      <c r="U277" s="42"/>
      <c r="V277" s="42"/>
      <c r="W277" s="42"/>
      <c r="X277" s="42"/>
      <c r="Y277" s="42"/>
      <c r="Z277" s="42"/>
      <c r="AA277" s="42"/>
      <c r="AB277" s="42"/>
      <c r="AC277" s="42"/>
      <c r="AD277" s="42"/>
      <c r="AE277" s="42"/>
      <c r="AT277" s="20" t="s">
        <v>1131</v>
      </c>
      <c r="AU277" s="20" t="s">
        <v>84</v>
      </c>
    </row>
    <row r="278" s="2" customFormat="1" ht="24.15" customHeight="1">
      <c r="A278" s="42"/>
      <c r="B278" s="43"/>
      <c r="C278" s="216" t="s">
        <v>501</v>
      </c>
      <c r="D278" s="216" t="s">
        <v>221</v>
      </c>
      <c r="E278" s="217" t="s">
        <v>2792</v>
      </c>
      <c r="F278" s="218" t="s">
        <v>2793</v>
      </c>
      <c r="G278" s="219" t="s">
        <v>1749</v>
      </c>
      <c r="H278" s="220">
        <v>26.917999999999999</v>
      </c>
      <c r="I278" s="221"/>
      <c r="J278" s="222">
        <f>ROUND(I278*H278,2)</f>
        <v>0</v>
      </c>
      <c r="K278" s="218" t="s">
        <v>1129</v>
      </c>
      <c r="L278" s="48"/>
      <c r="M278" s="223" t="s">
        <v>32</v>
      </c>
      <c r="N278" s="224" t="s">
        <v>48</v>
      </c>
      <c r="O278" s="88"/>
      <c r="P278" s="225">
        <f>O278*H278</f>
        <v>0</v>
      </c>
      <c r="Q278" s="225">
        <v>0</v>
      </c>
      <c r="R278" s="225">
        <f>Q278*H278</f>
        <v>0</v>
      </c>
      <c r="S278" s="225">
        <v>0</v>
      </c>
      <c r="T278" s="226">
        <f>S278*H278</f>
        <v>0</v>
      </c>
      <c r="U278" s="42"/>
      <c r="V278" s="42"/>
      <c r="W278" s="42"/>
      <c r="X278" s="42"/>
      <c r="Y278" s="42"/>
      <c r="Z278" s="42"/>
      <c r="AA278" s="42"/>
      <c r="AB278" s="42"/>
      <c r="AC278" s="42"/>
      <c r="AD278" s="42"/>
      <c r="AE278" s="42"/>
      <c r="AR278" s="227" t="s">
        <v>226</v>
      </c>
      <c r="AT278" s="227" t="s">
        <v>221</v>
      </c>
      <c r="AU278" s="227" t="s">
        <v>84</v>
      </c>
      <c r="AY278" s="20" t="s">
        <v>219</v>
      </c>
      <c r="BE278" s="228">
        <f>IF(N278="základní",J278,0)</f>
        <v>0</v>
      </c>
      <c r="BF278" s="228">
        <f>IF(N278="snížená",J278,0)</f>
        <v>0</v>
      </c>
      <c r="BG278" s="228">
        <f>IF(N278="zákl. přenesená",J278,0)</f>
        <v>0</v>
      </c>
      <c r="BH278" s="228">
        <f>IF(N278="sníž. přenesená",J278,0)</f>
        <v>0</v>
      </c>
      <c r="BI278" s="228">
        <f>IF(N278="nulová",J278,0)</f>
        <v>0</v>
      </c>
      <c r="BJ278" s="20" t="s">
        <v>84</v>
      </c>
      <c r="BK278" s="228">
        <f>ROUND(I278*H278,2)</f>
        <v>0</v>
      </c>
      <c r="BL278" s="20" t="s">
        <v>226</v>
      </c>
      <c r="BM278" s="227" t="s">
        <v>2794</v>
      </c>
    </row>
    <row r="279" s="2" customFormat="1">
      <c r="A279" s="42"/>
      <c r="B279" s="43"/>
      <c r="C279" s="44"/>
      <c r="D279" s="299" t="s">
        <v>1131</v>
      </c>
      <c r="E279" s="44"/>
      <c r="F279" s="300" t="s">
        <v>2795</v>
      </c>
      <c r="G279" s="44"/>
      <c r="H279" s="44"/>
      <c r="I279" s="277"/>
      <c r="J279" s="44"/>
      <c r="K279" s="44"/>
      <c r="L279" s="48"/>
      <c r="M279" s="278"/>
      <c r="N279" s="279"/>
      <c r="O279" s="88"/>
      <c r="P279" s="88"/>
      <c r="Q279" s="88"/>
      <c r="R279" s="88"/>
      <c r="S279" s="88"/>
      <c r="T279" s="89"/>
      <c r="U279" s="42"/>
      <c r="V279" s="42"/>
      <c r="W279" s="42"/>
      <c r="X279" s="42"/>
      <c r="Y279" s="42"/>
      <c r="Z279" s="42"/>
      <c r="AA279" s="42"/>
      <c r="AB279" s="42"/>
      <c r="AC279" s="42"/>
      <c r="AD279" s="42"/>
      <c r="AE279" s="42"/>
      <c r="AT279" s="20" t="s">
        <v>1131</v>
      </c>
      <c r="AU279" s="20" t="s">
        <v>84</v>
      </c>
    </row>
    <row r="280" s="15" customFormat="1">
      <c r="A280" s="15"/>
      <c r="B280" s="266"/>
      <c r="C280" s="267"/>
      <c r="D280" s="231" t="s">
        <v>228</v>
      </c>
      <c r="E280" s="268" t="s">
        <v>32</v>
      </c>
      <c r="F280" s="269" t="s">
        <v>2796</v>
      </c>
      <c r="G280" s="267"/>
      <c r="H280" s="268" t="s">
        <v>32</v>
      </c>
      <c r="I280" s="270"/>
      <c r="J280" s="267"/>
      <c r="K280" s="267"/>
      <c r="L280" s="271"/>
      <c r="M280" s="272"/>
      <c r="N280" s="273"/>
      <c r="O280" s="273"/>
      <c r="P280" s="273"/>
      <c r="Q280" s="273"/>
      <c r="R280" s="273"/>
      <c r="S280" s="273"/>
      <c r="T280" s="274"/>
      <c r="U280" s="15"/>
      <c r="V280" s="15"/>
      <c r="W280" s="15"/>
      <c r="X280" s="15"/>
      <c r="Y280" s="15"/>
      <c r="Z280" s="15"/>
      <c r="AA280" s="15"/>
      <c r="AB280" s="15"/>
      <c r="AC280" s="15"/>
      <c r="AD280" s="15"/>
      <c r="AE280" s="15"/>
      <c r="AT280" s="275" t="s">
        <v>228</v>
      </c>
      <c r="AU280" s="275" t="s">
        <v>84</v>
      </c>
      <c r="AV280" s="15" t="s">
        <v>84</v>
      </c>
      <c r="AW280" s="15" t="s">
        <v>39</v>
      </c>
      <c r="AX280" s="15" t="s">
        <v>77</v>
      </c>
      <c r="AY280" s="275" t="s">
        <v>219</v>
      </c>
    </row>
    <row r="281" s="13" customFormat="1">
      <c r="A281" s="13"/>
      <c r="B281" s="229"/>
      <c r="C281" s="230"/>
      <c r="D281" s="231" t="s">
        <v>228</v>
      </c>
      <c r="E281" s="232" t="s">
        <v>2091</v>
      </c>
      <c r="F281" s="233" t="s">
        <v>2787</v>
      </c>
      <c r="G281" s="230"/>
      <c r="H281" s="234">
        <v>26.917999999999999</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84</v>
      </c>
      <c r="AV281" s="13" t="s">
        <v>86</v>
      </c>
      <c r="AW281" s="13" t="s">
        <v>39</v>
      </c>
      <c r="AX281" s="13" t="s">
        <v>84</v>
      </c>
      <c r="AY281" s="240" t="s">
        <v>219</v>
      </c>
    </row>
    <row r="282" s="2" customFormat="1" ht="24.15" customHeight="1">
      <c r="A282" s="42"/>
      <c r="B282" s="43"/>
      <c r="C282" s="216" t="s">
        <v>507</v>
      </c>
      <c r="D282" s="216" t="s">
        <v>221</v>
      </c>
      <c r="E282" s="217" t="s">
        <v>2093</v>
      </c>
      <c r="F282" s="218" t="s">
        <v>2094</v>
      </c>
      <c r="G282" s="219" t="s">
        <v>1749</v>
      </c>
      <c r="H282" s="220">
        <v>39.261000000000003</v>
      </c>
      <c r="I282" s="221"/>
      <c r="J282" s="222">
        <f>ROUND(I282*H282,2)</f>
        <v>0</v>
      </c>
      <c r="K282" s="218" t="s">
        <v>1129</v>
      </c>
      <c r="L282" s="48"/>
      <c r="M282" s="223" t="s">
        <v>32</v>
      </c>
      <c r="N282" s="224" t="s">
        <v>48</v>
      </c>
      <c r="O282" s="88"/>
      <c r="P282" s="225">
        <f>O282*H282</f>
        <v>0</v>
      </c>
      <c r="Q282" s="225">
        <v>0</v>
      </c>
      <c r="R282" s="225">
        <f>Q282*H282</f>
        <v>0</v>
      </c>
      <c r="S282" s="225">
        <v>0.077899999999999997</v>
      </c>
      <c r="T282" s="226">
        <f>S282*H282</f>
        <v>3.0584319</v>
      </c>
      <c r="U282" s="42"/>
      <c r="V282" s="42"/>
      <c r="W282" s="42"/>
      <c r="X282" s="42"/>
      <c r="Y282" s="42"/>
      <c r="Z282" s="42"/>
      <c r="AA282" s="42"/>
      <c r="AB282" s="42"/>
      <c r="AC282" s="42"/>
      <c r="AD282" s="42"/>
      <c r="AE282" s="42"/>
      <c r="AR282" s="227" t="s">
        <v>226</v>
      </c>
      <c r="AT282" s="227" t="s">
        <v>221</v>
      </c>
      <c r="AU282" s="227" t="s">
        <v>84</v>
      </c>
      <c r="AY282" s="20" t="s">
        <v>219</v>
      </c>
      <c r="BE282" s="228">
        <f>IF(N282="základní",J282,0)</f>
        <v>0</v>
      </c>
      <c r="BF282" s="228">
        <f>IF(N282="snížená",J282,0)</f>
        <v>0</v>
      </c>
      <c r="BG282" s="228">
        <f>IF(N282="zákl. přenesená",J282,0)</f>
        <v>0</v>
      </c>
      <c r="BH282" s="228">
        <f>IF(N282="sníž. přenesená",J282,0)</f>
        <v>0</v>
      </c>
      <c r="BI282" s="228">
        <f>IF(N282="nulová",J282,0)</f>
        <v>0</v>
      </c>
      <c r="BJ282" s="20" t="s">
        <v>84</v>
      </c>
      <c r="BK282" s="228">
        <f>ROUND(I282*H282,2)</f>
        <v>0</v>
      </c>
      <c r="BL282" s="20" t="s">
        <v>226</v>
      </c>
      <c r="BM282" s="227" t="s">
        <v>2797</v>
      </c>
    </row>
    <row r="283" s="2" customFormat="1">
      <c r="A283" s="42"/>
      <c r="B283" s="43"/>
      <c r="C283" s="44"/>
      <c r="D283" s="299" t="s">
        <v>1131</v>
      </c>
      <c r="E283" s="44"/>
      <c r="F283" s="300" t="s">
        <v>2096</v>
      </c>
      <c r="G283" s="44"/>
      <c r="H283" s="44"/>
      <c r="I283" s="277"/>
      <c r="J283" s="44"/>
      <c r="K283" s="44"/>
      <c r="L283" s="48"/>
      <c r="M283" s="278"/>
      <c r="N283" s="279"/>
      <c r="O283" s="88"/>
      <c r="P283" s="88"/>
      <c r="Q283" s="88"/>
      <c r="R283" s="88"/>
      <c r="S283" s="88"/>
      <c r="T283" s="89"/>
      <c r="U283" s="42"/>
      <c r="V283" s="42"/>
      <c r="W283" s="42"/>
      <c r="X283" s="42"/>
      <c r="Y283" s="42"/>
      <c r="Z283" s="42"/>
      <c r="AA283" s="42"/>
      <c r="AB283" s="42"/>
      <c r="AC283" s="42"/>
      <c r="AD283" s="42"/>
      <c r="AE283" s="42"/>
      <c r="AT283" s="20" t="s">
        <v>1131</v>
      </c>
      <c r="AU283" s="20" t="s">
        <v>84</v>
      </c>
    </row>
    <row r="284" s="15" customFormat="1">
      <c r="A284" s="15"/>
      <c r="B284" s="266"/>
      <c r="C284" s="267"/>
      <c r="D284" s="231" t="s">
        <v>228</v>
      </c>
      <c r="E284" s="268" t="s">
        <v>32</v>
      </c>
      <c r="F284" s="269" t="s">
        <v>2097</v>
      </c>
      <c r="G284" s="267"/>
      <c r="H284" s="268" t="s">
        <v>32</v>
      </c>
      <c r="I284" s="270"/>
      <c r="J284" s="267"/>
      <c r="K284" s="267"/>
      <c r="L284" s="271"/>
      <c r="M284" s="272"/>
      <c r="N284" s="273"/>
      <c r="O284" s="273"/>
      <c r="P284" s="273"/>
      <c r="Q284" s="273"/>
      <c r="R284" s="273"/>
      <c r="S284" s="273"/>
      <c r="T284" s="274"/>
      <c r="U284" s="15"/>
      <c r="V284" s="15"/>
      <c r="W284" s="15"/>
      <c r="X284" s="15"/>
      <c r="Y284" s="15"/>
      <c r="Z284" s="15"/>
      <c r="AA284" s="15"/>
      <c r="AB284" s="15"/>
      <c r="AC284" s="15"/>
      <c r="AD284" s="15"/>
      <c r="AE284" s="15"/>
      <c r="AT284" s="275" t="s">
        <v>228</v>
      </c>
      <c r="AU284" s="275" t="s">
        <v>84</v>
      </c>
      <c r="AV284" s="15" t="s">
        <v>84</v>
      </c>
      <c r="AW284" s="15" t="s">
        <v>39</v>
      </c>
      <c r="AX284" s="15" t="s">
        <v>77</v>
      </c>
      <c r="AY284" s="275" t="s">
        <v>219</v>
      </c>
    </row>
    <row r="285" s="13" customFormat="1">
      <c r="A285" s="13"/>
      <c r="B285" s="229"/>
      <c r="C285" s="230"/>
      <c r="D285" s="231" t="s">
        <v>228</v>
      </c>
      <c r="E285" s="232" t="s">
        <v>2315</v>
      </c>
      <c r="F285" s="233" t="s">
        <v>2798</v>
      </c>
      <c r="G285" s="230"/>
      <c r="H285" s="234">
        <v>39.261000000000003</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84</v>
      </c>
      <c r="AV285" s="13" t="s">
        <v>86</v>
      </c>
      <c r="AW285" s="13" t="s">
        <v>39</v>
      </c>
      <c r="AX285" s="13" t="s">
        <v>84</v>
      </c>
      <c r="AY285" s="240" t="s">
        <v>219</v>
      </c>
    </row>
    <row r="286" s="2" customFormat="1" ht="24.15" customHeight="1">
      <c r="A286" s="42"/>
      <c r="B286" s="43"/>
      <c r="C286" s="216" t="s">
        <v>513</v>
      </c>
      <c r="D286" s="216" t="s">
        <v>221</v>
      </c>
      <c r="E286" s="217" t="s">
        <v>2105</v>
      </c>
      <c r="F286" s="218" t="s">
        <v>2106</v>
      </c>
      <c r="G286" s="219" t="s">
        <v>1749</v>
      </c>
      <c r="H286" s="220">
        <v>157.042</v>
      </c>
      <c r="I286" s="221"/>
      <c r="J286" s="222">
        <f>ROUND(I286*H286,2)</f>
        <v>0</v>
      </c>
      <c r="K286" s="218" t="s">
        <v>1129</v>
      </c>
      <c r="L286" s="48"/>
      <c r="M286" s="223" t="s">
        <v>32</v>
      </c>
      <c r="N286" s="224" t="s">
        <v>48</v>
      </c>
      <c r="O286" s="88"/>
      <c r="P286" s="225">
        <f>O286*H286</f>
        <v>0</v>
      </c>
      <c r="Q286" s="225">
        <v>0.023244399999999998</v>
      </c>
      <c r="R286" s="225">
        <f>Q286*H286</f>
        <v>3.6503470647999996</v>
      </c>
      <c r="S286" s="225">
        <v>0</v>
      </c>
      <c r="T286" s="226">
        <f>S286*H286</f>
        <v>0</v>
      </c>
      <c r="U286" s="42"/>
      <c r="V286" s="42"/>
      <c r="W286" s="42"/>
      <c r="X286" s="42"/>
      <c r="Y286" s="42"/>
      <c r="Z286" s="42"/>
      <c r="AA286" s="42"/>
      <c r="AB286" s="42"/>
      <c r="AC286" s="42"/>
      <c r="AD286" s="42"/>
      <c r="AE286" s="42"/>
      <c r="AR286" s="227" t="s">
        <v>226</v>
      </c>
      <c r="AT286" s="227" t="s">
        <v>221</v>
      </c>
      <c r="AU286" s="227" t="s">
        <v>84</v>
      </c>
      <c r="AY286" s="20" t="s">
        <v>219</v>
      </c>
      <c r="BE286" s="228">
        <f>IF(N286="základní",J286,0)</f>
        <v>0</v>
      </c>
      <c r="BF286" s="228">
        <f>IF(N286="snížená",J286,0)</f>
        <v>0</v>
      </c>
      <c r="BG286" s="228">
        <f>IF(N286="zákl. přenesená",J286,0)</f>
        <v>0</v>
      </c>
      <c r="BH286" s="228">
        <f>IF(N286="sníž. přenesená",J286,0)</f>
        <v>0</v>
      </c>
      <c r="BI286" s="228">
        <f>IF(N286="nulová",J286,0)</f>
        <v>0</v>
      </c>
      <c r="BJ286" s="20" t="s">
        <v>84</v>
      </c>
      <c r="BK286" s="228">
        <f>ROUND(I286*H286,2)</f>
        <v>0</v>
      </c>
      <c r="BL286" s="20" t="s">
        <v>226</v>
      </c>
      <c r="BM286" s="227" t="s">
        <v>2799</v>
      </c>
    </row>
    <row r="287" s="2" customFormat="1">
      <c r="A287" s="42"/>
      <c r="B287" s="43"/>
      <c r="C287" s="44"/>
      <c r="D287" s="299" t="s">
        <v>1131</v>
      </c>
      <c r="E287" s="44"/>
      <c r="F287" s="300" t="s">
        <v>2108</v>
      </c>
      <c r="G287" s="44"/>
      <c r="H287" s="44"/>
      <c r="I287" s="277"/>
      <c r="J287" s="44"/>
      <c r="K287" s="44"/>
      <c r="L287" s="48"/>
      <c r="M287" s="278"/>
      <c r="N287" s="279"/>
      <c r="O287" s="88"/>
      <c r="P287" s="88"/>
      <c r="Q287" s="88"/>
      <c r="R287" s="88"/>
      <c r="S287" s="88"/>
      <c r="T287" s="89"/>
      <c r="U287" s="42"/>
      <c r="V287" s="42"/>
      <c r="W287" s="42"/>
      <c r="X287" s="42"/>
      <c r="Y287" s="42"/>
      <c r="Z287" s="42"/>
      <c r="AA287" s="42"/>
      <c r="AB287" s="42"/>
      <c r="AC287" s="42"/>
      <c r="AD287" s="42"/>
      <c r="AE287" s="42"/>
      <c r="AT287" s="20" t="s">
        <v>1131</v>
      </c>
      <c r="AU287" s="20" t="s">
        <v>84</v>
      </c>
    </row>
    <row r="288" s="15" customFormat="1">
      <c r="A288" s="15"/>
      <c r="B288" s="266"/>
      <c r="C288" s="267"/>
      <c r="D288" s="231" t="s">
        <v>228</v>
      </c>
      <c r="E288" s="268" t="s">
        <v>32</v>
      </c>
      <c r="F288" s="269" t="s">
        <v>2109</v>
      </c>
      <c r="G288" s="267"/>
      <c r="H288" s="268" t="s">
        <v>32</v>
      </c>
      <c r="I288" s="270"/>
      <c r="J288" s="267"/>
      <c r="K288" s="267"/>
      <c r="L288" s="271"/>
      <c r="M288" s="272"/>
      <c r="N288" s="273"/>
      <c r="O288" s="273"/>
      <c r="P288" s="273"/>
      <c r="Q288" s="273"/>
      <c r="R288" s="273"/>
      <c r="S288" s="273"/>
      <c r="T288" s="274"/>
      <c r="U288" s="15"/>
      <c r="V288" s="15"/>
      <c r="W288" s="15"/>
      <c r="X288" s="15"/>
      <c r="Y288" s="15"/>
      <c r="Z288" s="15"/>
      <c r="AA288" s="15"/>
      <c r="AB288" s="15"/>
      <c r="AC288" s="15"/>
      <c r="AD288" s="15"/>
      <c r="AE288" s="15"/>
      <c r="AT288" s="275" t="s">
        <v>228</v>
      </c>
      <c r="AU288" s="275" t="s">
        <v>84</v>
      </c>
      <c r="AV288" s="15" t="s">
        <v>84</v>
      </c>
      <c r="AW288" s="15" t="s">
        <v>39</v>
      </c>
      <c r="AX288" s="15" t="s">
        <v>77</v>
      </c>
      <c r="AY288" s="275" t="s">
        <v>219</v>
      </c>
    </row>
    <row r="289" s="13" customFormat="1">
      <c r="A289" s="13"/>
      <c r="B289" s="229"/>
      <c r="C289" s="230"/>
      <c r="D289" s="231" t="s">
        <v>228</v>
      </c>
      <c r="E289" s="232" t="s">
        <v>2320</v>
      </c>
      <c r="F289" s="233" t="s">
        <v>2800</v>
      </c>
      <c r="G289" s="230"/>
      <c r="H289" s="234">
        <v>157.042</v>
      </c>
      <c r="I289" s="235"/>
      <c r="J289" s="230"/>
      <c r="K289" s="230"/>
      <c r="L289" s="236"/>
      <c r="M289" s="237"/>
      <c r="N289" s="238"/>
      <c r="O289" s="238"/>
      <c r="P289" s="238"/>
      <c r="Q289" s="238"/>
      <c r="R289" s="238"/>
      <c r="S289" s="238"/>
      <c r="T289" s="239"/>
      <c r="U289" s="13"/>
      <c r="V289" s="13"/>
      <c r="W289" s="13"/>
      <c r="X289" s="13"/>
      <c r="Y289" s="13"/>
      <c r="Z289" s="13"/>
      <c r="AA289" s="13"/>
      <c r="AB289" s="13"/>
      <c r="AC289" s="13"/>
      <c r="AD289" s="13"/>
      <c r="AE289" s="13"/>
      <c r="AT289" s="240" t="s">
        <v>228</v>
      </c>
      <c r="AU289" s="240" t="s">
        <v>84</v>
      </c>
      <c r="AV289" s="13" t="s">
        <v>86</v>
      </c>
      <c r="AW289" s="13" t="s">
        <v>39</v>
      </c>
      <c r="AX289" s="13" t="s">
        <v>84</v>
      </c>
      <c r="AY289" s="240" t="s">
        <v>219</v>
      </c>
    </row>
    <row r="290" s="2" customFormat="1" ht="24.15" customHeight="1">
      <c r="A290" s="42"/>
      <c r="B290" s="43"/>
      <c r="C290" s="216" t="s">
        <v>517</v>
      </c>
      <c r="D290" s="216" t="s">
        <v>221</v>
      </c>
      <c r="E290" s="217" t="s">
        <v>2112</v>
      </c>
      <c r="F290" s="218" t="s">
        <v>2113</v>
      </c>
      <c r="G290" s="219" t="s">
        <v>1749</v>
      </c>
      <c r="H290" s="220">
        <v>39.261000000000003</v>
      </c>
      <c r="I290" s="221"/>
      <c r="J290" s="222">
        <f>ROUND(I290*H290,2)</f>
        <v>0</v>
      </c>
      <c r="K290" s="218" t="s">
        <v>1129</v>
      </c>
      <c r="L290" s="48"/>
      <c r="M290" s="223" t="s">
        <v>32</v>
      </c>
      <c r="N290" s="224" t="s">
        <v>48</v>
      </c>
      <c r="O290" s="88"/>
      <c r="P290" s="225">
        <f>O290*H290</f>
        <v>0</v>
      </c>
      <c r="Q290" s="225">
        <v>0.078163999999999997</v>
      </c>
      <c r="R290" s="225">
        <f>Q290*H290</f>
        <v>3.0687968040000002</v>
      </c>
      <c r="S290" s="225">
        <v>0</v>
      </c>
      <c r="T290" s="226">
        <f>S290*H290</f>
        <v>0</v>
      </c>
      <c r="U290" s="42"/>
      <c r="V290" s="42"/>
      <c r="W290" s="42"/>
      <c r="X290" s="42"/>
      <c r="Y290" s="42"/>
      <c r="Z290" s="42"/>
      <c r="AA290" s="42"/>
      <c r="AB290" s="42"/>
      <c r="AC290" s="42"/>
      <c r="AD290" s="42"/>
      <c r="AE290" s="42"/>
      <c r="AR290" s="227" t="s">
        <v>226</v>
      </c>
      <c r="AT290" s="227" t="s">
        <v>221</v>
      </c>
      <c r="AU290" s="227" t="s">
        <v>84</v>
      </c>
      <c r="AY290" s="20" t="s">
        <v>219</v>
      </c>
      <c r="BE290" s="228">
        <f>IF(N290="základní",J290,0)</f>
        <v>0</v>
      </c>
      <c r="BF290" s="228">
        <f>IF(N290="snížená",J290,0)</f>
        <v>0</v>
      </c>
      <c r="BG290" s="228">
        <f>IF(N290="zákl. přenesená",J290,0)</f>
        <v>0</v>
      </c>
      <c r="BH290" s="228">
        <f>IF(N290="sníž. přenesená",J290,0)</f>
        <v>0</v>
      </c>
      <c r="BI290" s="228">
        <f>IF(N290="nulová",J290,0)</f>
        <v>0</v>
      </c>
      <c r="BJ290" s="20" t="s">
        <v>84</v>
      </c>
      <c r="BK290" s="228">
        <f>ROUND(I290*H290,2)</f>
        <v>0</v>
      </c>
      <c r="BL290" s="20" t="s">
        <v>226</v>
      </c>
      <c r="BM290" s="227" t="s">
        <v>2801</v>
      </c>
    </row>
    <row r="291" s="2" customFormat="1">
      <c r="A291" s="42"/>
      <c r="B291" s="43"/>
      <c r="C291" s="44"/>
      <c r="D291" s="299" t="s">
        <v>1131</v>
      </c>
      <c r="E291" s="44"/>
      <c r="F291" s="300" t="s">
        <v>2115</v>
      </c>
      <c r="G291" s="44"/>
      <c r="H291" s="44"/>
      <c r="I291" s="277"/>
      <c r="J291" s="44"/>
      <c r="K291" s="44"/>
      <c r="L291" s="48"/>
      <c r="M291" s="278"/>
      <c r="N291" s="279"/>
      <c r="O291" s="88"/>
      <c r="P291" s="88"/>
      <c r="Q291" s="88"/>
      <c r="R291" s="88"/>
      <c r="S291" s="88"/>
      <c r="T291" s="89"/>
      <c r="U291" s="42"/>
      <c r="V291" s="42"/>
      <c r="W291" s="42"/>
      <c r="X291" s="42"/>
      <c r="Y291" s="42"/>
      <c r="Z291" s="42"/>
      <c r="AA291" s="42"/>
      <c r="AB291" s="42"/>
      <c r="AC291" s="42"/>
      <c r="AD291" s="42"/>
      <c r="AE291" s="42"/>
      <c r="AT291" s="20" t="s">
        <v>1131</v>
      </c>
      <c r="AU291" s="20" t="s">
        <v>84</v>
      </c>
    </row>
    <row r="292" s="15" customFormat="1">
      <c r="A292" s="15"/>
      <c r="B292" s="266"/>
      <c r="C292" s="267"/>
      <c r="D292" s="231" t="s">
        <v>228</v>
      </c>
      <c r="E292" s="268" t="s">
        <v>32</v>
      </c>
      <c r="F292" s="269" t="s">
        <v>2633</v>
      </c>
      <c r="G292" s="267"/>
      <c r="H292" s="268" t="s">
        <v>32</v>
      </c>
      <c r="I292" s="270"/>
      <c r="J292" s="267"/>
      <c r="K292" s="267"/>
      <c r="L292" s="271"/>
      <c r="M292" s="272"/>
      <c r="N292" s="273"/>
      <c r="O292" s="273"/>
      <c r="P292" s="273"/>
      <c r="Q292" s="273"/>
      <c r="R292" s="273"/>
      <c r="S292" s="273"/>
      <c r="T292" s="274"/>
      <c r="U292" s="15"/>
      <c r="V292" s="15"/>
      <c r="W292" s="15"/>
      <c r="X292" s="15"/>
      <c r="Y292" s="15"/>
      <c r="Z292" s="15"/>
      <c r="AA292" s="15"/>
      <c r="AB292" s="15"/>
      <c r="AC292" s="15"/>
      <c r="AD292" s="15"/>
      <c r="AE292" s="15"/>
      <c r="AT292" s="275" t="s">
        <v>228</v>
      </c>
      <c r="AU292" s="275" t="s">
        <v>84</v>
      </c>
      <c r="AV292" s="15" t="s">
        <v>84</v>
      </c>
      <c r="AW292" s="15" t="s">
        <v>39</v>
      </c>
      <c r="AX292" s="15" t="s">
        <v>77</v>
      </c>
      <c r="AY292" s="275" t="s">
        <v>219</v>
      </c>
    </row>
    <row r="293" s="13" customFormat="1">
      <c r="A293" s="13"/>
      <c r="B293" s="229"/>
      <c r="C293" s="230"/>
      <c r="D293" s="231" t="s">
        <v>228</v>
      </c>
      <c r="E293" s="232" t="s">
        <v>2098</v>
      </c>
      <c r="F293" s="233" t="s">
        <v>2798</v>
      </c>
      <c r="G293" s="230"/>
      <c r="H293" s="234">
        <v>39.261000000000003</v>
      </c>
      <c r="I293" s="235"/>
      <c r="J293" s="230"/>
      <c r="K293" s="230"/>
      <c r="L293" s="236"/>
      <c r="M293" s="237"/>
      <c r="N293" s="238"/>
      <c r="O293" s="238"/>
      <c r="P293" s="238"/>
      <c r="Q293" s="238"/>
      <c r="R293" s="238"/>
      <c r="S293" s="238"/>
      <c r="T293" s="239"/>
      <c r="U293" s="13"/>
      <c r="V293" s="13"/>
      <c r="W293" s="13"/>
      <c r="X293" s="13"/>
      <c r="Y293" s="13"/>
      <c r="Z293" s="13"/>
      <c r="AA293" s="13"/>
      <c r="AB293" s="13"/>
      <c r="AC293" s="13"/>
      <c r="AD293" s="13"/>
      <c r="AE293" s="13"/>
      <c r="AT293" s="240" t="s">
        <v>228</v>
      </c>
      <c r="AU293" s="240" t="s">
        <v>84</v>
      </c>
      <c r="AV293" s="13" t="s">
        <v>86</v>
      </c>
      <c r="AW293" s="13" t="s">
        <v>39</v>
      </c>
      <c r="AX293" s="13" t="s">
        <v>84</v>
      </c>
      <c r="AY293" s="240" t="s">
        <v>219</v>
      </c>
    </row>
    <row r="294" s="2" customFormat="1" ht="24.15" customHeight="1">
      <c r="A294" s="42"/>
      <c r="B294" s="43"/>
      <c r="C294" s="216" t="s">
        <v>521</v>
      </c>
      <c r="D294" s="216" t="s">
        <v>221</v>
      </c>
      <c r="E294" s="217" t="s">
        <v>2117</v>
      </c>
      <c r="F294" s="218" t="s">
        <v>2118</v>
      </c>
      <c r="G294" s="219" t="s">
        <v>1749</v>
      </c>
      <c r="H294" s="220">
        <v>40.957999999999998</v>
      </c>
      <c r="I294" s="221"/>
      <c r="J294" s="222">
        <f>ROUND(I294*H294,2)</f>
        <v>0</v>
      </c>
      <c r="K294" s="218" t="s">
        <v>1129</v>
      </c>
      <c r="L294" s="48"/>
      <c r="M294" s="223" t="s">
        <v>32</v>
      </c>
      <c r="N294" s="224" t="s">
        <v>48</v>
      </c>
      <c r="O294" s="88"/>
      <c r="P294" s="225">
        <f>O294*H294</f>
        <v>0</v>
      </c>
      <c r="Q294" s="225">
        <v>0.038850000000000003</v>
      </c>
      <c r="R294" s="225">
        <f>Q294*H294</f>
        <v>1.5912183</v>
      </c>
      <c r="S294" s="225">
        <v>0</v>
      </c>
      <c r="T294" s="226">
        <f>S294*H294</f>
        <v>0</v>
      </c>
      <c r="U294" s="42"/>
      <c r="V294" s="42"/>
      <c r="W294" s="42"/>
      <c r="X294" s="42"/>
      <c r="Y294" s="42"/>
      <c r="Z294" s="42"/>
      <c r="AA294" s="42"/>
      <c r="AB294" s="42"/>
      <c r="AC294" s="42"/>
      <c r="AD294" s="42"/>
      <c r="AE294" s="42"/>
      <c r="AR294" s="227" t="s">
        <v>226</v>
      </c>
      <c r="AT294" s="227" t="s">
        <v>221</v>
      </c>
      <c r="AU294" s="227" t="s">
        <v>84</v>
      </c>
      <c r="AY294" s="20" t="s">
        <v>219</v>
      </c>
      <c r="BE294" s="228">
        <f>IF(N294="základní",J294,0)</f>
        <v>0</v>
      </c>
      <c r="BF294" s="228">
        <f>IF(N294="snížená",J294,0)</f>
        <v>0</v>
      </c>
      <c r="BG294" s="228">
        <f>IF(N294="zákl. přenesená",J294,0)</f>
        <v>0</v>
      </c>
      <c r="BH294" s="228">
        <f>IF(N294="sníž. přenesená",J294,0)</f>
        <v>0</v>
      </c>
      <c r="BI294" s="228">
        <f>IF(N294="nulová",J294,0)</f>
        <v>0</v>
      </c>
      <c r="BJ294" s="20" t="s">
        <v>84</v>
      </c>
      <c r="BK294" s="228">
        <f>ROUND(I294*H294,2)</f>
        <v>0</v>
      </c>
      <c r="BL294" s="20" t="s">
        <v>226</v>
      </c>
      <c r="BM294" s="227" t="s">
        <v>2802</v>
      </c>
    </row>
    <row r="295" s="2" customFormat="1">
      <c r="A295" s="42"/>
      <c r="B295" s="43"/>
      <c r="C295" s="44"/>
      <c r="D295" s="299" t="s">
        <v>1131</v>
      </c>
      <c r="E295" s="44"/>
      <c r="F295" s="300" t="s">
        <v>2120</v>
      </c>
      <c r="G295" s="44"/>
      <c r="H295" s="44"/>
      <c r="I295" s="277"/>
      <c r="J295" s="44"/>
      <c r="K295" s="44"/>
      <c r="L295" s="48"/>
      <c r="M295" s="278"/>
      <c r="N295" s="279"/>
      <c r="O295" s="88"/>
      <c r="P295" s="88"/>
      <c r="Q295" s="88"/>
      <c r="R295" s="88"/>
      <c r="S295" s="88"/>
      <c r="T295" s="89"/>
      <c r="U295" s="42"/>
      <c r="V295" s="42"/>
      <c r="W295" s="42"/>
      <c r="X295" s="42"/>
      <c r="Y295" s="42"/>
      <c r="Z295" s="42"/>
      <c r="AA295" s="42"/>
      <c r="AB295" s="42"/>
      <c r="AC295" s="42"/>
      <c r="AD295" s="42"/>
      <c r="AE295" s="42"/>
      <c r="AT295" s="20" t="s">
        <v>1131</v>
      </c>
      <c r="AU295" s="20" t="s">
        <v>84</v>
      </c>
    </row>
    <row r="296" s="2" customFormat="1" ht="24.15" customHeight="1">
      <c r="A296" s="42"/>
      <c r="B296" s="43"/>
      <c r="C296" s="216" t="s">
        <v>525</v>
      </c>
      <c r="D296" s="216" t="s">
        <v>221</v>
      </c>
      <c r="E296" s="217" t="s">
        <v>2124</v>
      </c>
      <c r="F296" s="218" t="s">
        <v>2125</v>
      </c>
      <c r="G296" s="219" t="s">
        <v>1749</v>
      </c>
      <c r="H296" s="220">
        <v>34.716000000000001</v>
      </c>
      <c r="I296" s="221"/>
      <c r="J296" s="222">
        <f>ROUND(I296*H296,2)</f>
        <v>0</v>
      </c>
      <c r="K296" s="218" t="s">
        <v>1129</v>
      </c>
      <c r="L296" s="48"/>
      <c r="M296" s="223" t="s">
        <v>32</v>
      </c>
      <c r="N296" s="224" t="s">
        <v>48</v>
      </c>
      <c r="O296" s="88"/>
      <c r="P296" s="225">
        <f>O296*H296</f>
        <v>0</v>
      </c>
      <c r="Q296" s="225">
        <v>0.040289999999999999</v>
      </c>
      <c r="R296" s="225">
        <f>Q296*H296</f>
        <v>1.39870764</v>
      </c>
      <c r="S296" s="225">
        <v>0</v>
      </c>
      <c r="T296" s="226">
        <f>S296*H296</f>
        <v>0</v>
      </c>
      <c r="U296" s="42"/>
      <c r="V296" s="42"/>
      <c r="W296" s="42"/>
      <c r="X296" s="42"/>
      <c r="Y296" s="42"/>
      <c r="Z296" s="42"/>
      <c r="AA296" s="42"/>
      <c r="AB296" s="42"/>
      <c r="AC296" s="42"/>
      <c r="AD296" s="42"/>
      <c r="AE296" s="42"/>
      <c r="AR296" s="227" t="s">
        <v>226</v>
      </c>
      <c r="AT296" s="227" t="s">
        <v>221</v>
      </c>
      <c r="AU296" s="227" t="s">
        <v>84</v>
      </c>
      <c r="AY296" s="20" t="s">
        <v>219</v>
      </c>
      <c r="BE296" s="228">
        <f>IF(N296="základní",J296,0)</f>
        <v>0</v>
      </c>
      <c r="BF296" s="228">
        <f>IF(N296="snížená",J296,0)</f>
        <v>0</v>
      </c>
      <c r="BG296" s="228">
        <f>IF(N296="zákl. přenesená",J296,0)</f>
        <v>0</v>
      </c>
      <c r="BH296" s="228">
        <f>IF(N296="sníž. přenesená",J296,0)</f>
        <v>0</v>
      </c>
      <c r="BI296" s="228">
        <f>IF(N296="nulová",J296,0)</f>
        <v>0</v>
      </c>
      <c r="BJ296" s="20" t="s">
        <v>84</v>
      </c>
      <c r="BK296" s="228">
        <f>ROUND(I296*H296,2)</f>
        <v>0</v>
      </c>
      <c r="BL296" s="20" t="s">
        <v>226</v>
      </c>
      <c r="BM296" s="227" t="s">
        <v>2803</v>
      </c>
    </row>
    <row r="297" s="2" customFormat="1">
      <c r="A297" s="42"/>
      <c r="B297" s="43"/>
      <c r="C297" s="44"/>
      <c r="D297" s="299" t="s">
        <v>1131</v>
      </c>
      <c r="E297" s="44"/>
      <c r="F297" s="300" t="s">
        <v>2127</v>
      </c>
      <c r="G297" s="44"/>
      <c r="H297" s="44"/>
      <c r="I297" s="277"/>
      <c r="J297" s="44"/>
      <c r="K297" s="44"/>
      <c r="L297" s="48"/>
      <c r="M297" s="278"/>
      <c r="N297" s="279"/>
      <c r="O297" s="88"/>
      <c r="P297" s="88"/>
      <c r="Q297" s="88"/>
      <c r="R297" s="88"/>
      <c r="S297" s="88"/>
      <c r="T297" s="89"/>
      <c r="U297" s="42"/>
      <c r="V297" s="42"/>
      <c r="W297" s="42"/>
      <c r="X297" s="42"/>
      <c r="Y297" s="42"/>
      <c r="Z297" s="42"/>
      <c r="AA297" s="42"/>
      <c r="AB297" s="42"/>
      <c r="AC297" s="42"/>
      <c r="AD297" s="42"/>
      <c r="AE297" s="42"/>
      <c r="AT297" s="20" t="s">
        <v>1131</v>
      </c>
      <c r="AU297" s="20" t="s">
        <v>84</v>
      </c>
    </row>
    <row r="298" s="15" customFormat="1">
      <c r="A298" s="15"/>
      <c r="B298" s="266"/>
      <c r="C298" s="267"/>
      <c r="D298" s="231" t="s">
        <v>228</v>
      </c>
      <c r="E298" s="268" t="s">
        <v>32</v>
      </c>
      <c r="F298" s="269" t="s">
        <v>2804</v>
      </c>
      <c r="G298" s="267"/>
      <c r="H298" s="268" t="s">
        <v>32</v>
      </c>
      <c r="I298" s="270"/>
      <c r="J298" s="267"/>
      <c r="K298" s="267"/>
      <c r="L298" s="271"/>
      <c r="M298" s="272"/>
      <c r="N298" s="273"/>
      <c r="O298" s="273"/>
      <c r="P298" s="273"/>
      <c r="Q298" s="273"/>
      <c r="R298" s="273"/>
      <c r="S298" s="273"/>
      <c r="T298" s="274"/>
      <c r="U298" s="15"/>
      <c r="V298" s="15"/>
      <c r="W298" s="15"/>
      <c r="X298" s="15"/>
      <c r="Y298" s="15"/>
      <c r="Z298" s="15"/>
      <c r="AA298" s="15"/>
      <c r="AB298" s="15"/>
      <c r="AC298" s="15"/>
      <c r="AD298" s="15"/>
      <c r="AE298" s="15"/>
      <c r="AT298" s="275" t="s">
        <v>228</v>
      </c>
      <c r="AU298" s="275" t="s">
        <v>84</v>
      </c>
      <c r="AV298" s="15" t="s">
        <v>84</v>
      </c>
      <c r="AW298" s="15" t="s">
        <v>39</v>
      </c>
      <c r="AX298" s="15" t="s">
        <v>77</v>
      </c>
      <c r="AY298" s="275" t="s">
        <v>219</v>
      </c>
    </row>
    <row r="299" s="13" customFormat="1">
      <c r="A299" s="13"/>
      <c r="B299" s="229"/>
      <c r="C299" s="230"/>
      <c r="D299" s="231" t="s">
        <v>228</v>
      </c>
      <c r="E299" s="232" t="s">
        <v>2110</v>
      </c>
      <c r="F299" s="233" t="s">
        <v>2805</v>
      </c>
      <c r="G299" s="230"/>
      <c r="H299" s="234">
        <v>34.716000000000001</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84</v>
      </c>
      <c r="AV299" s="13" t="s">
        <v>86</v>
      </c>
      <c r="AW299" s="13" t="s">
        <v>39</v>
      </c>
      <c r="AX299" s="13" t="s">
        <v>84</v>
      </c>
      <c r="AY299" s="240" t="s">
        <v>219</v>
      </c>
    </row>
    <row r="300" s="2" customFormat="1" ht="24.15" customHeight="1">
      <c r="A300" s="42"/>
      <c r="B300" s="43"/>
      <c r="C300" s="216" t="s">
        <v>529</v>
      </c>
      <c r="D300" s="216" t="s">
        <v>221</v>
      </c>
      <c r="E300" s="217" t="s">
        <v>2142</v>
      </c>
      <c r="F300" s="218" t="s">
        <v>2143</v>
      </c>
      <c r="G300" s="219" t="s">
        <v>1868</v>
      </c>
      <c r="H300" s="220">
        <v>1939.24</v>
      </c>
      <c r="I300" s="221"/>
      <c r="J300" s="222">
        <f>ROUND(I300*H300,2)</f>
        <v>0</v>
      </c>
      <c r="K300" s="218" t="s">
        <v>1903</v>
      </c>
      <c r="L300" s="48"/>
      <c r="M300" s="223" t="s">
        <v>32</v>
      </c>
      <c r="N300" s="224" t="s">
        <v>48</v>
      </c>
      <c r="O300" s="88"/>
      <c r="P300" s="225">
        <f>O300*H300</f>
        <v>0</v>
      </c>
      <c r="Q300" s="225">
        <v>0.001</v>
      </c>
      <c r="R300" s="225">
        <f>Q300*H300</f>
        <v>1.9392400000000001</v>
      </c>
      <c r="S300" s="225">
        <v>0</v>
      </c>
      <c r="T300" s="226">
        <f>S300*H300</f>
        <v>0</v>
      </c>
      <c r="U300" s="42"/>
      <c r="V300" s="42"/>
      <c r="W300" s="42"/>
      <c r="X300" s="42"/>
      <c r="Y300" s="42"/>
      <c r="Z300" s="42"/>
      <c r="AA300" s="42"/>
      <c r="AB300" s="42"/>
      <c r="AC300" s="42"/>
      <c r="AD300" s="42"/>
      <c r="AE300" s="42"/>
      <c r="AR300" s="227" t="s">
        <v>226</v>
      </c>
      <c r="AT300" s="227" t="s">
        <v>221</v>
      </c>
      <c r="AU300" s="227" t="s">
        <v>84</v>
      </c>
      <c r="AY300" s="20" t="s">
        <v>219</v>
      </c>
      <c r="BE300" s="228">
        <f>IF(N300="základní",J300,0)</f>
        <v>0</v>
      </c>
      <c r="BF300" s="228">
        <f>IF(N300="snížená",J300,0)</f>
        <v>0</v>
      </c>
      <c r="BG300" s="228">
        <f>IF(N300="zákl. přenesená",J300,0)</f>
        <v>0</v>
      </c>
      <c r="BH300" s="228">
        <f>IF(N300="sníž. přenesená",J300,0)</f>
        <v>0</v>
      </c>
      <c r="BI300" s="228">
        <f>IF(N300="nulová",J300,0)</f>
        <v>0</v>
      </c>
      <c r="BJ300" s="20" t="s">
        <v>84</v>
      </c>
      <c r="BK300" s="228">
        <f>ROUND(I300*H300,2)</f>
        <v>0</v>
      </c>
      <c r="BL300" s="20" t="s">
        <v>226</v>
      </c>
      <c r="BM300" s="227" t="s">
        <v>2806</v>
      </c>
    </row>
    <row r="301" s="2" customFormat="1">
      <c r="A301" s="42"/>
      <c r="B301" s="43"/>
      <c r="C301" s="44"/>
      <c r="D301" s="231" t="s">
        <v>663</v>
      </c>
      <c r="E301" s="44"/>
      <c r="F301" s="276" t="s">
        <v>2145</v>
      </c>
      <c r="G301" s="44"/>
      <c r="H301" s="44"/>
      <c r="I301" s="277"/>
      <c r="J301" s="44"/>
      <c r="K301" s="44"/>
      <c r="L301" s="48"/>
      <c r="M301" s="278"/>
      <c r="N301" s="279"/>
      <c r="O301" s="88"/>
      <c r="P301" s="88"/>
      <c r="Q301" s="88"/>
      <c r="R301" s="88"/>
      <c r="S301" s="88"/>
      <c r="T301" s="89"/>
      <c r="U301" s="42"/>
      <c r="V301" s="42"/>
      <c r="W301" s="42"/>
      <c r="X301" s="42"/>
      <c r="Y301" s="42"/>
      <c r="Z301" s="42"/>
      <c r="AA301" s="42"/>
      <c r="AB301" s="42"/>
      <c r="AC301" s="42"/>
      <c r="AD301" s="42"/>
      <c r="AE301" s="42"/>
      <c r="AT301" s="20" t="s">
        <v>663</v>
      </c>
      <c r="AU301" s="20" t="s">
        <v>84</v>
      </c>
    </row>
    <row r="302" s="15" customFormat="1">
      <c r="A302" s="15"/>
      <c r="B302" s="266"/>
      <c r="C302" s="267"/>
      <c r="D302" s="231" t="s">
        <v>228</v>
      </c>
      <c r="E302" s="268" t="s">
        <v>32</v>
      </c>
      <c r="F302" s="269" t="s">
        <v>2493</v>
      </c>
      <c r="G302" s="267"/>
      <c r="H302" s="268" t="s">
        <v>32</v>
      </c>
      <c r="I302" s="270"/>
      <c r="J302" s="267"/>
      <c r="K302" s="267"/>
      <c r="L302" s="271"/>
      <c r="M302" s="272"/>
      <c r="N302" s="273"/>
      <c r="O302" s="273"/>
      <c r="P302" s="273"/>
      <c r="Q302" s="273"/>
      <c r="R302" s="273"/>
      <c r="S302" s="273"/>
      <c r="T302" s="274"/>
      <c r="U302" s="15"/>
      <c r="V302" s="15"/>
      <c r="W302" s="15"/>
      <c r="X302" s="15"/>
      <c r="Y302" s="15"/>
      <c r="Z302" s="15"/>
      <c r="AA302" s="15"/>
      <c r="AB302" s="15"/>
      <c r="AC302" s="15"/>
      <c r="AD302" s="15"/>
      <c r="AE302" s="15"/>
      <c r="AT302" s="275" t="s">
        <v>228</v>
      </c>
      <c r="AU302" s="275" t="s">
        <v>84</v>
      </c>
      <c r="AV302" s="15" t="s">
        <v>84</v>
      </c>
      <c r="AW302" s="15" t="s">
        <v>39</v>
      </c>
      <c r="AX302" s="15" t="s">
        <v>77</v>
      </c>
      <c r="AY302" s="275" t="s">
        <v>219</v>
      </c>
    </row>
    <row r="303" s="13" customFormat="1">
      <c r="A303" s="13"/>
      <c r="B303" s="229"/>
      <c r="C303" s="230"/>
      <c r="D303" s="231" t="s">
        <v>228</v>
      </c>
      <c r="E303" s="232" t="s">
        <v>2116</v>
      </c>
      <c r="F303" s="233" t="s">
        <v>2807</v>
      </c>
      <c r="G303" s="230"/>
      <c r="H303" s="234">
        <v>1939.24</v>
      </c>
      <c r="I303" s="235"/>
      <c r="J303" s="230"/>
      <c r="K303" s="230"/>
      <c r="L303" s="236"/>
      <c r="M303" s="237"/>
      <c r="N303" s="238"/>
      <c r="O303" s="238"/>
      <c r="P303" s="238"/>
      <c r="Q303" s="238"/>
      <c r="R303" s="238"/>
      <c r="S303" s="238"/>
      <c r="T303" s="239"/>
      <c r="U303" s="13"/>
      <c r="V303" s="13"/>
      <c r="W303" s="13"/>
      <c r="X303" s="13"/>
      <c r="Y303" s="13"/>
      <c r="Z303" s="13"/>
      <c r="AA303" s="13"/>
      <c r="AB303" s="13"/>
      <c r="AC303" s="13"/>
      <c r="AD303" s="13"/>
      <c r="AE303" s="13"/>
      <c r="AT303" s="240" t="s">
        <v>228</v>
      </c>
      <c r="AU303" s="240" t="s">
        <v>84</v>
      </c>
      <c r="AV303" s="13" t="s">
        <v>86</v>
      </c>
      <c r="AW303" s="13" t="s">
        <v>39</v>
      </c>
      <c r="AX303" s="13" t="s">
        <v>84</v>
      </c>
      <c r="AY303" s="240" t="s">
        <v>219</v>
      </c>
    </row>
    <row r="304" s="2" customFormat="1" ht="24.15" customHeight="1">
      <c r="A304" s="42"/>
      <c r="B304" s="43"/>
      <c r="C304" s="216" t="s">
        <v>535</v>
      </c>
      <c r="D304" s="216" t="s">
        <v>221</v>
      </c>
      <c r="E304" s="217" t="s">
        <v>2146</v>
      </c>
      <c r="F304" s="218" t="s">
        <v>2147</v>
      </c>
      <c r="G304" s="219" t="s">
        <v>1868</v>
      </c>
      <c r="H304" s="220">
        <v>436.30000000000001</v>
      </c>
      <c r="I304" s="221"/>
      <c r="J304" s="222">
        <f>ROUND(I304*H304,2)</f>
        <v>0</v>
      </c>
      <c r="K304" s="218" t="s">
        <v>1903</v>
      </c>
      <c r="L304" s="48"/>
      <c r="M304" s="223" t="s">
        <v>32</v>
      </c>
      <c r="N304" s="224" t="s">
        <v>48</v>
      </c>
      <c r="O304" s="88"/>
      <c r="P304" s="225">
        <f>O304*H304</f>
        <v>0</v>
      </c>
      <c r="Q304" s="225">
        <v>0.001</v>
      </c>
      <c r="R304" s="225">
        <f>Q304*H304</f>
        <v>0.43630000000000002</v>
      </c>
      <c r="S304" s="225">
        <v>0</v>
      </c>
      <c r="T304" s="226">
        <f>S304*H304</f>
        <v>0</v>
      </c>
      <c r="U304" s="42"/>
      <c r="V304" s="42"/>
      <c r="W304" s="42"/>
      <c r="X304" s="42"/>
      <c r="Y304" s="42"/>
      <c r="Z304" s="42"/>
      <c r="AA304" s="42"/>
      <c r="AB304" s="42"/>
      <c r="AC304" s="42"/>
      <c r="AD304" s="42"/>
      <c r="AE304" s="42"/>
      <c r="AR304" s="227" t="s">
        <v>226</v>
      </c>
      <c r="AT304" s="227" t="s">
        <v>221</v>
      </c>
      <c r="AU304" s="227" t="s">
        <v>84</v>
      </c>
      <c r="AY304" s="20" t="s">
        <v>219</v>
      </c>
      <c r="BE304" s="228">
        <f>IF(N304="základní",J304,0)</f>
        <v>0</v>
      </c>
      <c r="BF304" s="228">
        <f>IF(N304="snížená",J304,0)</f>
        <v>0</v>
      </c>
      <c r="BG304" s="228">
        <f>IF(N304="zákl. přenesená",J304,0)</f>
        <v>0</v>
      </c>
      <c r="BH304" s="228">
        <f>IF(N304="sníž. přenesená",J304,0)</f>
        <v>0</v>
      </c>
      <c r="BI304" s="228">
        <f>IF(N304="nulová",J304,0)</f>
        <v>0</v>
      </c>
      <c r="BJ304" s="20" t="s">
        <v>84</v>
      </c>
      <c r="BK304" s="228">
        <f>ROUND(I304*H304,2)</f>
        <v>0</v>
      </c>
      <c r="BL304" s="20" t="s">
        <v>226</v>
      </c>
      <c r="BM304" s="227" t="s">
        <v>2808</v>
      </c>
    </row>
    <row r="305" s="2" customFormat="1">
      <c r="A305" s="42"/>
      <c r="B305" s="43"/>
      <c r="C305" s="44"/>
      <c r="D305" s="231" t="s">
        <v>663</v>
      </c>
      <c r="E305" s="44"/>
      <c r="F305" s="276" t="s">
        <v>2149</v>
      </c>
      <c r="G305" s="44"/>
      <c r="H305" s="44"/>
      <c r="I305" s="277"/>
      <c r="J305" s="44"/>
      <c r="K305" s="44"/>
      <c r="L305" s="48"/>
      <c r="M305" s="278"/>
      <c r="N305" s="279"/>
      <c r="O305" s="88"/>
      <c r="P305" s="88"/>
      <c r="Q305" s="88"/>
      <c r="R305" s="88"/>
      <c r="S305" s="88"/>
      <c r="T305" s="89"/>
      <c r="U305" s="42"/>
      <c r="V305" s="42"/>
      <c r="W305" s="42"/>
      <c r="X305" s="42"/>
      <c r="Y305" s="42"/>
      <c r="Z305" s="42"/>
      <c r="AA305" s="42"/>
      <c r="AB305" s="42"/>
      <c r="AC305" s="42"/>
      <c r="AD305" s="42"/>
      <c r="AE305" s="42"/>
      <c r="AT305" s="20" t="s">
        <v>663</v>
      </c>
      <c r="AU305" s="20" t="s">
        <v>84</v>
      </c>
    </row>
    <row r="306" s="15" customFormat="1">
      <c r="A306" s="15"/>
      <c r="B306" s="266"/>
      <c r="C306" s="267"/>
      <c r="D306" s="231" t="s">
        <v>228</v>
      </c>
      <c r="E306" s="268" t="s">
        <v>32</v>
      </c>
      <c r="F306" s="269" t="s">
        <v>2150</v>
      </c>
      <c r="G306" s="267"/>
      <c r="H306" s="268" t="s">
        <v>32</v>
      </c>
      <c r="I306" s="270"/>
      <c r="J306" s="267"/>
      <c r="K306" s="267"/>
      <c r="L306" s="271"/>
      <c r="M306" s="272"/>
      <c r="N306" s="273"/>
      <c r="O306" s="273"/>
      <c r="P306" s="273"/>
      <c r="Q306" s="273"/>
      <c r="R306" s="273"/>
      <c r="S306" s="273"/>
      <c r="T306" s="274"/>
      <c r="U306" s="15"/>
      <c r="V306" s="15"/>
      <c r="W306" s="15"/>
      <c r="X306" s="15"/>
      <c r="Y306" s="15"/>
      <c r="Z306" s="15"/>
      <c r="AA306" s="15"/>
      <c r="AB306" s="15"/>
      <c r="AC306" s="15"/>
      <c r="AD306" s="15"/>
      <c r="AE306" s="15"/>
      <c r="AT306" s="275" t="s">
        <v>228</v>
      </c>
      <c r="AU306" s="275" t="s">
        <v>84</v>
      </c>
      <c r="AV306" s="15" t="s">
        <v>84</v>
      </c>
      <c r="AW306" s="15" t="s">
        <v>39</v>
      </c>
      <c r="AX306" s="15" t="s">
        <v>77</v>
      </c>
      <c r="AY306" s="275" t="s">
        <v>219</v>
      </c>
    </row>
    <row r="307" s="15" customFormat="1">
      <c r="A307" s="15"/>
      <c r="B307" s="266"/>
      <c r="C307" s="267"/>
      <c r="D307" s="231" t="s">
        <v>228</v>
      </c>
      <c r="E307" s="268" t="s">
        <v>32</v>
      </c>
      <c r="F307" s="269" t="s">
        <v>2809</v>
      </c>
      <c r="G307" s="267"/>
      <c r="H307" s="268" t="s">
        <v>32</v>
      </c>
      <c r="I307" s="270"/>
      <c r="J307" s="267"/>
      <c r="K307" s="267"/>
      <c r="L307" s="271"/>
      <c r="M307" s="272"/>
      <c r="N307" s="273"/>
      <c r="O307" s="273"/>
      <c r="P307" s="273"/>
      <c r="Q307" s="273"/>
      <c r="R307" s="273"/>
      <c r="S307" s="273"/>
      <c r="T307" s="274"/>
      <c r="U307" s="15"/>
      <c r="V307" s="15"/>
      <c r="W307" s="15"/>
      <c r="X307" s="15"/>
      <c r="Y307" s="15"/>
      <c r="Z307" s="15"/>
      <c r="AA307" s="15"/>
      <c r="AB307" s="15"/>
      <c r="AC307" s="15"/>
      <c r="AD307" s="15"/>
      <c r="AE307" s="15"/>
      <c r="AT307" s="275" t="s">
        <v>228</v>
      </c>
      <c r="AU307" s="275" t="s">
        <v>84</v>
      </c>
      <c r="AV307" s="15" t="s">
        <v>84</v>
      </c>
      <c r="AW307" s="15" t="s">
        <v>39</v>
      </c>
      <c r="AX307" s="15" t="s">
        <v>77</v>
      </c>
      <c r="AY307" s="275" t="s">
        <v>219</v>
      </c>
    </row>
    <row r="308" s="13" customFormat="1">
      <c r="A308" s="13"/>
      <c r="B308" s="229"/>
      <c r="C308" s="230"/>
      <c r="D308" s="231" t="s">
        <v>228</v>
      </c>
      <c r="E308" s="232" t="s">
        <v>2122</v>
      </c>
      <c r="F308" s="233" t="s">
        <v>2810</v>
      </c>
      <c r="G308" s="230"/>
      <c r="H308" s="234">
        <v>436.30000000000001</v>
      </c>
      <c r="I308" s="235"/>
      <c r="J308" s="230"/>
      <c r="K308" s="230"/>
      <c r="L308" s="236"/>
      <c r="M308" s="237"/>
      <c r="N308" s="238"/>
      <c r="O308" s="238"/>
      <c r="P308" s="238"/>
      <c r="Q308" s="238"/>
      <c r="R308" s="238"/>
      <c r="S308" s="238"/>
      <c r="T308" s="239"/>
      <c r="U308" s="13"/>
      <c r="V308" s="13"/>
      <c r="W308" s="13"/>
      <c r="X308" s="13"/>
      <c r="Y308" s="13"/>
      <c r="Z308" s="13"/>
      <c r="AA308" s="13"/>
      <c r="AB308" s="13"/>
      <c r="AC308" s="13"/>
      <c r="AD308" s="13"/>
      <c r="AE308" s="13"/>
      <c r="AT308" s="240" t="s">
        <v>228</v>
      </c>
      <c r="AU308" s="240" t="s">
        <v>84</v>
      </c>
      <c r="AV308" s="13" t="s">
        <v>86</v>
      </c>
      <c r="AW308" s="13" t="s">
        <v>39</v>
      </c>
      <c r="AX308" s="13" t="s">
        <v>84</v>
      </c>
      <c r="AY308" s="240" t="s">
        <v>219</v>
      </c>
    </row>
    <row r="309" s="12" customFormat="1" ht="25.92" customHeight="1">
      <c r="A309" s="12"/>
      <c r="B309" s="200"/>
      <c r="C309" s="201"/>
      <c r="D309" s="202" t="s">
        <v>76</v>
      </c>
      <c r="E309" s="203" t="s">
        <v>2160</v>
      </c>
      <c r="F309" s="203" t="s">
        <v>2161</v>
      </c>
      <c r="G309" s="201"/>
      <c r="H309" s="201"/>
      <c r="I309" s="204"/>
      <c r="J309" s="205">
        <f>BK309</f>
        <v>0</v>
      </c>
      <c r="K309" s="201"/>
      <c r="L309" s="206"/>
      <c r="M309" s="207"/>
      <c r="N309" s="208"/>
      <c r="O309" s="208"/>
      <c r="P309" s="209">
        <f>SUM(P310:P321)</f>
        <v>0</v>
      </c>
      <c r="Q309" s="208"/>
      <c r="R309" s="209">
        <f>SUM(R310:R321)</f>
        <v>0</v>
      </c>
      <c r="S309" s="208"/>
      <c r="T309" s="210">
        <f>SUM(T310:T321)</f>
        <v>0</v>
      </c>
      <c r="U309" s="12"/>
      <c r="V309" s="12"/>
      <c r="W309" s="12"/>
      <c r="X309" s="12"/>
      <c r="Y309" s="12"/>
      <c r="Z309" s="12"/>
      <c r="AA309" s="12"/>
      <c r="AB309" s="12"/>
      <c r="AC309" s="12"/>
      <c r="AD309" s="12"/>
      <c r="AE309" s="12"/>
      <c r="AR309" s="211" t="s">
        <v>84</v>
      </c>
      <c r="AT309" s="212" t="s">
        <v>76</v>
      </c>
      <c r="AU309" s="212" t="s">
        <v>77</v>
      </c>
      <c r="AY309" s="211" t="s">
        <v>219</v>
      </c>
      <c r="BK309" s="213">
        <f>SUM(BK310:BK321)</f>
        <v>0</v>
      </c>
    </row>
    <row r="310" s="2" customFormat="1" ht="24.15" customHeight="1">
      <c r="A310" s="42"/>
      <c r="B310" s="43"/>
      <c r="C310" s="216" t="s">
        <v>541</v>
      </c>
      <c r="D310" s="216" t="s">
        <v>221</v>
      </c>
      <c r="E310" s="217" t="s">
        <v>2162</v>
      </c>
      <c r="F310" s="218" t="s">
        <v>2163</v>
      </c>
      <c r="G310" s="219" t="s">
        <v>1839</v>
      </c>
      <c r="H310" s="220">
        <v>125.68899999999999</v>
      </c>
      <c r="I310" s="221"/>
      <c r="J310" s="222">
        <f>ROUND(I310*H310,2)</f>
        <v>0</v>
      </c>
      <c r="K310" s="218" t="s">
        <v>1129</v>
      </c>
      <c r="L310" s="48"/>
      <c r="M310" s="223" t="s">
        <v>32</v>
      </c>
      <c r="N310" s="224" t="s">
        <v>48</v>
      </c>
      <c r="O310" s="88"/>
      <c r="P310" s="225">
        <f>O310*H310</f>
        <v>0</v>
      </c>
      <c r="Q310" s="225">
        <v>0</v>
      </c>
      <c r="R310" s="225">
        <f>Q310*H310</f>
        <v>0</v>
      </c>
      <c r="S310" s="225">
        <v>0</v>
      </c>
      <c r="T310" s="226">
        <f>S310*H310</f>
        <v>0</v>
      </c>
      <c r="U310" s="42"/>
      <c r="V310" s="42"/>
      <c r="W310" s="42"/>
      <c r="X310" s="42"/>
      <c r="Y310" s="42"/>
      <c r="Z310" s="42"/>
      <c r="AA310" s="42"/>
      <c r="AB310" s="42"/>
      <c r="AC310" s="42"/>
      <c r="AD310" s="42"/>
      <c r="AE310" s="42"/>
      <c r="AR310" s="227" t="s">
        <v>226</v>
      </c>
      <c r="AT310" s="227" t="s">
        <v>221</v>
      </c>
      <c r="AU310" s="227" t="s">
        <v>84</v>
      </c>
      <c r="AY310" s="20" t="s">
        <v>219</v>
      </c>
      <c r="BE310" s="228">
        <f>IF(N310="základní",J310,0)</f>
        <v>0</v>
      </c>
      <c r="BF310" s="228">
        <f>IF(N310="snížená",J310,0)</f>
        <v>0</v>
      </c>
      <c r="BG310" s="228">
        <f>IF(N310="zákl. přenesená",J310,0)</f>
        <v>0</v>
      </c>
      <c r="BH310" s="228">
        <f>IF(N310="sníž. přenesená",J310,0)</f>
        <v>0</v>
      </c>
      <c r="BI310" s="228">
        <f>IF(N310="nulová",J310,0)</f>
        <v>0</v>
      </c>
      <c r="BJ310" s="20" t="s">
        <v>84</v>
      </c>
      <c r="BK310" s="228">
        <f>ROUND(I310*H310,2)</f>
        <v>0</v>
      </c>
      <c r="BL310" s="20" t="s">
        <v>226</v>
      </c>
      <c r="BM310" s="227" t="s">
        <v>2811</v>
      </c>
    </row>
    <row r="311" s="2" customFormat="1">
      <c r="A311" s="42"/>
      <c r="B311" s="43"/>
      <c r="C311" s="44"/>
      <c r="D311" s="299" t="s">
        <v>1131</v>
      </c>
      <c r="E311" s="44"/>
      <c r="F311" s="300" t="s">
        <v>2165</v>
      </c>
      <c r="G311" s="44"/>
      <c r="H311" s="44"/>
      <c r="I311" s="277"/>
      <c r="J311" s="44"/>
      <c r="K311" s="44"/>
      <c r="L311" s="48"/>
      <c r="M311" s="278"/>
      <c r="N311" s="279"/>
      <c r="O311" s="88"/>
      <c r="P311" s="88"/>
      <c r="Q311" s="88"/>
      <c r="R311" s="88"/>
      <c r="S311" s="88"/>
      <c r="T311" s="89"/>
      <c r="U311" s="42"/>
      <c r="V311" s="42"/>
      <c r="W311" s="42"/>
      <c r="X311" s="42"/>
      <c r="Y311" s="42"/>
      <c r="Z311" s="42"/>
      <c r="AA311" s="42"/>
      <c r="AB311" s="42"/>
      <c r="AC311" s="42"/>
      <c r="AD311" s="42"/>
      <c r="AE311" s="42"/>
      <c r="AT311" s="20" t="s">
        <v>1131</v>
      </c>
      <c r="AU311" s="20" t="s">
        <v>84</v>
      </c>
    </row>
    <row r="312" s="2" customFormat="1" ht="24.15" customHeight="1">
      <c r="A312" s="42"/>
      <c r="B312" s="43"/>
      <c r="C312" s="216" t="s">
        <v>546</v>
      </c>
      <c r="D312" s="216" t="s">
        <v>221</v>
      </c>
      <c r="E312" s="217" t="s">
        <v>2166</v>
      </c>
      <c r="F312" s="218" t="s">
        <v>2167</v>
      </c>
      <c r="G312" s="219" t="s">
        <v>1839</v>
      </c>
      <c r="H312" s="220">
        <v>326.971</v>
      </c>
      <c r="I312" s="221"/>
      <c r="J312" s="222">
        <f>ROUND(I312*H312,2)</f>
        <v>0</v>
      </c>
      <c r="K312" s="218" t="s">
        <v>1129</v>
      </c>
      <c r="L312" s="48"/>
      <c r="M312" s="223" t="s">
        <v>32</v>
      </c>
      <c r="N312" s="224" t="s">
        <v>48</v>
      </c>
      <c r="O312" s="88"/>
      <c r="P312" s="225">
        <f>O312*H312</f>
        <v>0</v>
      </c>
      <c r="Q312" s="225">
        <v>0</v>
      </c>
      <c r="R312" s="225">
        <f>Q312*H312</f>
        <v>0</v>
      </c>
      <c r="S312" s="225">
        <v>0</v>
      </c>
      <c r="T312" s="226">
        <f>S312*H312</f>
        <v>0</v>
      </c>
      <c r="U312" s="42"/>
      <c r="V312" s="42"/>
      <c r="W312" s="42"/>
      <c r="X312" s="42"/>
      <c r="Y312" s="42"/>
      <c r="Z312" s="42"/>
      <c r="AA312" s="42"/>
      <c r="AB312" s="42"/>
      <c r="AC312" s="42"/>
      <c r="AD312" s="42"/>
      <c r="AE312" s="42"/>
      <c r="AR312" s="227" t="s">
        <v>226</v>
      </c>
      <c r="AT312" s="227" t="s">
        <v>221</v>
      </c>
      <c r="AU312" s="227" t="s">
        <v>84</v>
      </c>
      <c r="AY312" s="20" t="s">
        <v>219</v>
      </c>
      <c r="BE312" s="228">
        <f>IF(N312="základní",J312,0)</f>
        <v>0</v>
      </c>
      <c r="BF312" s="228">
        <f>IF(N312="snížená",J312,0)</f>
        <v>0</v>
      </c>
      <c r="BG312" s="228">
        <f>IF(N312="zákl. přenesená",J312,0)</f>
        <v>0</v>
      </c>
      <c r="BH312" s="228">
        <f>IF(N312="sníž. přenesená",J312,0)</f>
        <v>0</v>
      </c>
      <c r="BI312" s="228">
        <f>IF(N312="nulová",J312,0)</f>
        <v>0</v>
      </c>
      <c r="BJ312" s="20" t="s">
        <v>84</v>
      </c>
      <c r="BK312" s="228">
        <f>ROUND(I312*H312,2)</f>
        <v>0</v>
      </c>
      <c r="BL312" s="20" t="s">
        <v>226</v>
      </c>
      <c r="BM312" s="227" t="s">
        <v>2812</v>
      </c>
    </row>
    <row r="313" s="2" customFormat="1">
      <c r="A313" s="42"/>
      <c r="B313" s="43"/>
      <c r="C313" s="44"/>
      <c r="D313" s="299" t="s">
        <v>1131</v>
      </c>
      <c r="E313" s="44"/>
      <c r="F313" s="300" t="s">
        <v>2169</v>
      </c>
      <c r="G313" s="44"/>
      <c r="H313" s="44"/>
      <c r="I313" s="277"/>
      <c r="J313" s="44"/>
      <c r="K313" s="44"/>
      <c r="L313" s="48"/>
      <c r="M313" s="278"/>
      <c r="N313" s="279"/>
      <c r="O313" s="88"/>
      <c r="P313" s="88"/>
      <c r="Q313" s="88"/>
      <c r="R313" s="88"/>
      <c r="S313" s="88"/>
      <c r="T313" s="89"/>
      <c r="U313" s="42"/>
      <c r="V313" s="42"/>
      <c r="W313" s="42"/>
      <c r="X313" s="42"/>
      <c r="Y313" s="42"/>
      <c r="Z313" s="42"/>
      <c r="AA313" s="42"/>
      <c r="AB313" s="42"/>
      <c r="AC313" s="42"/>
      <c r="AD313" s="42"/>
      <c r="AE313" s="42"/>
      <c r="AT313" s="20" t="s">
        <v>1131</v>
      </c>
      <c r="AU313" s="20" t="s">
        <v>84</v>
      </c>
    </row>
    <row r="314" s="15" customFormat="1">
      <c r="A314" s="15"/>
      <c r="B314" s="266"/>
      <c r="C314" s="267"/>
      <c r="D314" s="231" t="s">
        <v>228</v>
      </c>
      <c r="E314" s="268" t="s">
        <v>32</v>
      </c>
      <c r="F314" s="269" t="s">
        <v>2502</v>
      </c>
      <c r="G314" s="267"/>
      <c r="H314" s="268" t="s">
        <v>32</v>
      </c>
      <c r="I314" s="270"/>
      <c r="J314" s="267"/>
      <c r="K314" s="267"/>
      <c r="L314" s="271"/>
      <c r="M314" s="272"/>
      <c r="N314" s="273"/>
      <c r="O314" s="273"/>
      <c r="P314" s="273"/>
      <c r="Q314" s="273"/>
      <c r="R314" s="273"/>
      <c r="S314" s="273"/>
      <c r="T314" s="274"/>
      <c r="U314" s="15"/>
      <c r="V314" s="15"/>
      <c r="W314" s="15"/>
      <c r="X314" s="15"/>
      <c r="Y314" s="15"/>
      <c r="Z314" s="15"/>
      <c r="AA314" s="15"/>
      <c r="AB314" s="15"/>
      <c r="AC314" s="15"/>
      <c r="AD314" s="15"/>
      <c r="AE314" s="15"/>
      <c r="AT314" s="275" t="s">
        <v>228</v>
      </c>
      <c r="AU314" s="275" t="s">
        <v>84</v>
      </c>
      <c r="AV314" s="15" t="s">
        <v>84</v>
      </c>
      <c r="AW314" s="15" t="s">
        <v>39</v>
      </c>
      <c r="AX314" s="15" t="s">
        <v>77</v>
      </c>
      <c r="AY314" s="275" t="s">
        <v>219</v>
      </c>
    </row>
    <row r="315" s="13" customFormat="1">
      <c r="A315" s="13"/>
      <c r="B315" s="229"/>
      <c r="C315" s="230"/>
      <c r="D315" s="231" t="s">
        <v>228</v>
      </c>
      <c r="E315" s="232" t="s">
        <v>2337</v>
      </c>
      <c r="F315" s="233" t="s">
        <v>2813</v>
      </c>
      <c r="G315" s="230"/>
      <c r="H315" s="234">
        <v>326.971</v>
      </c>
      <c r="I315" s="235"/>
      <c r="J315" s="230"/>
      <c r="K315" s="230"/>
      <c r="L315" s="236"/>
      <c r="M315" s="237"/>
      <c r="N315" s="238"/>
      <c r="O315" s="238"/>
      <c r="P315" s="238"/>
      <c r="Q315" s="238"/>
      <c r="R315" s="238"/>
      <c r="S315" s="238"/>
      <c r="T315" s="239"/>
      <c r="U315" s="13"/>
      <c r="V315" s="13"/>
      <c r="W315" s="13"/>
      <c r="X315" s="13"/>
      <c r="Y315" s="13"/>
      <c r="Z315" s="13"/>
      <c r="AA315" s="13"/>
      <c r="AB315" s="13"/>
      <c r="AC315" s="13"/>
      <c r="AD315" s="13"/>
      <c r="AE315" s="13"/>
      <c r="AT315" s="240" t="s">
        <v>228</v>
      </c>
      <c r="AU315" s="240" t="s">
        <v>84</v>
      </c>
      <c r="AV315" s="13" t="s">
        <v>86</v>
      </c>
      <c r="AW315" s="13" t="s">
        <v>39</v>
      </c>
      <c r="AX315" s="13" t="s">
        <v>84</v>
      </c>
      <c r="AY315" s="240" t="s">
        <v>219</v>
      </c>
    </row>
    <row r="316" s="2" customFormat="1" ht="37.8" customHeight="1">
      <c r="A316" s="42"/>
      <c r="B316" s="43"/>
      <c r="C316" s="216" t="s">
        <v>836</v>
      </c>
      <c r="D316" s="216" t="s">
        <v>221</v>
      </c>
      <c r="E316" s="217" t="s">
        <v>2179</v>
      </c>
      <c r="F316" s="218" t="s">
        <v>2180</v>
      </c>
      <c r="G316" s="219" t="s">
        <v>1839</v>
      </c>
      <c r="H316" s="220">
        <v>13.741</v>
      </c>
      <c r="I316" s="221"/>
      <c r="J316" s="222">
        <f>ROUND(I316*H316,2)</f>
        <v>0</v>
      </c>
      <c r="K316" s="218" t="s">
        <v>1129</v>
      </c>
      <c r="L316" s="48"/>
      <c r="M316" s="223" t="s">
        <v>32</v>
      </c>
      <c r="N316" s="224" t="s">
        <v>48</v>
      </c>
      <c r="O316" s="88"/>
      <c r="P316" s="225">
        <f>O316*H316</f>
        <v>0</v>
      </c>
      <c r="Q316" s="225">
        <v>0</v>
      </c>
      <c r="R316" s="225">
        <f>Q316*H316</f>
        <v>0</v>
      </c>
      <c r="S316" s="225">
        <v>0</v>
      </c>
      <c r="T316" s="226">
        <f>S316*H316</f>
        <v>0</v>
      </c>
      <c r="U316" s="42"/>
      <c r="V316" s="42"/>
      <c r="W316" s="42"/>
      <c r="X316" s="42"/>
      <c r="Y316" s="42"/>
      <c r="Z316" s="42"/>
      <c r="AA316" s="42"/>
      <c r="AB316" s="42"/>
      <c r="AC316" s="42"/>
      <c r="AD316" s="42"/>
      <c r="AE316" s="42"/>
      <c r="AR316" s="227" t="s">
        <v>226</v>
      </c>
      <c r="AT316" s="227" t="s">
        <v>221</v>
      </c>
      <c r="AU316" s="227" t="s">
        <v>84</v>
      </c>
      <c r="AY316" s="20" t="s">
        <v>219</v>
      </c>
      <c r="BE316" s="228">
        <f>IF(N316="základní",J316,0)</f>
        <v>0</v>
      </c>
      <c r="BF316" s="228">
        <f>IF(N316="snížená",J316,0)</f>
        <v>0</v>
      </c>
      <c r="BG316" s="228">
        <f>IF(N316="zákl. přenesená",J316,0)</f>
        <v>0</v>
      </c>
      <c r="BH316" s="228">
        <f>IF(N316="sníž. přenesená",J316,0)</f>
        <v>0</v>
      </c>
      <c r="BI316" s="228">
        <f>IF(N316="nulová",J316,0)</f>
        <v>0</v>
      </c>
      <c r="BJ316" s="20" t="s">
        <v>84</v>
      </c>
      <c r="BK316" s="228">
        <f>ROUND(I316*H316,2)</f>
        <v>0</v>
      </c>
      <c r="BL316" s="20" t="s">
        <v>226</v>
      </c>
      <c r="BM316" s="227" t="s">
        <v>2814</v>
      </c>
    </row>
    <row r="317" s="2" customFormat="1">
      <c r="A317" s="42"/>
      <c r="B317" s="43"/>
      <c r="C317" s="44"/>
      <c r="D317" s="299" t="s">
        <v>1131</v>
      </c>
      <c r="E317" s="44"/>
      <c r="F317" s="300" t="s">
        <v>2182</v>
      </c>
      <c r="G317" s="44"/>
      <c r="H317" s="44"/>
      <c r="I317" s="277"/>
      <c r="J317" s="44"/>
      <c r="K317" s="44"/>
      <c r="L317" s="48"/>
      <c r="M317" s="278"/>
      <c r="N317" s="279"/>
      <c r="O317" s="88"/>
      <c r="P317" s="88"/>
      <c r="Q317" s="88"/>
      <c r="R317" s="88"/>
      <c r="S317" s="88"/>
      <c r="T317" s="89"/>
      <c r="U317" s="42"/>
      <c r="V317" s="42"/>
      <c r="W317" s="42"/>
      <c r="X317" s="42"/>
      <c r="Y317" s="42"/>
      <c r="Z317" s="42"/>
      <c r="AA317" s="42"/>
      <c r="AB317" s="42"/>
      <c r="AC317" s="42"/>
      <c r="AD317" s="42"/>
      <c r="AE317" s="42"/>
      <c r="AT317" s="20" t="s">
        <v>1131</v>
      </c>
      <c r="AU317" s="20" t="s">
        <v>84</v>
      </c>
    </row>
    <row r="318" s="13" customFormat="1">
      <c r="A318" s="13"/>
      <c r="B318" s="229"/>
      <c r="C318" s="230"/>
      <c r="D318" s="231" t="s">
        <v>228</v>
      </c>
      <c r="E318" s="232" t="s">
        <v>2140</v>
      </c>
      <c r="F318" s="233" t="s">
        <v>2815</v>
      </c>
      <c r="G318" s="230"/>
      <c r="H318" s="234">
        <v>13.741</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84</v>
      </c>
      <c r="AV318" s="13" t="s">
        <v>86</v>
      </c>
      <c r="AW318" s="13" t="s">
        <v>39</v>
      </c>
      <c r="AX318" s="13" t="s">
        <v>84</v>
      </c>
      <c r="AY318" s="240" t="s">
        <v>219</v>
      </c>
    </row>
    <row r="319" s="2" customFormat="1" ht="44.25" customHeight="1">
      <c r="A319" s="42"/>
      <c r="B319" s="43"/>
      <c r="C319" s="216" t="s">
        <v>841</v>
      </c>
      <c r="D319" s="216" t="s">
        <v>221</v>
      </c>
      <c r="E319" s="217" t="s">
        <v>2816</v>
      </c>
      <c r="F319" s="218" t="s">
        <v>2817</v>
      </c>
      <c r="G319" s="219" t="s">
        <v>1839</v>
      </c>
      <c r="H319" s="220">
        <v>3.0579999999999998</v>
      </c>
      <c r="I319" s="221"/>
      <c r="J319" s="222">
        <f>ROUND(I319*H319,2)</f>
        <v>0</v>
      </c>
      <c r="K319" s="218" t="s">
        <v>1129</v>
      </c>
      <c r="L319" s="48"/>
      <c r="M319" s="223" t="s">
        <v>32</v>
      </c>
      <c r="N319" s="224" t="s">
        <v>48</v>
      </c>
      <c r="O319" s="88"/>
      <c r="P319" s="225">
        <f>O319*H319</f>
        <v>0</v>
      </c>
      <c r="Q319" s="225">
        <v>0</v>
      </c>
      <c r="R319" s="225">
        <f>Q319*H319</f>
        <v>0</v>
      </c>
      <c r="S319" s="225">
        <v>0</v>
      </c>
      <c r="T319" s="226">
        <f>S319*H319</f>
        <v>0</v>
      </c>
      <c r="U319" s="42"/>
      <c r="V319" s="42"/>
      <c r="W319" s="42"/>
      <c r="X319" s="42"/>
      <c r="Y319" s="42"/>
      <c r="Z319" s="42"/>
      <c r="AA319" s="42"/>
      <c r="AB319" s="42"/>
      <c r="AC319" s="42"/>
      <c r="AD319" s="42"/>
      <c r="AE319" s="42"/>
      <c r="AR319" s="227" t="s">
        <v>226</v>
      </c>
      <c r="AT319" s="227" t="s">
        <v>221</v>
      </c>
      <c r="AU319" s="227" t="s">
        <v>84</v>
      </c>
      <c r="AY319" s="20" t="s">
        <v>219</v>
      </c>
      <c r="BE319" s="228">
        <f>IF(N319="základní",J319,0)</f>
        <v>0</v>
      </c>
      <c r="BF319" s="228">
        <f>IF(N319="snížená",J319,0)</f>
        <v>0</v>
      </c>
      <c r="BG319" s="228">
        <f>IF(N319="zákl. přenesená",J319,0)</f>
        <v>0</v>
      </c>
      <c r="BH319" s="228">
        <f>IF(N319="sníž. přenesená",J319,0)</f>
        <v>0</v>
      </c>
      <c r="BI319" s="228">
        <f>IF(N319="nulová",J319,0)</f>
        <v>0</v>
      </c>
      <c r="BJ319" s="20" t="s">
        <v>84</v>
      </c>
      <c r="BK319" s="228">
        <f>ROUND(I319*H319,2)</f>
        <v>0</v>
      </c>
      <c r="BL319" s="20" t="s">
        <v>226</v>
      </c>
      <c r="BM319" s="227" t="s">
        <v>2818</v>
      </c>
    </row>
    <row r="320" s="2" customFormat="1">
      <c r="A320" s="42"/>
      <c r="B320" s="43"/>
      <c r="C320" s="44"/>
      <c r="D320" s="299" t="s">
        <v>1131</v>
      </c>
      <c r="E320" s="44"/>
      <c r="F320" s="300" t="s">
        <v>2819</v>
      </c>
      <c r="G320" s="44"/>
      <c r="H320" s="44"/>
      <c r="I320" s="277"/>
      <c r="J320" s="44"/>
      <c r="K320" s="44"/>
      <c r="L320" s="48"/>
      <c r="M320" s="278"/>
      <c r="N320" s="279"/>
      <c r="O320" s="88"/>
      <c r="P320" s="88"/>
      <c r="Q320" s="88"/>
      <c r="R320" s="88"/>
      <c r="S320" s="88"/>
      <c r="T320" s="89"/>
      <c r="U320" s="42"/>
      <c r="V320" s="42"/>
      <c r="W320" s="42"/>
      <c r="X320" s="42"/>
      <c r="Y320" s="42"/>
      <c r="Z320" s="42"/>
      <c r="AA320" s="42"/>
      <c r="AB320" s="42"/>
      <c r="AC320" s="42"/>
      <c r="AD320" s="42"/>
      <c r="AE320" s="42"/>
      <c r="AT320" s="20" t="s">
        <v>1131</v>
      </c>
      <c r="AU320" s="20" t="s">
        <v>84</v>
      </c>
    </row>
    <row r="321" s="13" customFormat="1">
      <c r="A321" s="13"/>
      <c r="B321" s="229"/>
      <c r="C321" s="230"/>
      <c r="D321" s="231" t="s">
        <v>228</v>
      </c>
      <c r="E321" s="232" t="s">
        <v>2343</v>
      </c>
      <c r="F321" s="233" t="s">
        <v>2820</v>
      </c>
      <c r="G321" s="230"/>
      <c r="H321" s="234">
        <v>3.0579999999999998</v>
      </c>
      <c r="I321" s="235"/>
      <c r="J321" s="230"/>
      <c r="K321" s="230"/>
      <c r="L321" s="236"/>
      <c r="M321" s="237"/>
      <c r="N321" s="238"/>
      <c r="O321" s="238"/>
      <c r="P321" s="238"/>
      <c r="Q321" s="238"/>
      <c r="R321" s="238"/>
      <c r="S321" s="238"/>
      <c r="T321" s="239"/>
      <c r="U321" s="13"/>
      <c r="V321" s="13"/>
      <c r="W321" s="13"/>
      <c r="X321" s="13"/>
      <c r="Y321" s="13"/>
      <c r="Z321" s="13"/>
      <c r="AA321" s="13"/>
      <c r="AB321" s="13"/>
      <c r="AC321" s="13"/>
      <c r="AD321" s="13"/>
      <c r="AE321" s="13"/>
      <c r="AT321" s="240" t="s">
        <v>228</v>
      </c>
      <c r="AU321" s="240" t="s">
        <v>84</v>
      </c>
      <c r="AV321" s="13" t="s">
        <v>86</v>
      </c>
      <c r="AW321" s="13" t="s">
        <v>39</v>
      </c>
      <c r="AX321" s="13" t="s">
        <v>84</v>
      </c>
      <c r="AY321" s="240" t="s">
        <v>219</v>
      </c>
    </row>
    <row r="322" s="12" customFormat="1" ht="25.92" customHeight="1">
      <c r="A322" s="12"/>
      <c r="B322" s="200"/>
      <c r="C322" s="201"/>
      <c r="D322" s="202" t="s">
        <v>76</v>
      </c>
      <c r="E322" s="203" t="s">
        <v>2185</v>
      </c>
      <c r="F322" s="203" t="s">
        <v>2186</v>
      </c>
      <c r="G322" s="201"/>
      <c r="H322" s="201"/>
      <c r="I322" s="204"/>
      <c r="J322" s="205">
        <f>BK322</f>
        <v>0</v>
      </c>
      <c r="K322" s="201"/>
      <c r="L322" s="206"/>
      <c r="M322" s="207"/>
      <c r="N322" s="208"/>
      <c r="O322" s="208"/>
      <c r="P322" s="209">
        <f>SUM(P323:P324)</f>
        <v>0</v>
      </c>
      <c r="Q322" s="208"/>
      <c r="R322" s="209">
        <f>SUM(R323:R324)</f>
        <v>0</v>
      </c>
      <c r="S322" s="208"/>
      <c r="T322" s="210">
        <f>SUM(T323:T324)</f>
        <v>0</v>
      </c>
      <c r="U322" s="12"/>
      <c r="V322" s="12"/>
      <c r="W322" s="12"/>
      <c r="X322" s="12"/>
      <c r="Y322" s="12"/>
      <c r="Z322" s="12"/>
      <c r="AA322" s="12"/>
      <c r="AB322" s="12"/>
      <c r="AC322" s="12"/>
      <c r="AD322" s="12"/>
      <c r="AE322" s="12"/>
      <c r="AR322" s="211" t="s">
        <v>84</v>
      </c>
      <c r="AT322" s="212" t="s">
        <v>76</v>
      </c>
      <c r="AU322" s="212" t="s">
        <v>77</v>
      </c>
      <c r="AY322" s="211" t="s">
        <v>219</v>
      </c>
      <c r="BK322" s="213">
        <f>SUM(BK323:BK324)</f>
        <v>0</v>
      </c>
    </row>
    <row r="323" s="2" customFormat="1" ht="24.15" customHeight="1">
      <c r="A323" s="42"/>
      <c r="B323" s="43"/>
      <c r="C323" s="216" t="s">
        <v>844</v>
      </c>
      <c r="D323" s="216" t="s">
        <v>221</v>
      </c>
      <c r="E323" s="217" t="s">
        <v>2187</v>
      </c>
      <c r="F323" s="218" t="s">
        <v>2188</v>
      </c>
      <c r="G323" s="219" t="s">
        <v>1839</v>
      </c>
      <c r="H323" s="220">
        <v>331.209</v>
      </c>
      <c r="I323" s="221"/>
      <c r="J323" s="222">
        <f>ROUND(I323*H323,2)</f>
        <v>0</v>
      </c>
      <c r="K323" s="218" t="s">
        <v>1129</v>
      </c>
      <c r="L323" s="48"/>
      <c r="M323" s="223" t="s">
        <v>32</v>
      </c>
      <c r="N323" s="224" t="s">
        <v>48</v>
      </c>
      <c r="O323" s="88"/>
      <c r="P323" s="225">
        <f>O323*H323</f>
        <v>0</v>
      </c>
      <c r="Q323" s="225">
        <v>0</v>
      </c>
      <c r="R323" s="225">
        <f>Q323*H323</f>
        <v>0</v>
      </c>
      <c r="S323" s="225">
        <v>0</v>
      </c>
      <c r="T323" s="226">
        <f>S323*H323</f>
        <v>0</v>
      </c>
      <c r="U323" s="42"/>
      <c r="V323" s="42"/>
      <c r="W323" s="42"/>
      <c r="X323" s="42"/>
      <c r="Y323" s="42"/>
      <c r="Z323" s="42"/>
      <c r="AA323" s="42"/>
      <c r="AB323" s="42"/>
      <c r="AC323" s="42"/>
      <c r="AD323" s="42"/>
      <c r="AE323" s="42"/>
      <c r="AR323" s="227" t="s">
        <v>226</v>
      </c>
      <c r="AT323" s="227" t="s">
        <v>221</v>
      </c>
      <c r="AU323" s="227" t="s">
        <v>84</v>
      </c>
      <c r="AY323" s="20" t="s">
        <v>219</v>
      </c>
      <c r="BE323" s="228">
        <f>IF(N323="základní",J323,0)</f>
        <v>0</v>
      </c>
      <c r="BF323" s="228">
        <f>IF(N323="snížená",J323,0)</f>
        <v>0</v>
      </c>
      <c r="BG323" s="228">
        <f>IF(N323="zákl. přenesená",J323,0)</f>
        <v>0</v>
      </c>
      <c r="BH323" s="228">
        <f>IF(N323="sníž. přenesená",J323,0)</f>
        <v>0</v>
      </c>
      <c r="BI323" s="228">
        <f>IF(N323="nulová",J323,0)</f>
        <v>0</v>
      </c>
      <c r="BJ323" s="20" t="s">
        <v>84</v>
      </c>
      <c r="BK323" s="228">
        <f>ROUND(I323*H323,2)</f>
        <v>0</v>
      </c>
      <c r="BL323" s="20" t="s">
        <v>226</v>
      </c>
      <c r="BM323" s="227" t="s">
        <v>2821</v>
      </c>
    </row>
    <row r="324" s="2" customFormat="1">
      <c r="A324" s="42"/>
      <c r="B324" s="43"/>
      <c r="C324" s="44"/>
      <c r="D324" s="299" t="s">
        <v>1131</v>
      </c>
      <c r="E324" s="44"/>
      <c r="F324" s="300" t="s">
        <v>2190</v>
      </c>
      <c r="G324" s="44"/>
      <c r="H324" s="44"/>
      <c r="I324" s="277"/>
      <c r="J324" s="44"/>
      <c r="K324" s="44"/>
      <c r="L324" s="48"/>
      <c r="M324" s="301"/>
      <c r="N324" s="302"/>
      <c r="O324" s="296"/>
      <c r="P324" s="296"/>
      <c r="Q324" s="296"/>
      <c r="R324" s="296"/>
      <c r="S324" s="296"/>
      <c r="T324" s="303"/>
      <c r="U324" s="42"/>
      <c r="V324" s="42"/>
      <c r="W324" s="42"/>
      <c r="X324" s="42"/>
      <c r="Y324" s="42"/>
      <c r="Z324" s="42"/>
      <c r="AA324" s="42"/>
      <c r="AB324" s="42"/>
      <c r="AC324" s="42"/>
      <c r="AD324" s="42"/>
      <c r="AE324" s="42"/>
      <c r="AT324" s="20" t="s">
        <v>1131</v>
      </c>
      <c r="AU324" s="20" t="s">
        <v>84</v>
      </c>
    </row>
    <row r="325" s="2" customFormat="1" ht="6.96" customHeight="1">
      <c r="A325" s="42"/>
      <c r="B325" s="63"/>
      <c r="C325" s="64"/>
      <c r="D325" s="64"/>
      <c r="E325" s="64"/>
      <c r="F325" s="64"/>
      <c r="G325" s="64"/>
      <c r="H325" s="64"/>
      <c r="I325" s="64"/>
      <c r="J325" s="64"/>
      <c r="K325" s="64"/>
      <c r="L325" s="48"/>
      <c r="M325" s="42"/>
      <c r="O325" s="42"/>
      <c r="P325" s="42"/>
      <c r="Q325" s="42"/>
      <c r="R325" s="42"/>
      <c r="S325" s="42"/>
      <c r="T325" s="42"/>
      <c r="U325" s="42"/>
      <c r="V325" s="42"/>
      <c r="W325" s="42"/>
      <c r="X325" s="42"/>
      <c r="Y325" s="42"/>
      <c r="Z325" s="42"/>
      <c r="AA325" s="42"/>
      <c r="AB325" s="42"/>
      <c r="AC325" s="42"/>
      <c r="AD325" s="42"/>
      <c r="AE325" s="42"/>
    </row>
  </sheetData>
  <sheetProtection sheet="1" autoFilter="0" formatColumns="0" formatRows="0" objects="1" scenarios="1" spinCount="100000" saltValue="P2VDvzV6+fzO9X8DFaI7j7LMzKyYokwBgEqz8UhbDaMnU1UTCXcLMFRVM0p2IgLfri0iPAsswYozvFzNwvTS9g==" hashValue="pKb/4nt351elvI6MzLPCG6bVmrcPzy6mYVsuYk9royHIrxXbT0ak462v/ZEDf9JK26hcAwfTOKcrH2kqBn9Edg==" algorithmName="SHA-512" password="CC35"/>
  <autoFilter ref="C93:K324"/>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1"/>
    <hyperlink ref="F101" r:id="rId2" display="https://podminky.urs.cz/item/CS_URS_2025_01/122151104"/>
    <hyperlink ref="F103" r:id="rId3" display="https://podminky.urs.cz/item/CS_URS_2025_01/122151402"/>
    <hyperlink ref="F107" r:id="rId4" display="https://podminky.urs.cz/item/CS_URS_2025_01/162301501"/>
    <hyperlink ref="F110" r:id="rId5" display="https://podminky.urs.cz/item/CS_URS_2025_01/162301981"/>
    <hyperlink ref="F114" r:id="rId6" display="https://podminky.urs.cz/item/CS_URS_2025_01/162351103"/>
    <hyperlink ref="F119" r:id="rId7" display="https://podminky.urs.cz/item/CS_URS_2025_01/162751117"/>
    <hyperlink ref="F121" r:id="rId8" display="https://podminky.urs.cz/item/CS_URS_2025_01/162751119"/>
    <hyperlink ref="F125" r:id="rId9" display="https://podminky.urs.cz/item/CS_URS_2025_01/171201201"/>
    <hyperlink ref="F128" r:id="rId10" display="https://podminky.urs.cz/item/CS_URS_2025_01/171201221"/>
    <hyperlink ref="F132" r:id="rId11" display="https://podminky.urs.cz/item/CS_URS_2025_01/174151101"/>
    <hyperlink ref="F135" r:id="rId12" display="https://podminky.urs.cz/item/CS_URS_2025_01/181311103"/>
    <hyperlink ref="F142" r:id="rId13" display="https://podminky.urs.cz/item/CS_URS_2025_01/183405211"/>
    <hyperlink ref="F148" r:id="rId14" display="https://podminky.urs.cz/item/CS_URS_2025_01/211971121"/>
    <hyperlink ref="F153" r:id="rId15" display="https://podminky.urs.cz/item/CS_URS_2025_01/212752102"/>
    <hyperlink ref="F158" r:id="rId16" display="https://podminky.urs.cz/item/CS_URS_2025_01/317321118"/>
    <hyperlink ref="F160" r:id="rId17" display="https://podminky.urs.cz/item/CS_URS_2025_01/317321191"/>
    <hyperlink ref="F163" r:id="rId18" display="https://podminky.urs.cz/item/CS_URS_2025_01/317361116"/>
    <hyperlink ref="F171" r:id="rId19" display="https://podminky.urs.cz/item/CS_URS_2025_01/317661142"/>
    <hyperlink ref="F175" r:id="rId20" display="https://podminky.urs.cz/item/CS_URS_2025_01/334323218"/>
    <hyperlink ref="F177" r:id="rId21" display="https://podminky.urs.cz/item/CS_URS_2025_01/334323291"/>
    <hyperlink ref="F180" r:id="rId22" display="https://podminky.urs.cz/item/CS_URS_2025_01/334361226"/>
    <hyperlink ref="F187" r:id="rId23" display="https://podminky.urs.cz/item/CS_URS_2025_01/421321128"/>
    <hyperlink ref="F192" r:id="rId24" display="https://podminky.urs.cz/item/CS_URS_2025_01/421321192"/>
    <hyperlink ref="F194" r:id="rId25" display="https://podminky.urs.cz/item/CS_URS_2025_01/421361412"/>
    <hyperlink ref="F197" r:id="rId26" display="https://podminky.urs.cz/item/CS_URS_2025_01/451315114"/>
    <hyperlink ref="F201" r:id="rId27" display="https://podminky.urs.cz/item/CS_URS_2025_01/457451134"/>
    <hyperlink ref="F205" r:id="rId28" display="https://podminky.urs.cz/item/CS_URS_2025_01/465513157"/>
    <hyperlink ref="F208" r:id="rId29" display="https://podminky.urs.cz/item/CS_URS_2025_01/511501111"/>
    <hyperlink ref="F212" r:id="rId30" display="https://podminky.urs.cz/item/CS_URS_2025_01/511501255"/>
    <hyperlink ref="F216" r:id="rId31" display="https://podminky.urs.cz/item/CS_URS_2025_01/512531111"/>
    <hyperlink ref="F221" r:id="rId32" display="https://podminky.urs.cz/item/CS_URS_2025_01/711111001"/>
    <hyperlink ref="F223" r:id="rId33" display="https://podminky.urs.cz/item/CS_URS_2025_01/711112001"/>
    <hyperlink ref="F227" r:id="rId34" display="https://podminky.urs.cz/item/CS_URS_2025_01/711111052"/>
    <hyperlink ref="F229" r:id="rId35" display="https://podminky.urs.cz/item/CS_URS_2025_01/711112052"/>
    <hyperlink ref="F233" r:id="rId36" display="https://podminky.urs.cz/item/CS_URS_2025_01/711141559"/>
    <hyperlink ref="F235" r:id="rId37" display="https://podminky.urs.cz/item/CS_URS_2025_01/711142559"/>
    <hyperlink ref="F238" r:id="rId38" display="https://podminky.urs.cz/item/CS_URS_2025_01/711491272"/>
    <hyperlink ref="F251" r:id="rId39" display="https://podminky.urs.cz/item/CS_URS_2025_01/998711101"/>
    <hyperlink ref="F256" r:id="rId40" display="https://podminky.urs.cz/item/CS_URS_2025_01/916131112"/>
    <hyperlink ref="F261" r:id="rId41" display="https://podminky.urs.cz/item/CS_URS_2025_01/931992112"/>
    <hyperlink ref="F264" r:id="rId42" display="https://podminky.urs.cz/item/CS_URS_2025_01/936942211"/>
    <hyperlink ref="F268" r:id="rId43" display="https://podminky.urs.cz/item/CS_URS_2025_01/966075141"/>
    <hyperlink ref="F271" r:id="rId44" display="https://podminky.urs.cz/item/CS_URS_2025_01/985121122"/>
    <hyperlink ref="F273" r:id="rId45" display="https://podminky.urs.cz/item/CS_URS_2025_01/985121222"/>
    <hyperlink ref="F277" r:id="rId46" display="https://podminky.urs.cz/item/CS_URS_2025_01/985131411"/>
    <hyperlink ref="F279" r:id="rId47" display="https://podminky.urs.cz/item/CS_URS_2025_01/985132411"/>
    <hyperlink ref="F283" r:id="rId48" display="https://podminky.urs.cz/item/CS_URS_2025_01/985142212"/>
    <hyperlink ref="F287" r:id="rId49" display="https://podminky.urs.cz/item/CS_URS_2025_01/985231112"/>
    <hyperlink ref="F291" r:id="rId50" display="https://podminky.urs.cz/item/CS_URS_2025_01/985232112"/>
    <hyperlink ref="F295" r:id="rId51" display="https://podminky.urs.cz/item/CS_URS_2025_01/985311112"/>
    <hyperlink ref="F297" r:id="rId52" display="https://podminky.urs.cz/item/CS_URS_2025_01/985311312"/>
    <hyperlink ref="F311" r:id="rId53" display="https://podminky.urs.cz/item/CS_URS_2025_01/997013501"/>
    <hyperlink ref="F313" r:id="rId54" display="https://podminky.urs.cz/item/CS_URS_2025_01/997013509"/>
    <hyperlink ref="F317" r:id="rId55" display="https://podminky.urs.cz/item/CS_URS_2025_01/997013841"/>
    <hyperlink ref="F320" r:id="rId56" display="https://podminky.urs.cz/item/CS_URS_2025_01/997013873"/>
    <hyperlink ref="F324" r:id="rId57"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58"/>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151</v>
      </c>
      <c r="AZ2" s="306" t="s">
        <v>2822</v>
      </c>
      <c r="BA2" s="306" t="s">
        <v>2822</v>
      </c>
      <c r="BB2" s="306" t="s">
        <v>32</v>
      </c>
      <c r="BC2" s="306" t="s">
        <v>2823</v>
      </c>
      <c r="BD2" s="306" t="s">
        <v>86</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2824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ROUND((SUM(BE92:BE191)),  2)</f>
        <v>0</v>
      </c>
      <c r="G35" s="42"/>
      <c r="H35" s="42"/>
      <c r="I35" s="161">
        <v>0.20999999999999999</v>
      </c>
      <c r="J35" s="160">
        <f>ROUND(((SUM(BE92:BE191))*I35),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ROUND((SUM(BF92:BF191)),  2)</f>
        <v>0</v>
      </c>
      <c r="G36" s="42"/>
      <c r="H36" s="42"/>
      <c r="I36" s="161">
        <v>0.14999999999999999</v>
      </c>
      <c r="J36" s="160">
        <f>ROUND(((SUM(BF92:BF191))*I36),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ROUND((SUM(BG92:BG191)),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ROUND((SUM(BH92:BH191)),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ROUND((SUM(BI92:BI191)),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20-08 - Železniční most v ev. km 79,192</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J146</f>
        <v>0</v>
      </c>
      <c r="K65" s="179"/>
      <c r="L65" s="183"/>
      <c r="S65" s="9"/>
      <c r="T65" s="9"/>
      <c r="U65" s="9"/>
      <c r="V65" s="9"/>
      <c r="W65" s="9"/>
      <c r="X65" s="9"/>
      <c r="Y65" s="9"/>
      <c r="Z65" s="9"/>
      <c r="AA65" s="9"/>
      <c r="AB65" s="9"/>
      <c r="AC65" s="9"/>
      <c r="AD65" s="9"/>
      <c r="AE65" s="9"/>
    </row>
    <row r="66" s="9" customFormat="1" ht="24.96" customHeight="1">
      <c r="A66" s="9"/>
      <c r="B66" s="178"/>
      <c r="C66" s="179"/>
      <c r="D66" s="180" t="s">
        <v>1742</v>
      </c>
      <c r="E66" s="181"/>
      <c r="F66" s="181"/>
      <c r="G66" s="181"/>
      <c r="H66" s="181"/>
      <c r="I66" s="181"/>
      <c r="J66" s="182">
        <f>J151</f>
        <v>0</v>
      </c>
      <c r="K66" s="179"/>
      <c r="L66" s="183"/>
      <c r="S66" s="9"/>
      <c r="T66" s="9"/>
      <c r="U66" s="9"/>
      <c r="V66" s="9"/>
      <c r="W66" s="9"/>
      <c r="X66" s="9"/>
      <c r="Y66" s="9"/>
      <c r="Z66" s="9"/>
      <c r="AA66" s="9"/>
      <c r="AB66" s="9"/>
      <c r="AC66" s="9"/>
      <c r="AD66" s="9"/>
      <c r="AE66" s="9"/>
    </row>
    <row r="67" s="9" customFormat="1" ht="24.96" customHeight="1">
      <c r="A67" s="9"/>
      <c r="B67" s="178"/>
      <c r="C67" s="179"/>
      <c r="D67" s="180" t="s">
        <v>1577</v>
      </c>
      <c r="E67" s="181"/>
      <c r="F67" s="181"/>
      <c r="G67" s="181"/>
      <c r="H67" s="181"/>
      <c r="I67" s="181"/>
      <c r="J67" s="182">
        <f>J157</f>
        <v>0</v>
      </c>
      <c r="K67" s="179"/>
      <c r="L67" s="183"/>
      <c r="S67" s="9"/>
      <c r="T67" s="9"/>
      <c r="U67" s="9"/>
      <c r="V67" s="9"/>
      <c r="W67" s="9"/>
      <c r="X67" s="9"/>
      <c r="Y67" s="9"/>
      <c r="Z67" s="9"/>
      <c r="AA67" s="9"/>
      <c r="AB67" s="9"/>
      <c r="AC67" s="9"/>
      <c r="AD67" s="9"/>
      <c r="AE67" s="9"/>
    </row>
    <row r="68" s="9" customFormat="1" ht="24.96" customHeight="1">
      <c r="A68" s="9"/>
      <c r="B68" s="178"/>
      <c r="C68" s="179"/>
      <c r="D68" s="180" t="s">
        <v>1744</v>
      </c>
      <c r="E68" s="181"/>
      <c r="F68" s="181"/>
      <c r="G68" s="181"/>
      <c r="H68" s="181"/>
      <c r="I68" s="181"/>
      <c r="J68" s="182">
        <f>J166</f>
        <v>0</v>
      </c>
      <c r="K68" s="179"/>
      <c r="L68" s="183"/>
      <c r="S68" s="9"/>
      <c r="T68" s="9"/>
      <c r="U68" s="9"/>
      <c r="V68" s="9"/>
      <c r="W68" s="9"/>
      <c r="X68" s="9"/>
      <c r="Y68" s="9"/>
      <c r="Z68" s="9"/>
      <c r="AA68" s="9"/>
      <c r="AB68" s="9"/>
      <c r="AC68" s="9"/>
      <c r="AD68" s="9"/>
      <c r="AE68" s="9"/>
    </row>
    <row r="69" s="9" customFormat="1" ht="24.96" customHeight="1">
      <c r="A69" s="9"/>
      <c r="B69" s="178"/>
      <c r="C69" s="179"/>
      <c r="D69" s="180" t="s">
        <v>1745</v>
      </c>
      <c r="E69" s="181"/>
      <c r="F69" s="181"/>
      <c r="G69" s="181"/>
      <c r="H69" s="181"/>
      <c r="I69" s="181"/>
      <c r="J69" s="182">
        <f>J176</f>
        <v>0</v>
      </c>
      <c r="K69" s="179"/>
      <c r="L69" s="183"/>
      <c r="S69" s="9"/>
      <c r="T69" s="9"/>
      <c r="U69" s="9"/>
      <c r="V69" s="9"/>
      <c r="W69" s="9"/>
      <c r="X69" s="9"/>
      <c r="Y69" s="9"/>
      <c r="Z69" s="9"/>
      <c r="AA69" s="9"/>
      <c r="AB69" s="9"/>
      <c r="AC69" s="9"/>
      <c r="AD69" s="9"/>
      <c r="AE69" s="9"/>
    </row>
    <row r="70" s="9" customFormat="1" ht="24.96" customHeight="1">
      <c r="A70" s="9"/>
      <c r="B70" s="178"/>
      <c r="C70" s="179"/>
      <c r="D70" s="180" t="s">
        <v>1746</v>
      </c>
      <c r="E70" s="181"/>
      <c r="F70" s="181"/>
      <c r="G70" s="181"/>
      <c r="H70" s="181"/>
      <c r="I70" s="181"/>
      <c r="J70" s="182">
        <f>J189</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1737</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20-08 - Železniční most v ev. km 79,192</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P93+P146+P151+P157+P166+P176+P189</f>
        <v>0</v>
      </c>
      <c r="Q92" s="100"/>
      <c r="R92" s="197">
        <f>R93+R146+R151+R157+R166+R176+R189</f>
        <v>169.7928005796</v>
      </c>
      <c r="S92" s="100"/>
      <c r="T92" s="198">
        <f>T93+T146+T151+T157+T166+T176+T189</f>
        <v>84.483599999999996</v>
      </c>
      <c r="U92" s="42"/>
      <c r="V92" s="42"/>
      <c r="W92" s="42"/>
      <c r="X92" s="42"/>
      <c r="Y92" s="42"/>
      <c r="Z92" s="42"/>
      <c r="AA92" s="42"/>
      <c r="AB92" s="42"/>
      <c r="AC92" s="42"/>
      <c r="AD92" s="42"/>
      <c r="AE92" s="42"/>
      <c r="AT92" s="20" t="s">
        <v>76</v>
      </c>
      <c r="AU92" s="20" t="s">
        <v>196</v>
      </c>
      <c r="BK92" s="199">
        <f>BK93+BK146+BK151+BK157+BK166+BK176+BK189</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SUM(P94:P145)</f>
        <v>0</v>
      </c>
      <c r="Q93" s="208"/>
      <c r="R93" s="209">
        <f>SUM(R94:R145)</f>
        <v>7.3369309999999999</v>
      </c>
      <c r="S93" s="208"/>
      <c r="T93" s="210">
        <f>SUM(T94:T145)</f>
        <v>0</v>
      </c>
      <c r="U93" s="12"/>
      <c r="V93" s="12"/>
      <c r="W93" s="12"/>
      <c r="X93" s="12"/>
      <c r="Y93" s="12"/>
      <c r="Z93" s="12"/>
      <c r="AA93" s="12"/>
      <c r="AB93" s="12"/>
      <c r="AC93" s="12"/>
      <c r="AD93" s="12"/>
      <c r="AE93" s="12"/>
      <c r="AR93" s="211" t="s">
        <v>84</v>
      </c>
      <c r="AT93" s="212" t="s">
        <v>76</v>
      </c>
      <c r="AU93" s="212" t="s">
        <v>77</v>
      </c>
      <c r="AY93" s="211" t="s">
        <v>219</v>
      </c>
      <c r="BK93" s="213">
        <f>SUM(BK94:BK145)</f>
        <v>0</v>
      </c>
    </row>
    <row r="94" s="2" customFormat="1" ht="37.8" customHeight="1">
      <c r="A94" s="42"/>
      <c r="B94" s="43"/>
      <c r="C94" s="216" t="s">
        <v>84</v>
      </c>
      <c r="D94" s="216" t="s">
        <v>221</v>
      </c>
      <c r="E94" s="217" t="s">
        <v>2662</v>
      </c>
      <c r="F94" s="218" t="s">
        <v>2663</v>
      </c>
      <c r="G94" s="219" t="s">
        <v>1749</v>
      </c>
      <c r="H94" s="220">
        <v>50</v>
      </c>
      <c r="I94" s="221"/>
      <c r="J94" s="222">
        <f>ROUND(I94*H94,2)</f>
        <v>0</v>
      </c>
      <c r="K94" s="218" t="s">
        <v>1129</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2825</v>
      </c>
    </row>
    <row r="95" s="2" customFormat="1">
      <c r="A95" s="42"/>
      <c r="B95" s="43"/>
      <c r="C95" s="44"/>
      <c r="D95" s="299" t="s">
        <v>1131</v>
      </c>
      <c r="E95" s="44"/>
      <c r="F95" s="300" t="s">
        <v>2665</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1131</v>
      </c>
      <c r="AU95" s="20" t="s">
        <v>84</v>
      </c>
    </row>
    <row r="96" s="15" customFormat="1">
      <c r="A96" s="15"/>
      <c r="B96" s="266"/>
      <c r="C96" s="267"/>
      <c r="D96" s="231" t="s">
        <v>228</v>
      </c>
      <c r="E96" s="268" t="s">
        <v>32</v>
      </c>
      <c r="F96" s="269" t="s">
        <v>1759</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1752</v>
      </c>
      <c r="F97" s="233" t="s">
        <v>2826</v>
      </c>
      <c r="G97" s="230"/>
      <c r="H97" s="234">
        <v>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33" customHeight="1">
      <c r="A98" s="42"/>
      <c r="B98" s="43"/>
      <c r="C98" s="216" t="s">
        <v>86</v>
      </c>
      <c r="D98" s="216" t="s">
        <v>221</v>
      </c>
      <c r="E98" s="217" t="s">
        <v>1762</v>
      </c>
      <c r="F98" s="218" t="s">
        <v>1763</v>
      </c>
      <c r="G98" s="219" t="s">
        <v>1764</v>
      </c>
      <c r="H98" s="220">
        <v>32.942</v>
      </c>
      <c r="I98" s="221"/>
      <c r="J98" s="222">
        <f>ROUND(I98*H98,2)</f>
        <v>0</v>
      </c>
      <c r="K98" s="218" t="s">
        <v>1129</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2827</v>
      </c>
    </row>
    <row r="99" s="2" customFormat="1">
      <c r="A99" s="42"/>
      <c r="B99" s="43"/>
      <c r="C99" s="44"/>
      <c r="D99" s="299" t="s">
        <v>1131</v>
      </c>
      <c r="E99" s="44"/>
      <c r="F99" s="300" t="s">
        <v>1766</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1131</v>
      </c>
      <c r="AU99" s="20" t="s">
        <v>84</v>
      </c>
    </row>
    <row r="100" s="2" customFormat="1" ht="33" customHeight="1">
      <c r="A100" s="42"/>
      <c r="B100" s="43"/>
      <c r="C100" s="216" t="s">
        <v>237</v>
      </c>
      <c r="D100" s="216" t="s">
        <v>221</v>
      </c>
      <c r="E100" s="217" t="s">
        <v>1777</v>
      </c>
      <c r="F100" s="218" t="s">
        <v>1778</v>
      </c>
      <c r="G100" s="219" t="s">
        <v>1764</v>
      </c>
      <c r="H100" s="220">
        <v>5</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2828</v>
      </c>
    </row>
    <row r="101" s="2" customFormat="1">
      <c r="A101" s="42"/>
      <c r="B101" s="43"/>
      <c r="C101" s="44"/>
      <c r="D101" s="299" t="s">
        <v>1131</v>
      </c>
      <c r="E101" s="44"/>
      <c r="F101" s="300" t="s">
        <v>1780</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15" customFormat="1">
      <c r="A102" s="15"/>
      <c r="B102" s="266"/>
      <c r="C102" s="267"/>
      <c r="D102" s="231" t="s">
        <v>228</v>
      </c>
      <c r="E102" s="268" t="s">
        <v>32</v>
      </c>
      <c r="F102" s="269" t="s">
        <v>2829</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1768</v>
      </c>
      <c r="F103" s="233" t="s">
        <v>2830</v>
      </c>
      <c r="G103" s="230"/>
      <c r="H103" s="234">
        <v>5</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24.15" customHeight="1">
      <c r="A104" s="42"/>
      <c r="B104" s="43"/>
      <c r="C104" s="216" t="s">
        <v>226</v>
      </c>
      <c r="D104" s="216" t="s">
        <v>221</v>
      </c>
      <c r="E104" s="217" t="s">
        <v>2831</v>
      </c>
      <c r="F104" s="218" t="s">
        <v>2832</v>
      </c>
      <c r="G104" s="219" t="s">
        <v>1756</v>
      </c>
      <c r="H104" s="220">
        <v>34</v>
      </c>
      <c r="I104" s="221"/>
      <c r="J104" s="222">
        <f>ROUND(I104*H104,2)</f>
        <v>0</v>
      </c>
      <c r="K104" s="218" t="s">
        <v>1903</v>
      </c>
      <c r="L104" s="48"/>
      <c r="M104" s="223" t="s">
        <v>32</v>
      </c>
      <c r="N104" s="224" t="s">
        <v>48</v>
      </c>
      <c r="O104" s="88"/>
      <c r="P104" s="225">
        <f>O104*H104</f>
        <v>0</v>
      </c>
      <c r="Q104" s="225">
        <v>0.047</v>
      </c>
      <c r="R104" s="225">
        <f>Q104*H104</f>
        <v>1.5980000000000001</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2833</v>
      </c>
    </row>
    <row r="105" s="15" customFormat="1">
      <c r="A105" s="15"/>
      <c r="B105" s="266"/>
      <c r="C105" s="267"/>
      <c r="D105" s="231" t="s">
        <v>228</v>
      </c>
      <c r="E105" s="268" t="s">
        <v>32</v>
      </c>
      <c r="F105" s="269" t="s">
        <v>2834</v>
      </c>
      <c r="G105" s="267"/>
      <c r="H105" s="268" t="s">
        <v>32</v>
      </c>
      <c r="I105" s="270"/>
      <c r="J105" s="267"/>
      <c r="K105" s="267"/>
      <c r="L105" s="271"/>
      <c r="M105" s="272"/>
      <c r="N105" s="273"/>
      <c r="O105" s="273"/>
      <c r="P105" s="273"/>
      <c r="Q105" s="273"/>
      <c r="R105" s="273"/>
      <c r="S105" s="273"/>
      <c r="T105" s="274"/>
      <c r="U105" s="15"/>
      <c r="V105" s="15"/>
      <c r="W105" s="15"/>
      <c r="X105" s="15"/>
      <c r="Y105" s="15"/>
      <c r="Z105" s="15"/>
      <c r="AA105" s="15"/>
      <c r="AB105" s="15"/>
      <c r="AC105" s="15"/>
      <c r="AD105" s="15"/>
      <c r="AE105" s="15"/>
      <c r="AT105" s="275" t="s">
        <v>228</v>
      </c>
      <c r="AU105" s="275" t="s">
        <v>84</v>
      </c>
      <c r="AV105" s="15" t="s">
        <v>84</v>
      </c>
      <c r="AW105" s="15" t="s">
        <v>39</v>
      </c>
      <c r="AX105" s="15" t="s">
        <v>77</v>
      </c>
      <c r="AY105" s="275" t="s">
        <v>219</v>
      </c>
    </row>
    <row r="106" s="13" customFormat="1">
      <c r="A106" s="13"/>
      <c r="B106" s="229"/>
      <c r="C106" s="230"/>
      <c r="D106" s="231" t="s">
        <v>228</v>
      </c>
      <c r="E106" s="232" t="s">
        <v>1775</v>
      </c>
      <c r="F106" s="233" t="s">
        <v>2835</v>
      </c>
      <c r="G106" s="230"/>
      <c r="H106" s="234">
        <v>34</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24.15" customHeight="1">
      <c r="A107" s="42"/>
      <c r="B107" s="43"/>
      <c r="C107" s="216" t="s">
        <v>246</v>
      </c>
      <c r="D107" s="216" t="s">
        <v>221</v>
      </c>
      <c r="E107" s="217" t="s">
        <v>1213</v>
      </c>
      <c r="F107" s="218" t="s">
        <v>1214</v>
      </c>
      <c r="G107" s="219" t="s">
        <v>1749</v>
      </c>
      <c r="H107" s="220">
        <v>50</v>
      </c>
      <c r="I107" s="221"/>
      <c r="J107" s="222">
        <f>ROUND(I107*H107,2)</f>
        <v>0</v>
      </c>
      <c r="K107" s="218" t="s">
        <v>1129</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2836</v>
      </c>
    </row>
    <row r="108" s="2" customFormat="1">
      <c r="A108" s="42"/>
      <c r="B108" s="43"/>
      <c r="C108" s="44"/>
      <c r="D108" s="299" t="s">
        <v>1131</v>
      </c>
      <c r="E108" s="44"/>
      <c r="F108" s="300" t="s">
        <v>1216</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1131</v>
      </c>
      <c r="AU108" s="20" t="s">
        <v>84</v>
      </c>
    </row>
    <row r="109" s="13" customFormat="1">
      <c r="A109" s="13"/>
      <c r="B109" s="229"/>
      <c r="C109" s="230"/>
      <c r="D109" s="231" t="s">
        <v>228</v>
      </c>
      <c r="E109" s="232" t="s">
        <v>1783</v>
      </c>
      <c r="F109" s="233" t="s">
        <v>2837</v>
      </c>
      <c r="G109" s="230"/>
      <c r="H109" s="234">
        <v>50</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24.15" customHeight="1">
      <c r="A110" s="42"/>
      <c r="B110" s="43"/>
      <c r="C110" s="216" t="s">
        <v>252</v>
      </c>
      <c r="D110" s="216" t="s">
        <v>221</v>
      </c>
      <c r="E110" s="217" t="s">
        <v>1802</v>
      </c>
      <c r="F110" s="218" t="s">
        <v>1803</v>
      </c>
      <c r="G110" s="219" t="s">
        <v>1749</v>
      </c>
      <c r="H110" s="220">
        <v>750</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2838</v>
      </c>
    </row>
    <row r="111" s="2" customFormat="1">
      <c r="A111" s="42"/>
      <c r="B111" s="43"/>
      <c r="C111" s="44"/>
      <c r="D111" s="299" t="s">
        <v>1131</v>
      </c>
      <c r="E111" s="44"/>
      <c r="F111" s="300" t="s">
        <v>1805</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15" customFormat="1">
      <c r="A112" s="15"/>
      <c r="B112" s="266"/>
      <c r="C112" s="267"/>
      <c r="D112" s="231" t="s">
        <v>228</v>
      </c>
      <c r="E112" s="268" t="s">
        <v>32</v>
      </c>
      <c r="F112" s="269" t="s">
        <v>1806</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3" customFormat="1">
      <c r="A113" s="13"/>
      <c r="B113" s="229"/>
      <c r="C113" s="230"/>
      <c r="D113" s="231" t="s">
        <v>228</v>
      </c>
      <c r="E113" s="232" t="s">
        <v>1790</v>
      </c>
      <c r="F113" s="233" t="s">
        <v>2839</v>
      </c>
      <c r="G113" s="230"/>
      <c r="H113" s="234">
        <v>750</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84</v>
      </c>
      <c r="AV113" s="13" t="s">
        <v>86</v>
      </c>
      <c r="AW113" s="13" t="s">
        <v>39</v>
      </c>
      <c r="AX113" s="13" t="s">
        <v>84</v>
      </c>
      <c r="AY113" s="240" t="s">
        <v>219</v>
      </c>
    </row>
    <row r="114" s="2" customFormat="1" ht="37.8" customHeight="1">
      <c r="A114" s="42"/>
      <c r="B114" s="43"/>
      <c r="C114" s="216" t="s">
        <v>256</v>
      </c>
      <c r="D114" s="216" t="s">
        <v>221</v>
      </c>
      <c r="E114" s="217" t="s">
        <v>1809</v>
      </c>
      <c r="F114" s="218" t="s">
        <v>1810</v>
      </c>
      <c r="G114" s="219" t="s">
        <v>1764</v>
      </c>
      <c r="H114" s="220">
        <v>5</v>
      </c>
      <c r="I114" s="221"/>
      <c r="J114" s="222">
        <f>ROUND(I114*H114,2)</f>
        <v>0</v>
      </c>
      <c r="K114" s="218" t="s">
        <v>1129</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2840</v>
      </c>
    </row>
    <row r="115" s="2" customFormat="1">
      <c r="A115" s="42"/>
      <c r="B115" s="43"/>
      <c r="C115" s="44"/>
      <c r="D115" s="299" t="s">
        <v>1131</v>
      </c>
      <c r="E115" s="44"/>
      <c r="F115" s="300" t="s">
        <v>1812</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1131</v>
      </c>
      <c r="AU115" s="20" t="s">
        <v>84</v>
      </c>
    </row>
    <row r="116" s="15" customFormat="1">
      <c r="A116" s="15"/>
      <c r="B116" s="266"/>
      <c r="C116" s="267"/>
      <c r="D116" s="231" t="s">
        <v>228</v>
      </c>
      <c r="E116" s="268" t="s">
        <v>32</v>
      </c>
      <c r="F116" s="269" t="s">
        <v>1813</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15" customFormat="1">
      <c r="A117" s="15"/>
      <c r="B117" s="266"/>
      <c r="C117" s="267"/>
      <c r="D117" s="231" t="s">
        <v>228</v>
      </c>
      <c r="E117" s="268" t="s">
        <v>32</v>
      </c>
      <c r="F117" s="269" t="s">
        <v>2829</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3" customFormat="1">
      <c r="A118" s="13"/>
      <c r="B118" s="229"/>
      <c r="C118" s="230"/>
      <c r="D118" s="231" t="s">
        <v>228</v>
      </c>
      <c r="E118" s="232" t="s">
        <v>1797</v>
      </c>
      <c r="F118" s="233" t="s">
        <v>2830</v>
      </c>
      <c r="G118" s="230"/>
      <c r="H118" s="234">
        <v>5</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37.8" customHeight="1">
      <c r="A119" s="42"/>
      <c r="B119" s="43"/>
      <c r="C119" s="216" t="s">
        <v>262</v>
      </c>
      <c r="D119" s="216" t="s">
        <v>221</v>
      </c>
      <c r="E119" s="217" t="s">
        <v>1223</v>
      </c>
      <c r="F119" s="218" t="s">
        <v>1815</v>
      </c>
      <c r="G119" s="219" t="s">
        <v>1764</v>
      </c>
      <c r="H119" s="220">
        <v>27.942</v>
      </c>
      <c r="I119" s="221"/>
      <c r="J119" s="222">
        <f>ROUND(I119*H119,2)</f>
        <v>0</v>
      </c>
      <c r="K119" s="218" t="s">
        <v>1129</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2841</v>
      </c>
    </row>
    <row r="120" s="2" customFormat="1">
      <c r="A120" s="42"/>
      <c r="B120" s="43"/>
      <c r="C120" s="44"/>
      <c r="D120" s="299" t="s">
        <v>1131</v>
      </c>
      <c r="E120" s="44"/>
      <c r="F120" s="300" t="s">
        <v>1226</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1131</v>
      </c>
      <c r="AU120" s="20" t="s">
        <v>84</v>
      </c>
    </row>
    <row r="121" s="2" customFormat="1" ht="37.8" customHeight="1">
      <c r="A121" s="42"/>
      <c r="B121" s="43"/>
      <c r="C121" s="216" t="s">
        <v>267</v>
      </c>
      <c r="D121" s="216" t="s">
        <v>221</v>
      </c>
      <c r="E121" s="217" t="s">
        <v>1228</v>
      </c>
      <c r="F121" s="218" t="s">
        <v>1817</v>
      </c>
      <c r="G121" s="219" t="s">
        <v>1764</v>
      </c>
      <c r="H121" s="220">
        <v>279.42000000000002</v>
      </c>
      <c r="I121" s="221"/>
      <c r="J121" s="222">
        <f>ROUND(I121*H121,2)</f>
        <v>0</v>
      </c>
      <c r="K121" s="218" t="s">
        <v>1129</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2842</v>
      </c>
    </row>
    <row r="122" s="2" customFormat="1">
      <c r="A122" s="42"/>
      <c r="B122" s="43"/>
      <c r="C122" s="44"/>
      <c r="D122" s="299" t="s">
        <v>1131</v>
      </c>
      <c r="E122" s="44"/>
      <c r="F122" s="300" t="s">
        <v>1231</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1131</v>
      </c>
      <c r="AU122" s="20" t="s">
        <v>84</v>
      </c>
    </row>
    <row r="123" s="15" customFormat="1">
      <c r="A123" s="15"/>
      <c r="B123" s="266"/>
      <c r="C123" s="267"/>
      <c r="D123" s="231" t="s">
        <v>228</v>
      </c>
      <c r="E123" s="268" t="s">
        <v>32</v>
      </c>
      <c r="F123" s="269" t="s">
        <v>2535</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1807</v>
      </c>
      <c r="F124" s="233" t="s">
        <v>2843</v>
      </c>
      <c r="G124" s="230"/>
      <c r="H124" s="234">
        <v>279.42000000000002</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16.5" customHeight="1">
      <c r="A125" s="42"/>
      <c r="B125" s="43"/>
      <c r="C125" s="216" t="s">
        <v>273</v>
      </c>
      <c r="D125" s="216" t="s">
        <v>221</v>
      </c>
      <c r="E125" s="217" t="s">
        <v>1835</v>
      </c>
      <c r="F125" s="218" t="s">
        <v>1836</v>
      </c>
      <c r="G125" s="219" t="s">
        <v>1764</v>
      </c>
      <c r="H125" s="220">
        <v>27.942</v>
      </c>
      <c r="I125" s="221"/>
      <c r="J125" s="222">
        <f>ROUND(I125*H125,2)</f>
        <v>0</v>
      </c>
      <c r="K125" s="218" t="s">
        <v>1129</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2844</v>
      </c>
    </row>
    <row r="126" s="2" customFormat="1">
      <c r="A126" s="42"/>
      <c r="B126" s="43"/>
      <c r="C126" s="44"/>
      <c r="D126" s="299" t="s">
        <v>1131</v>
      </c>
      <c r="E126" s="44"/>
      <c r="F126" s="300" t="s">
        <v>1838</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1131</v>
      </c>
      <c r="AU126" s="20" t="s">
        <v>84</v>
      </c>
    </row>
    <row r="127" s="13" customFormat="1">
      <c r="A127" s="13"/>
      <c r="B127" s="229"/>
      <c r="C127" s="230"/>
      <c r="D127" s="231" t="s">
        <v>228</v>
      </c>
      <c r="E127" s="232" t="s">
        <v>1814</v>
      </c>
      <c r="F127" s="233" t="s">
        <v>2845</v>
      </c>
      <c r="G127" s="230"/>
      <c r="H127" s="234">
        <v>27.942</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84</v>
      </c>
      <c r="AV127" s="13" t="s">
        <v>86</v>
      </c>
      <c r="AW127" s="13" t="s">
        <v>39</v>
      </c>
      <c r="AX127" s="13" t="s">
        <v>84</v>
      </c>
      <c r="AY127" s="240" t="s">
        <v>219</v>
      </c>
    </row>
    <row r="128" s="2" customFormat="1" ht="24.15" customHeight="1">
      <c r="A128" s="42"/>
      <c r="B128" s="43"/>
      <c r="C128" s="216" t="s">
        <v>279</v>
      </c>
      <c r="D128" s="216" t="s">
        <v>221</v>
      </c>
      <c r="E128" s="217" t="s">
        <v>1262</v>
      </c>
      <c r="F128" s="218" t="s">
        <v>1263</v>
      </c>
      <c r="G128" s="219" t="s">
        <v>1839</v>
      </c>
      <c r="H128" s="220">
        <v>55.884</v>
      </c>
      <c r="I128" s="221"/>
      <c r="J128" s="222">
        <f>ROUND(I128*H128,2)</f>
        <v>0</v>
      </c>
      <c r="K128" s="218" t="s">
        <v>1129</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2846</v>
      </c>
    </row>
    <row r="129" s="2" customFormat="1">
      <c r="A129" s="42"/>
      <c r="B129" s="43"/>
      <c r="C129" s="44"/>
      <c r="D129" s="299" t="s">
        <v>1131</v>
      </c>
      <c r="E129" s="44"/>
      <c r="F129" s="300" t="s">
        <v>1265</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1131</v>
      </c>
      <c r="AU129" s="20" t="s">
        <v>84</v>
      </c>
    </row>
    <row r="130" s="15" customFormat="1">
      <c r="A130" s="15"/>
      <c r="B130" s="266"/>
      <c r="C130" s="267"/>
      <c r="D130" s="231" t="s">
        <v>228</v>
      </c>
      <c r="E130" s="268" t="s">
        <v>32</v>
      </c>
      <c r="F130" s="269" t="s">
        <v>2544</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84</v>
      </c>
      <c r="AV130" s="15" t="s">
        <v>84</v>
      </c>
      <c r="AW130" s="15" t="s">
        <v>39</v>
      </c>
      <c r="AX130" s="15" t="s">
        <v>77</v>
      </c>
      <c r="AY130" s="275" t="s">
        <v>219</v>
      </c>
    </row>
    <row r="131" s="13" customFormat="1">
      <c r="A131" s="13"/>
      <c r="B131" s="229"/>
      <c r="C131" s="230"/>
      <c r="D131" s="231" t="s">
        <v>228</v>
      </c>
      <c r="E131" s="232" t="s">
        <v>2541</v>
      </c>
      <c r="F131" s="233" t="s">
        <v>2847</v>
      </c>
      <c r="G131" s="230"/>
      <c r="H131" s="234">
        <v>55.884</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84</v>
      </c>
      <c r="AV131" s="13" t="s">
        <v>86</v>
      </c>
      <c r="AW131" s="13" t="s">
        <v>39</v>
      </c>
      <c r="AX131" s="13" t="s">
        <v>84</v>
      </c>
      <c r="AY131" s="240" t="s">
        <v>219</v>
      </c>
    </row>
    <row r="132" s="2" customFormat="1" ht="24.15" customHeight="1">
      <c r="A132" s="42"/>
      <c r="B132" s="43"/>
      <c r="C132" s="216" t="s">
        <v>286</v>
      </c>
      <c r="D132" s="216" t="s">
        <v>221</v>
      </c>
      <c r="E132" s="217" t="s">
        <v>1843</v>
      </c>
      <c r="F132" s="218" t="s">
        <v>1844</v>
      </c>
      <c r="G132" s="219" t="s">
        <v>1764</v>
      </c>
      <c r="H132" s="220">
        <v>5</v>
      </c>
      <c r="I132" s="221"/>
      <c r="J132" s="222">
        <f>ROUND(I132*H132,2)</f>
        <v>0</v>
      </c>
      <c r="K132" s="218" t="s">
        <v>1129</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84</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2848</v>
      </c>
    </row>
    <row r="133" s="2" customFormat="1">
      <c r="A133" s="42"/>
      <c r="B133" s="43"/>
      <c r="C133" s="44"/>
      <c r="D133" s="299" t="s">
        <v>1131</v>
      </c>
      <c r="E133" s="44"/>
      <c r="F133" s="300" t="s">
        <v>1846</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1131</v>
      </c>
      <c r="AU133" s="20" t="s">
        <v>84</v>
      </c>
    </row>
    <row r="134" s="2" customFormat="1" ht="24.15" customHeight="1">
      <c r="A134" s="42"/>
      <c r="B134" s="43"/>
      <c r="C134" s="216" t="s">
        <v>290</v>
      </c>
      <c r="D134" s="216" t="s">
        <v>221</v>
      </c>
      <c r="E134" s="217" t="s">
        <v>1850</v>
      </c>
      <c r="F134" s="218" t="s">
        <v>1851</v>
      </c>
      <c r="G134" s="219" t="s">
        <v>1749</v>
      </c>
      <c r="H134" s="220">
        <v>30</v>
      </c>
      <c r="I134" s="221"/>
      <c r="J134" s="222">
        <f>ROUND(I134*H134,2)</f>
        <v>0</v>
      </c>
      <c r="K134" s="218" t="s">
        <v>1129</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2849</v>
      </c>
    </row>
    <row r="135" s="2" customFormat="1">
      <c r="A135" s="42"/>
      <c r="B135" s="43"/>
      <c r="C135" s="44"/>
      <c r="D135" s="299" t="s">
        <v>1131</v>
      </c>
      <c r="E135" s="44"/>
      <c r="F135" s="300" t="s">
        <v>1853</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15" customFormat="1">
      <c r="A136" s="15"/>
      <c r="B136" s="266"/>
      <c r="C136" s="267"/>
      <c r="D136" s="231" t="s">
        <v>228</v>
      </c>
      <c r="E136" s="268" t="s">
        <v>32</v>
      </c>
      <c r="F136" s="269" t="s">
        <v>1759</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1827</v>
      </c>
      <c r="F137" s="233" t="s">
        <v>2850</v>
      </c>
      <c r="G137" s="230"/>
      <c r="H137" s="234">
        <v>30</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52" t="s">
        <v>295</v>
      </c>
      <c r="D138" s="252" t="s">
        <v>280</v>
      </c>
      <c r="E138" s="253" t="s">
        <v>1856</v>
      </c>
      <c r="F138" s="254" t="s">
        <v>1857</v>
      </c>
      <c r="G138" s="255" t="s">
        <v>1839</v>
      </c>
      <c r="H138" s="256">
        <v>5.7000000000000002</v>
      </c>
      <c r="I138" s="257"/>
      <c r="J138" s="258">
        <f>ROUND(I138*H138,2)</f>
        <v>0</v>
      </c>
      <c r="K138" s="254" t="s">
        <v>1129</v>
      </c>
      <c r="L138" s="259"/>
      <c r="M138" s="260" t="s">
        <v>32</v>
      </c>
      <c r="N138" s="261" t="s">
        <v>48</v>
      </c>
      <c r="O138" s="88"/>
      <c r="P138" s="225">
        <f>O138*H138</f>
        <v>0</v>
      </c>
      <c r="Q138" s="225">
        <v>1</v>
      </c>
      <c r="R138" s="225">
        <f>Q138*H138</f>
        <v>5.7000000000000002</v>
      </c>
      <c r="S138" s="225">
        <v>0</v>
      </c>
      <c r="T138" s="226">
        <f>S138*H138</f>
        <v>0</v>
      </c>
      <c r="U138" s="42"/>
      <c r="V138" s="42"/>
      <c r="W138" s="42"/>
      <c r="X138" s="42"/>
      <c r="Y138" s="42"/>
      <c r="Z138" s="42"/>
      <c r="AA138" s="42"/>
      <c r="AB138" s="42"/>
      <c r="AC138" s="42"/>
      <c r="AD138" s="42"/>
      <c r="AE138" s="42"/>
      <c r="AR138" s="227" t="s">
        <v>262</v>
      </c>
      <c r="AT138" s="227" t="s">
        <v>280</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2851</v>
      </c>
    </row>
    <row r="139" s="15" customFormat="1">
      <c r="A139" s="15"/>
      <c r="B139" s="266"/>
      <c r="C139" s="267"/>
      <c r="D139" s="231" t="s">
        <v>228</v>
      </c>
      <c r="E139" s="268" t="s">
        <v>32</v>
      </c>
      <c r="F139" s="269" t="s">
        <v>1759</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1833</v>
      </c>
      <c r="F140" s="233" t="s">
        <v>2852</v>
      </c>
      <c r="G140" s="230"/>
      <c r="H140" s="234">
        <v>5.7000000000000002</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16.5" customHeight="1">
      <c r="A141" s="42"/>
      <c r="B141" s="43"/>
      <c r="C141" s="216" t="s">
        <v>8</v>
      </c>
      <c r="D141" s="216" t="s">
        <v>221</v>
      </c>
      <c r="E141" s="217" t="s">
        <v>1861</v>
      </c>
      <c r="F141" s="218" t="s">
        <v>1862</v>
      </c>
      <c r="G141" s="219" t="s">
        <v>1749</v>
      </c>
      <c r="H141" s="220">
        <v>30</v>
      </c>
      <c r="I141" s="221"/>
      <c r="J141" s="222">
        <f>ROUND(I141*H141,2)</f>
        <v>0</v>
      </c>
      <c r="K141" s="218" t="s">
        <v>1129</v>
      </c>
      <c r="L141" s="48"/>
      <c r="M141" s="223" t="s">
        <v>32</v>
      </c>
      <c r="N141" s="224" t="s">
        <v>48</v>
      </c>
      <c r="O141" s="88"/>
      <c r="P141" s="225">
        <f>O141*H141</f>
        <v>0</v>
      </c>
      <c r="Q141" s="225">
        <v>0.0012727000000000001</v>
      </c>
      <c r="R141" s="225">
        <f>Q141*H141</f>
        <v>0.038181</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2853</v>
      </c>
    </row>
    <row r="142" s="2" customFormat="1">
      <c r="A142" s="42"/>
      <c r="B142" s="43"/>
      <c r="C142" s="44"/>
      <c r="D142" s="299" t="s">
        <v>1131</v>
      </c>
      <c r="E142" s="44"/>
      <c r="F142" s="300" t="s">
        <v>1864</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1131</v>
      </c>
      <c r="AU142" s="20" t="s">
        <v>84</v>
      </c>
    </row>
    <row r="143" s="15" customFormat="1">
      <c r="A143" s="15"/>
      <c r="B143" s="266"/>
      <c r="C143" s="267"/>
      <c r="D143" s="231" t="s">
        <v>228</v>
      </c>
      <c r="E143" s="268" t="s">
        <v>32</v>
      </c>
      <c r="F143" s="269" t="s">
        <v>1759</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2689</v>
      </c>
      <c r="F144" s="233" t="s">
        <v>2854</v>
      </c>
      <c r="G144" s="230"/>
      <c r="H144" s="234">
        <v>30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52" t="s">
        <v>302</v>
      </c>
      <c r="D145" s="252" t="s">
        <v>280</v>
      </c>
      <c r="E145" s="253" t="s">
        <v>1866</v>
      </c>
      <c r="F145" s="254" t="s">
        <v>1867</v>
      </c>
      <c r="G145" s="255" t="s">
        <v>1868</v>
      </c>
      <c r="H145" s="256">
        <v>0.75</v>
      </c>
      <c r="I145" s="257"/>
      <c r="J145" s="258">
        <f>ROUND(I145*H145,2)</f>
        <v>0</v>
      </c>
      <c r="K145" s="254" t="s">
        <v>1129</v>
      </c>
      <c r="L145" s="259"/>
      <c r="M145" s="260" t="s">
        <v>32</v>
      </c>
      <c r="N145" s="261" t="s">
        <v>48</v>
      </c>
      <c r="O145" s="88"/>
      <c r="P145" s="225">
        <f>O145*H145</f>
        <v>0</v>
      </c>
      <c r="Q145" s="225">
        <v>0.001</v>
      </c>
      <c r="R145" s="225">
        <f>Q145*H145</f>
        <v>0.00075000000000000002</v>
      </c>
      <c r="S145" s="225">
        <v>0</v>
      </c>
      <c r="T145" s="226">
        <f>S145*H145</f>
        <v>0</v>
      </c>
      <c r="U145" s="42"/>
      <c r="V145" s="42"/>
      <c r="W145" s="42"/>
      <c r="X145" s="42"/>
      <c r="Y145" s="42"/>
      <c r="Z145" s="42"/>
      <c r="AA145" s="42"/>
      <c r="AB145" s="42"/>
      <c r="AC145" s="42"/>
      <c r="AD145" s="42"/>
      <c r="AE145" s="42"/>
      <c r="AR145" s="227" t="s">
        <v>262</v>
      </c>
      <c r="AT145" s="227" t="s">
        <v>280</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2855</v>
      </c>
    </row>
    <row r="146" s="12" customFormat="1" ht="25.92" customHeight="1">
      <c r="A146" s="12"/>
      <c r="B146" s="200"/>
      <c r="C146" s="201"/>
      <c r="D146" s="202" t="s">
        <v>76</v>
      </c>
      <c r="E146" s="203" t="s">
        <v>86</v>
      </c>
      <c r="F146" s="203" t="s">
        <v>1870</v>
      </c>
      <c r="G146" s="201"/>
      <c r="H146" s="201"/>
      <c r="I146" s="204"/>
      <c r="J146" s="205">
        <f>BK146</f>
        <v>0</v>
      </c>
      <c r="K146" s="201"/>
      <c r="L146" s="206"/>
      <c r="M146" s="207"/>
      <c r="N146" s="208"/>
      <c r="O146" s="208"/>
      <c r="P146" s="209">
        <f>SUM(P147:P150)</f>
        <v>0</v>
      </c>
      <c r="Q146" s="208"/>
      <c r="R146" s="209">
        <f>SUM(R147:R150)</f>
        <v>3.4534284520000003</v>
      </c>
      <c r="S146" s="208"/>
      <c r="T146" s="210">
        <f>SUM(T147:T150)</f>
        <v>0</v>
      </c>
      <c r="U146" s="12"/>
      <c r="V146" s="12"/>
      <c r="W146" s="12"/>
      <c r="X146" s="12"/>
      <c r="Y146" s="12"/>
      <c r="Z146" s="12"/>
      <c r="AA146" s="12"/>
      <c r="AB146" s="12"/>
      <c r="AC146" s="12"/>
      <c r="AD146" s="12"/>
      <c r="AE146" s="12"/>
      <c r="AR146" s="211" t="s">
        <v>84</v>
      </c>
      <c r="AT146" s="212" t="s">
        <v>76</v>
      </c>
      <c r="AU146" s="212" t="s">
        <v>77</v>
      </c>
      <c r="AY146" s="211" t="s">
        <v>219</v>
      </c>
      <c r="BK146" s="213">
        <f>SUM(BK147:BK150)</f>
        <v>0</v>
      </c>
    </row>
    <row r="147" s="2" customFormat="1" ht="24.15" customHeight="1">
      <c r="A147" s="42"/>
      <c r="B147" s="43"/>
      <c r="C147" s="216" t="s">
        <v>308</v>
      </c>
      <c r="D147" s="216" t="s">
        <v>221</v>
      </c>
      <c r="E147" s="217" t="s">
        <v>2856</v>
      </c>
      <c r="F147" s="218" t="s">
        <v>2857</v>
      </c>
      <c r="G147" s="219" t="s">
        <v>1764</v>
      </c>
      <c r="H147" s="220">
        <v>1.3540000000000001</v>
      </c>
      <c r="I147" s="221"/>
      <c r="J147" s="222">
        <f>ROUND(I147*H147,2)</f>
        <v>0</v>
      </c>
      <c r="K147" s="218" t="s">
        <v>1129</v>
      </c>
      <c r="L147" s="48"/>
      <c r="M147" s="223" t="s">
        <v>32</v>
      </c>
      <c r="N147" s="224" t="s">
        <v>48</v>
      </c>
      <c r="O147" s="88"/>
      <c r="P147" s="225">
        <f>O147*H147</f>
        <v>0</v>
      </c>
      <c r="Q147" s="225">
        <v>2.550538</v>
      </c>
      <c r="R147" s="225">
        <f>Q147*H147</f>
        <v>3.4534284520000003</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2858</v>
      </c>
    </row>
    <row r="148" s="2" customFormat="1">
      <c r="A148" s="42"/>
      <c r="B148" s="43"/>
      <c r="C148" s="44"/>
      <c r="D148" s="299" t="s">
        <v>1131</v>
      </c>
      <c r="E148" s="44"/>
      <c r="F148" s="300" t="s">
        <v>2859</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1131</v>
      </c>
      <c r="AU148" s="20" t="s">
        <v>84</v>
      </c>
    </row>
    <row r="149" s="15" customFormat="1">
      <c r="A149" s="15"/>
      <c r="B149" s="266"/>
      <c r="C149" s="267"/>
      <c r="D149" s="231" t="s">
        <v>228</v>
      </c>
      <c r="E149" s="268" t="s">
        <v>32</v>
      </c>
      <c r="F149" s="269" t="s">
        <v>2860</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2550</v>
      </c>
      <c r="F150" s="233" t="s">
        <v>2861</v>
      </c>
      <c r="G150" s="230"/>
      <c r="H150" s="234">
        <v>1.3540000000000001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12" customFormat="1" ht="25.92" customHeight="1">
      <c r="A151" s="12"/>
      <c r="B151" s="200"/>
      <c r="C151" s="201"/>
      <c r="D151" s="202" t="s">
        <v>76</v>
      </c>
      <c r="E151" s="203" t="s">
        <v>226</v>
      </c>
      <c r="F151" s="203" t="s">
        <v>1910</v>
      </c>
      <c r="G151" s="201"/>
      <c r="H151" s="201"/>
      <c r="I151" s="204"/>
      <c r="J151" s="205">
        <f>BK151</f>
        <v>0</v>
      </c>
      <c r="K151" s="201"/>
      <c r="L151" s="206"/>
      <c r="M151" s="207"/>
      <c r="N151" s="208"/>
      <c r="O151" s="208"/>
      <c r="P151" s="209">
        <f>SUM(P152:P156)</f>
        <v>0</v>
      </c>
      <c r="Q151" s="208"/>
      <c r="R151" s="209">
        <f>SUM(R152:R156)</f>
        <v>137.08553266199999</v>
      </c>
      <c r="S151" s="208"/>
      <c r="T151" s="210">
        <f>SUM(T152:T156)</f>
        <v>0</v>
      </c>
      <c r="U151" s="12"/>
      <c r="V151" s="12"/>
      <c r="W151" s="12"/>
      <c r="X151" s="12"/>
      <c r="Y151" s="12"/>
      <c r="Z151" s="12"/>
      <c r="AA151" s="12"/>
      <c r="AB151" s="12"/>
      <c r="AC151" s="12"/>
      <c r="AD151" s="12"/>
      <c r="AE151" s="12"/>
      <c r="AR151" s="211" t="s">
        <v>84</v>
      </c>
      <c r="AT151" s="212" t="s">
        <v>76</v>
      </c>
      <c r="AU151" s="212" t="s">
        <v>77</v>
      </c>
      <c r="AY151" s="211" t="s">
        <v>219</v>
      </c>
      <c r="BK151" s="213">
        <f>SUM(BK152:BK156)</f>
        <v>0</v>
      </c>
    </row>
    <row r="152" s="2" customFormat="1" ht="33" customHeight="1">
      <c r="A152" s="42"/>
      <c r="B152" s="43"/>
      <c r="C152" s="216" t="s">
        <v>312</v>
      </c>
      <c r="D152" s="216" t="s">
        <v>221</v>
      </c>
      <c r="E152" s="217" t="s">
        <v>2738</v>
      </c>
      <c r="F152" s="218" t="s">
        <v>2739</v>
      </c>
      <c r="G152" s="219" t="s">
        <v>1749</v>
      </c>
      <c r="H152" s="220">
        <v>132.93799999999999</v>
      </c>
      <c r="I152" s="221"/>
      <c r="J152" s="222">
        <f>ROUND(I152*H152,2)</f>
        <v>0</v>
      </c>
      <c r="K152" s="218" t="s">
        <v>1129</v>
      </c>
      <c r="L152" s="48"/>
      <c r="M152" s="223" t="s">
        <v>32</v>
      </c>
      <c r="N152" s="224" t="s">
        <v>48</v>
      </c>
      <c r="O152" s="88"/>
      <c r="P152" s="225">
        <f>O152*H152</f>
        <v>0</v>
      </c>
      <c r="Q152" s="225">
        <v>1.031199</v>
      </c>
      <c r="R152" s="225">
        <f>Q152*H152</f>
        <v>137.08553266199999</v>
      </c>
      <c r="S152" s="225">
        <v>0</v>
      </c>
      <c r="T152" s="226">
        <f>S152*H152</f>
        <v>0</v>
      </c>
      <c r="U152" s="42"/>
      <c r="V152" s="42"/>
      <c r="W152" s="42"/>
      <c r="X152" s="42"/>
      <c r="Y152" s="42"/>
      <c r="Z152" s="42"/>
      <c r="AA152" s="42"/>
      <c r="AB152" s="42"/>
      <c r="AC152" s="42"/>
      <c r="AD152" s="42"/>
      <c r="AE152" s="42"/>
      <c r="AR152" s="227" t="s">
        <v>226</v>
      </c>
      <c r="AT152" s="227" t="s">
        <v>221</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2862</v>
      </c>
    </row>
    <row r="153" s="2" customFormat="1">
      <c r="A153" s="42"/>
      <c r="B153" s="43"/>
      <c r="C153" s="44"/>
      <c r="D153" s="299" t="s">
        <v>1131</v>
      </c>
      <c r="E153" s="44"/>
      <c r="F153" s="300" t="s">
        <v>2741</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1131</v>
      </c>
      <c r="AU153" s="20" t="s">
        <v>84</v>
      </c>
    </row>
    <row r="154" s="15" customFormat="1">
      <c r="A154" s="15"/>
      <c r="B154" s="266"/>
      <c r="C154" s="267"/>
      <c r="D154" s="231" t="s">
        <v>228</v>
      </c>
      <c r="E154" s="268" t="s">
        <v>32</v>
      </c>
      <c r="F154" s="269" t="s">
        <v>2863</v>
      </c>
      <c r="G154" s="267"/>
      <c r="H154" s="268" t="s">
        <v>32</v>
      </c>
      <c r="I154" s="270"/>
      <c r="J154" s="267"/>
      <c r="K154" s="267"/>
      <c r="L154" s="271"/>
      <c r="M154" s="272"/>
      <c r="N154" s="273"/>
      <c r="O154" s="273"/>
      <c r="P154" s="273"/>
      <c r="Q154" s="273"/>
      <c r="R154" s="273"/>
      <c r="S154" s="273"/>
      <c r="T154" s="274"/>
      <c r="U154" s="15"/>
      <c r="V154" s="15"/>
      <c r="W154" s="15"/>
      <c r="X154" s="15"/>
      <c r="Y154" s="15"/>
      <c r="Z154" s="15"/>
      <c r="AA154" s="15"/>
      <c r="AB154" s="15"/>
      <c r="AC154" s="15"/>
      <c r="AD154" s="15"/>
      <c r="AE154" s="15"/>
      <c r="AT154" s="275" t="s">
        <v>228</v>
      </c>
      <c r="AU154" s="275" t="s">
        <v>84</v>
      </c>
      <c r="AV154" s="15" t="s">
        <v>84</v>
      </c>
      <c r="AW154" s="15" t="s">
        <v>39</v>
      </c>
      <c r="AX154" s="15" t="s">
        <v>77</v>
      </c>
      <c r="AY154" s="275" t="s">
        <v>219</v>
      </c>
    </row>
    <row r="155" s="15" customFormat="1">
      <c r="A155" s="15"/>
      <c r="B155" s="266"/>
      <c r="C155" s="267"/>
      <c r="D155" s="231" t="s">
        <v>228</v>
      </c>
      <c r="E155" s="268" t="s">
        <v>32</v>
      </c>
      <c r="F155" s="269" t="s">
        <v>2864</v>
      </c>
      <c r="G155" s="267"/>
      <c r="H155" s="268" t="s">
        <v>32</v>
      </c>
      <c r="I155" s="270"/>
      <c r="J155" s="267"/>
      <c r="K155" s="267"/>
      <c r="L155" s="271"/>
      <c r="M155" s="272"/>
      <c r="N155" s="273"/>
      <c r="O155" s="273"/>
      <c r="P155" s="273"/>
      <c r="Q155" s="273"/>
      <c r="R155" s="273"/>
      <c r="S155" s="273"/>
      <c r="T155" s="274"/>
      <c r="U155" s="15"/>
      <c r="V155" s="15"/>
      <c r="W155" s="15"/>
      <c r="X155" s="15"/>
      <c r="Y155" s="15"/>
      <c r="Z155" s="15"/>
      <c r="AA155" s="15"/>
      <c r="AB155" s="15"/>
      <c r="AC155" s="15"/>
      <c r="AD155" s="15"/>
      <c r="AE155" s="15"/>
      <c r="AT155" s="275" t="s">
        <v>228</v>
      </c>
      <c r="AU155" s="275" t="s">
        <v>84</v>
      </c>
      <c r="AV155" s="15" t="s">
        <v>84</v>
      </c>
      <c r="AW155" s="15" t="s">
        <v>39</v>
      </c>
      <c r="AX155" s="15" t="s">
        <v>77</v>
      </c>
      <c r="AY155" s="275" t="s">
        <v>219</v>
      </c>
    </row>
    <row r="156" s="13" customFormat="1">
      <c r="A156" s="13"/>
      <c r="B156" s="229"/>
      <c r="C156" s="230"/>
      <c r="D156" s="231" t="s">
        <v>228</v>
      </c>
      <c r="E156" s="232" t="s">
        <v>2226</v>
      </c>
      <c r="F156" s="233" t="s">
        <v>2865</v>
      </c>
      <c r="G156" s="230"/>
      <c r="H156" s="234">
        <v>132.93799999999999</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84</v>
      </c>
      <c r="AV156" s="13" t="s">
        <v>86</v>
      </c>
      <c r="AW156" s="13" t="s">
        <v>39</v>
      </c>
      <c r="AX156" s="13" t="s">
        <v>84</v>
      </c>
      <c r="AY156" s="240" t="s">
        <v>219</v>
      </c>
    </row>
    <row r="157" s="12" customFormat="1" ht="25.92" customHeight="1">
      <c r="A157" s="12"/>
      <c r="B157" s="200"/>
      <c r="C157" s="201"/>
      <c r="D157" s="202" t="s">
        <v>76</v>
      </c>
      <c r="E157" s="203" t="s">
        <v>246</v>
      </c>
      <c r="F157" s="203" t="s">
        <v>634</v>
      </c>
      <c r="G157" s="201"/>
      <c r="H157" s="201"/>
      <c r="I157" s="204"/>
      <c r="J157" s="205">
        <f>BK157</f>
        <v>0</v>
      </c>
      <c r="K157" s="201"/>
      <c r="L157" s="206"/>
      <c r="M157" s="207"/>
      <c r="N157" s="208"/>
      <c r="O157" s="208"/>
      <c r="P157" s="209">
        <f>SUM(P158:P165)</f>
        <v>0</v>
      </c>
      <c r="Q157" s="208"/>
      <c r="R157" s="209">
        <f>SUM(R158:R165)</f>
        <v>0</v>
      </c>
      <c r="S157" s="208"/>
      <c r="T157" s="210">
        <f>SUM(T158:T165)</f>
        <v>43.392000000000003</v>
      </c>
      <c r="U157" s="12"/>
      <c r="V157" s="12"/>
      <c r="W157" s="12"/>
      <c r="X157" s="12"/>
      <c r="Y157" s="12"/>
      <c r="Z157" s="12"/>
      <c r="AA157" s="12"/>
      <c r="AB157" s="12"/>
      <c r="AC157" s="12"/>
      <c r="AD157" s="12"/>
      <c r="AE157" s="12"/>
      <c r="AR157" s="211" t="s">
        <v>84</v>
      </c>
      <c r="AT157" s="212" t="s">
        <v>76</v>
      </c>
      <c r="AU157" s="212" t="s">
        <v>77</v>
      </c>
      <c r="AY157" s="211" t="s">
        <v>219</v>
      </c>
      <c r="BK157" s="213">
        <f>SUM(BK158:BK165)</f>
        <v>0</v>
      </c>
    </row>
    <row r="158" s="2" customFormat="1" ht="16.5" customHeight="1">
      <c r="A158" s="42"/>
      <c r="B158" s="43"/>
      <c r="C158" s="216" t="s">
        <v>316</v>
      </c>
      <c r="D158" s="216" t="s">
        <v>221</v>
      </c>
      <c r="E158" s="217" t="s">
        <v>1957</v>
      </c>
      <c r="F158" s="218" t="s">
        <v>1958</v>
      </c>
      <c r="G158" s="219" t="s">
        <v>1764</v>
      </c>
      <c r="H158" s="220">
        <v>24</v>
      </c>
      <c r="I158" s="221"/>
      <c r="J158" s="222">
        <f>ROUND(I158*H158,2)</f>
        <v>0</v>
      </c>
      <c r="K158" s="218" t="s">
        <v>1129</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2866</v>
      </c>
    </row>
    <row r="159" s="2" customFormat="1">
      <c r="A159" s="42"/>
      <c r="B159" s="43"/>
      <c r="C159" s="44"/>
      <c r="D159" s="299" t="s">
        <v>1131</v>
      </c>
      <c r="E159" s="44"/>
      <c r="F159" s="300" t="s">
        <v>1960</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1131</v>
      </c>
      <c r="AU159" s="20" t="s">
        <v>84</v>
      </c>
    </row>
    <row r="160" s="15" customFormat="1">
      <c r="A160" s="15"/>
      <c r="B160" s="266"/>
      <c r="C160" s="267"/>
      <c r="D160" s="231" t="s">
        <v>228</v>
      </c>
      <c r="E160" s="268" t="s">
        <v>32</v>
      </c>
      <c r="F160" s="269" t="s">
        <v>2424</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1854</v>
      </c>
      <c r="F161" s="233" t="s">
        <v>2867</v>
      </c>
      <c r="G161" s="230"/>
      <c r="H161" s="234">
        <v>24</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24.15" customHeight="1">
      <c r="A162" s="42"/>
      <c r="B162" s="43"/>
      <c r="C162" s="216" t="s">
        <v>320</v>
      </c>
      <c r="D162" s="216" t="s">
        <v>221</v>
      </c>
      <c r="E162" s="217" t="s">
        <v>1964</v>
      </c>
      <c r="F162" s="218" t="s">
        <v>1965</v>
      </c>
      <c r="G162" s="219" t="s">
        <v>1764</v>
      </c>
      <c r="H162" s="220">
        <v>24</v>
      </c>
      <c r="I162" s="221"/>
      <c r="J162" s="222">
        <f>ROUND(I162*H162,2)</f>
        <v>0</v>
      </c>
      <c r="K162" s="218" t="s">
        <v>1129</v>
      </c>
      <c r="L162" s="48"/>
      <c r="M162" s="223" t="s">
        <v>32</v>
      </c>
      <c r="N162" s="224" t="s">
        <v>48</v>
      </c>
      <c r="O162" s="88"/>
      <c r="P162" s="225">
        <f>O162*H162</f>
        <v>0</v>
      </c>
      <c r="Q162" s="225">
        <v>0</v>
      </c>
      <c r="R162" s="225">
        <f>Q162*H162</f>
        <v>0</v>
      </c>
      <c r="S162" s="225">
        <v>1.8080000000000001</v>
      </c>
      <c r="T162" s="226">
        <f>S162*H162</f>
        <v>43.392000000000003</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2868</v>
      </c>
    </row>
    <row r="163" s="2" customFormat="1">
      <c r="A163" s="42"/>
      <c r="B163" s="43"/>
      <c r="C163" s="44"/>
      <c r="D163" s="299" t="s">
        <v>1131</v>
      </c>
      <c r="E163" s="44"/>
      <c r="F163" s="300" t="s">
        <v>1967</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1131</v>
      </c>
      <c r="AU163" s="20" t="s">
        <v>84</v>
      </c>
    </row>
    <row r="164" s="15" customFormat="1">
      <c r="A164" s="15"/>
      <c r="B164" s="266"/>
      <c r="C164" s="267"/>
      <c r="D164" s="231" t="s">
        <v>228</v>
      </c>
      <c r="E164" s="268" t="s">
        <v>32</v>
      </c>
      <c r="F164" s="269" t="s">
        <v>1968</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1859</v>
      </c>
      <c r="F165" s="233" t="s">
        <v>2867</v>
      </c>
      <c r="G165" s="230"/>
      <c r="H165" s="234">
        <v>24</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12" customFormat="1" ht="25.92" customHeight="1">
      <c r="A166" s="12"/>
      <c r="B166" s="200"/>
      <c r="C166" s="201"/>
      <c r="D166" s="202" t="s">
        <v>76</v>
      </c>
      <c r="E166" s="203" t="s">
        <v>267</v>
      </c>
      <c r="F166" s="203" t="s">
        <v>2041</v>
      </c>
      <c r="G166" s="201"/>
      <c r="H166" s="201"/>
      <c r="I166" s="204"/>
      <c r="J166" s="205">
        <f>BK166</f>
        <v>0</v>
      </c>
      <c r="K166" s="201"/>
      <c r="L166" s="206"/>
      <c r="M166" s="207"/>
      <c r="N166" s="208"/>
      <c r="O166" s="208"/>
      <c r="P166" s="209">
        <f>SUM(P167:P175)</f>
        <v>0</v>
      </c>
      <c r="Q166" s="208"/>
      <c r="R166" s="209">
        <f>SUM(R167:R175)</f>
        <v>21.916908465600002</v>
      </c>
      <c r="S166" s="208"/>
      <c r="T166" s="210">
        <f>SUM(T167:T175)</f>
        <v>41.0916</v>
      </c>
      <c r="U166" s="12"/>
      <c r="V166" s="12"/>
      <c r="W166" s="12"/>
      <c r="X166" s="12"/>
      <c r="Y166" s="12"/>
      <c r="Z166" s="12"/>
      <c r="AA166" s="12"/>
      <c r="AB166" s="12"/>
      <c r="AC166" s="12"/>
      <c r="AD166" s="12"/>
      <c r="AE166" s="12"/>
      <c r="AR166" s="211" t="s">
        <v>84</v>
      </c>
      <c r="AT166" s="212" t="s">
        <v>76</v>
      </c>
      <c r="AU166" s="212" t="s">
        <v>77</v>
      </c>
      <c r="AY166" s="211" t="s">
        <v>219</v>
      </c>
      <c r="BK166" s="213">
        <f>SUM(BK167:BK175)</f>
        <v>0</v>
      </c>
    </row>
    <row r="167" s="2" customFormat="1" ht="33" customHeight="1">
      <c r="A167" s="42"/>
      <c r="B167" s="43"/>
      <c r="C167" s="216" t="s">
        <v>7</v>
      </c>
      <c r="D167" s="216" t="s">
        <v>221</v>
      </c>
      <c r="E167" s="217" t="s">
        <v>2075</v>
      </c>
      <c r="F167" s="218" t="s">
        <v>2076</v>
      </c>
      <c r="G167" s="219" t="s">
        <v>1749</v>
      </c>
      <c r="H167" s="220">
        <v>266.88</v>
      </c>
      <c r="I167" s="221"/>
      <c r="J167" s="222">
        <f>ROUND(I167*H167,2)</f>
        <v>0</v>
      </c>
      <c r="K167" s="218" t="s">
        <v>1129</v>
      </c>
      <c r="L167" s="48"/>
      <c r="M167" s="223" t="s">
        <v>32</v>
      </c>
      <c r="N167" s="224" t="s">
        <v>48</v>
      </c>
      <c r="O167" s="88"/>
      <c r="P167" s="225">
        <f>O167*H167</f>
        <v>0</v>
      </c>
      <c r="Q167" s="225">
        <v>0</v>
      </c>
      <c r="R167" s="225">
        <f>Q167*H167</f>
        <v>0</v>
      </c>
      <c r="S167" s="225">
        <v>0.070000000000000007</v>
      </c>
      <c r="T167" s="226">
        <f>S167*H167</f>
        <v>18.681600000000003</v>
      </c>
      <c r="U167" s="42"/>
      <c r="V167" s="42"/>
      <c r="W167" s="42"/>
      <c r="X167" s="42"/>
      <c r="Y167" s="42"/>
      <c r="Z167" s="42"/>
      <c r="AA167" s="42"/>
      <c r="AB167" s="42"/>
      <c r="AC167" s="42"/>
      <c r="AD167" s="42"/>
      <c r="AE167" s="42"/>
      <c r="AR167" s="227" t="s">
        <v>226</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2869</v>
      </c>
    </row>
    <row r="168" s="2" customFormat="1">
      <c r="A168" s="42"/>
      <c r="B168" s="43"/>
      <c r="C168" s="44"/>
      <c r="D168" s="299" t="s">
        <v>1131</v>
      </c>
      <c r="E168" s="44"/>
      <c r="F168" s="300" t="s">
        <v>2078</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1131</v>
      </c>
      <c r="AU168" s="20" t="s">
        <v>84</v>
      </c>
    </row>
    <row r="169" s="2" customFormat="1" ht="24.15" customHeight="1">
      <c r="A169" s="42"/>
      <c r="B169" s="43"/>
      <c r="C169" s="216" t="s">
        <v>327</v>
      </c>
      <c r="D169" s="216" t="s">
        <v>221</v>
      </c>
      <c r="E169" s="217" t="s">
        <v>2788</v>
      </c>
      <c r="F169" s="218" t="s">
        <v>2789</v>
      </c>
      <c r="G169" s="219" t="s">
        <v>1749</v>
      </c>
      <c r="H169" s="220">
        <v>266.88</v>
      </c>
      <c r="I169" s="221"/>
      <c r="J169" s="222">
        <f>ROUND(I169*H169,2)</f>
        <v>0</v>
      </c>
      <c r="K169" s="218" t="s">
        <v>1129</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2870</v>
      </c>
    </row>
    <row r="170" s="2" customFormat="1">
      <c r="A170" s="42"/>
      <c r="B170" s="43"/>
      <c r="C170" s="44"/>
      <c r="D170" s="299" t="s">
        <v>1131</v>
      </c>
      <c r="E170" s="44"/>
      <c r="F170" s="300" t="s">
        <v>2791</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1131</v>
      </c>
      <c r="AU170" s="20" t="s">
        <v>84</v>
      </c>
    </row>
    <row r="171" s="2" customFormat="1" ht="24.15" customHeight="1">
      <c r="A171" s="42"/>
      <c r="B171" s="43"/>
      <c r="C171" s="216" t="s">
        <v>331</v>
      </c>
      <c r="D171" s="216" t="s">
        <v>221</v>
      </c>
      <c r="E171" s="217" t="s">
        <v>2871</v>
      </c>
      <c r="F171" s="218" t="s">
        <v>2872</v>
      </c>
      <c r="G171" s="219" t="s">
        <v>1764</v>
      </c>
      <c r="H171" s="220">
        <v>8.9640000000000004</v>
      </c>
      <c r="I171" s="221"/>
      <c r="J171" s="222">
        <f>ROUND(I171*H171,2)</f>
        <v>0</v>
      </c>
      <c r="K171" s="218" t="s">
        <v>1903</v>
      </c>
      <c r="L171" s="48"/>
      <c r="M171" s="223" t="s">
        <v>32</v>
      </c>
      <c r="N171" s="224" t="s">
        <v>48</v>
      </c>
      <c r="O171" s="88"/>
      <c r="P171" s="225">
        <f>O171*H171</f>
        <v>0</v>
      </c>
      <c r="Q171" s="225">
        <v>0.50375000000000003</v>
      </c>
      <c r="R171" s="225">
        <f>Q171*H171</f>
        <v>4.5156150000000004</v>
      </c>
      <c r="S171" s="225">
        <v>2.5</v>
      </c>
      <c r="T171" s="226">
        <f>S171*H171</f>
        <v>22.41</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2873</v>
      </c>
    </row>
    <row r="172" s="2" customFormat="1" ht="24.15" customHeight="1">
      <c r="A172" s="42"/>
      <c r="B172" s="43"/>
      <c r="C172" s="216" t="s">
        <v>336</v>
      </c>
      <c r="D172" s="216" t="s">
        <v>221</v>
      </c>
      <c r="E172" s="217" t="s">
        <v>2105</v>
      </c>
      <c r="F172" s="218" t="s">
        <v>2106</v>
      </c>
      <c r="G172" s="219" t="s">
        <v>1749</v>
      </c>
      <c r="H172" s="220">
        <v>80.063999999999993</v>
      </c>
      <c r="I172" s="221"/>
      <c r="J172" s="222">
        <f>ROUND(I172*H172,2)</f>
        <v>0</v>
      </c>
      <c r="K172" s="218" t="s">
        <v>1129</v>
      </c>
      <c r="L172" s="48"/>
      <c r="M172" s="223" t="s">
        <v>32</v>
      </c>
      <c r="N172" s="224" t="s">
        <v>48</v>
      </c>
      <c r="O172" s="88"/>
      <c r="P172" s="225">
        <f>O172*H172</f>
        <v>0</v>
      </c>
      <c r="Q172" s="225">
        <v>0.023244399999999998</v>
      </c>
      <c r="R172" s="225">
        <f>Q172*H172</f>
        <v>1.8610396415999997</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2874</v>
      </c>
    </row>
    <row r="173" s="2" customFormat="1">
      <c r="A173" s="42"/>
      <c r="B173" s="43"/>
      <c r="C173" s="44"/>
      <c r="D173" s="299" t="s">
        <v>1131</v>
      </c>
      <c r="E173" s="44"/>
      <c r="F173" s="300" t="s">
        <v>2108</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1131</v>
      </c>
      <c r="AU173" s="20" t="s">
        <v>84</v>
      </c>
    </row>
    <row r="174" s="2" customFormat="1" ht="24.15" customHeight="1">
      <c r="A174" s="42"/>
      <c r="B174" s="43"/>
      <c r="C174" s="216" t="s">
        <v>341</v>
      </c>
      <c r="D174" s="216" t="s">
        <v>221</v>
      </c>
      <c r="E174" s="217" t="s">
        <v>2112</v>
      </c>
      <c r="F174" s="218" t="s">
        <v>2113</v>
      </c>
      <c r="G174" s="219" t="s">
        <v>1749</v>
      </c>
      <c r="H174" s="220">
        <v>198.816</v>
      </c>
      <c r="I174" s="221"/>
      <c r="J174" s="222">
        <f>ROUND(I174*H174,2)</f>
        <v>0</v>
      </c>
      <c r="K174" s="218" t="s">
        <v>1129</v>
      </c>
      <c r="L174" s="48"/>
      <c r="M174" s="223" t="s">
        <v>32</v>
      </c>
      <c r="N174" s="224" t="s">
        <v>48</v>
      </c>
      <c r="O174" s="88"/>
      <c r="P174" s="225">
        <f>O174*H174</f>
        <v>0</v>
      </c>
      <c r="Q174" s="225">
        <v>0.078163999999999997</v>
      </c>
      <c r="R174" s="225">
        <f>Q174*H174</f>
        <v>15.540253824000001</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2875</v>
      </c>
    </row>
    <row r="175" s="2" customFormat="1">
      <c r="A175" s="42"/>
      <c r="B175" s="43"/>
      <c r="C175" s="44"/>
      <c r="D175" s="299" t="s">
        <v>1131</v>
      </c>
      <c r="E175" s="44"/>
      <c r="F175" s="300" t="s">
        <v>2115</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12" customFormat="1" ht="25.92" customHeight="1">
      <c r="A176" s="12"/>
      <c r="B176" s="200"/>
      <c r="C176" s="201"/>
      <c r="D176" s="202" t="s">
        <v>76</v>
      </c>
      <c r="E176" s="203" t="s">
        <v>2160</v>
      </c>
      <c r="F176" s="203" t="s">
        <v>2161</v>
      </c>
      <c r="G176" s="201"/>
      <c r="H176" s="201"/>
      <c r="I176" s="204"/>
      <c r="J176" s="205">
        <f>BK176</f>
        <v>0</v>
      </c>
      <c r="K176" s="201"/>
      <c r="L176" s="206"/>
      <c r="M176" s="207"/>
      <c r="N176" s="208"/>
      <c r="O176" s="208"/>
      <c r="P176" s="209">
        <f>SUM(P177:P188)</f>
        <v>0</v>
      </c>
      <c r="Q176" s="208"/>
      <c r="R176" s="209">
        <f>SUM(R177:R188)</f>
        <v>0</v>
      </c>
      <c r="S176" s="208"/>
      <c r="T176" s="210">
        <f>SUM(T177:T188)</f>
        <v>0</v>
      </c>
      <c r="U176" s="12"/>
      <c r="V176" s="12"/>
      <c r="W176" s="12"/>
      <c r="X176" s="12"/>
      <c r="Y176" s="12"/>
      <c r="Z176" s="12"/>
      <c r="AA176" s="12"/>
      <c r="AB176" s="12"/>
      <c r="AC176" s="12"/>
      <c r="AD176" s="12"/>
      <c r="AE176" s="12"/>
      <c r="AR176" s="211" t="s">
        <v>84</v>
      </c>
      <c r="AT176" s="212" t="s">
        <v>76</v>
      </c>
      <c r="AU176" s="212" t="s">
        <v>77</v>
      </c>
      <c r="AY176" s="211" t="s">
        <v>219</v>
      </c>
      <c r="BK176" s="213">
        <f>SUM(BK177:BK188)</f>
        <v>0</v>
      </c>
    </row>
    <row r="177" s="2" customFormat="1" ht="24.15" customHeight="1">
      <c r="A177" s="42"/>
      <c r="B177" s="43"/>
      <c r="C177" s="216" t="s">
        <v>346</v>
      </c>
      <c r="D177" s="216" t="s">
        <v>221</v>
      </c>
      <c r="E177" s="217" t="s">
        <v>2162</v>
      </c>
      <c r="F177" s="218" t="s">
        <v>2163</v>
      </c>
      <c r="G177" s="219" t="s">
        <v>1839</v>
      </c>
      <c r="H177" s="220">
        <v>84.483999999999995</v>
      </c>
      <c r="I177" s="221"/>
      <c r="J177" s="222">
        <f>ROUND(I177*H177,2)</f>
        <v>0</v>
      </c>
      <c r="K177" s="218" t="s">
        <v>1129</v>
      </c>
      <c r="L177" s="48"/>
      <c r="M177" s="223" t="s">
        <v>32</v>
      </c>
      <c r="N177" s="224"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226</v>
      </c>
      <c r="AT177" s="227" t="s">
        <v>221</v>
      </c>
      <c r="AU177" s="227" t="s">
        <v>84</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226</v>
      </c>
      <c r="BM177" s="227" t="s">
        <v>2876</v>
      </c>
    </row>
    <row r="178" s="2" customFormat="1">
      <c r="A178" s="42"/>
      <c r="B178" s="43"/>
      <c r="C178" s="44"/>
      <c r="D178" s="299" t="s">
        <v>1131</v>
      </c>
      <c r="E178" s="44"/>
      <c r="F178" s="300" t="s">
        <v>2165</v>
      </c>
      <c r="G178" s="44"/>
      <c r="H178" s="44"/>
      <c r="I178" s="277"/>
      <c r="J178" s="44"/>
      <c r="K178" s="44"/>
      <c r="L178" s="48"/>
      <c r="M178" s="278"/>
      <c r="N178" s="279"/>
      <c r="O178" s="88"/>
      <c r="P178" s="88"/>
      <c r="Q178" s="88"/>
      <c r="R178" s="88"/>
      <c r="S178" s="88"/>
      <c r="T178" s="89"/>
      <c r="U178" s="42"/>
      <c r="V178" s="42"/>
      <c r="W178" s="42"/>
      <c r="X178" s="42"/>
      <c r="Y178" s="42"/>
      <c r="Z178" s="42"/>
      <c r="AA178" s="42"/>
      <c r="AB178" s="42"/>
      <c r="AC178" s="42"/>
      <c r="AD178" s="42"/>
      <c r="AE178" s="42"/>
      <c r="AT178" s="20" t="s">
        <v>1131</v>
      </c>
      <c r="AU178" s="20" t="s">
        <v>84</v>
      </c>
    </row>
    <row r="179" s="2" customFormat="1" ht="24.15" customHeight="1">
      <c r="A179" s="42"/>
      <c r="B179" s="43"/>
      <c r="C179" s="216" t="s">
        <v>350</v>
      </c>
      <c r="D179" s="216" t="s">
        <v>221</v>
      </c>
      <c r="E179" s="217" t="s">
        <v>2166</v>
      </c>
      <c r="F179" s="218" t="s">
        <v>2167</v>
      </c>
      <c r="G179" s="219" t="s">
        <v>1839</v>
      </c>
      <c r="H179" s="220">
        <v>440.11599999999999</v>
      </c>
      <c r="I179" s="221"/>
      <c r="J179" s="222">
        <f>ROUND(I179*H179,2)</f>
        <v>0</v>
      </c>
      <c r="K179" s="218" t="s">
        <v>1129</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2877</v>
      </c>
    </row>
    <row r="180" s="2" customFormat="1">
      <c r="A180" s="42"/>
      <c r="B180" s="43"/>
      <c r="C180" s="44"/>
      <c r="D180" s="299" t="s">
        <v>1131</v>
      </c>
      <c r="E180" s="44"/>
      <c r="F180" s="300" t="s">
        <v>2169</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1131</v>
      </c>
      <c r="AU180" s="20" t="s">
        <v>84</v>
      </c>
    </row>
    <row r="181" s="15" customFormat="1">
      <c r="A181" s="15"/>
      <c r="B181" s="266"/>
      <c r="C181" s="267"/>
      <c r="D181" s="231" t="s">
        <v>228</v>
      </c>
      <c r="E181" s="268" t="s">
        <v>32</v>
      </c>
      <c r="F181" s="269" t="s">
        <v>2502</v>
      </c>
      <c r="G181" s="267"/>
      <c r="H181" s="268" t="s">
        <v>32</v>
      </c>
      <c r="I181" s="270"/>
      <c r="J181" s="267"/>
      <c r="K181" s="267"/>
      <c r="L181" s="271"/>
      <c r="M181" s="272"/>
      <c r="N181" s="273"/>
      <c r="O181" s="273"/>
      <c r="P181" s="273"/>
      <c r="Q181" s="273"/>
      <c r="R181" s="273"/>
      <c r="S181" s="273"/>
      <c r="T181" s="274"/>
      <c r="U181" s="15"/>
      <c r="V181" s="15"/>
      <c r="W181" s="15"/>
      <c r="X181" s="15"/>
      <c r="Y181" s="15"/>
      <c r="Z181" s="15"/>
      <c r="AA181" s="15"/>
      <c r="AB181" s="15"/>
      <c r="AC181" s="15"/>
      <c r="AD181" s="15"/>
      <c r="AE181" s="15"/>
      <c r="AT181" s="275" t="s">
        <v>228</v>
      </c>
      <c r="AU181" s="275" t="s">
        <v>84</v>
      </c>
      <c r="AV181" s="15" t="s">
        <v>84</v>
      </c>
      <c r="AW181" s="15" t="s">
        <v>39</v>
      </c>
      <c r="AX181" s="15" t="s">
        <v>77</v>
      </c>
      <c r="AY181" s="275" t="s">
        <v>219</v>
      </c>
    </row>
    <row r="182" s="13" customFormat="1">
      <c r="A182" s="13"/>
      <c r="B182" s="229"/>
      <c r="C182" s="230"/>
      <c r="D182" s="231" t="s">
        <v>228</v>
      </c>
      <c r="E182" s="232" t="s">
        <v>2243</v>
      </c>
      <c r="F182" s="233" t="s">
        <v>2878</v>
      </c>
      <c r="G182" s="230"/>
      <c r="H182" s="234">
        <v>440.11599999999999</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84</v>
      </c>
      <c r="AV182" s="13" t="s">
        <v>86</v>
      </c>
      <c r="AW182" s="13" t="s">
        <v>39</v>
      </c>
      <c r="AX182" s="13" t="s">
        <v>84</v>
      </c>
      <c r="AY182" s="240" t="s">
        <v>219</v>
      </c>
    </row>
    <row r="183" s="2" customFormat="1" ht="37.8" customHeight="1">
      <c r="A183" s="42"/>
      <c r="B183" s="43"/>
      <c r="C183" s="216" t="s">
        <v>355</v>
      </c>
      <c r="D183" s="216" t="s">
        <v>221</v>
      </c>
      <c r="E183" s="217" t="s">
        <v>2179</v>
      </c>
      <c r="F183" s="218" t="s">
        <v>2180</v>
      </c>
      <c r="G183" s="219" t="s">
        <v>1839</v>
      </c>
      <c r="H183" s="220">
        <v>18.681999999999999</v>
      </c>
      <c r="I183" s="221"/>
      <c r="J183" s="222">
        <f>ROUND(I183*H183,2)</f>
        <v>0</v>
      </c>
      <c r="K183" s="218" t="s">
        <v>1129</v>
      </c>
      <c r="L183" s="48"/>
      <c r="M183" s="223" t="s">
        <v>32</v>
      </c>
      <c r="N183" s="224"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2879</v>
      </c>
    </row>
    <row r="184" s="2" customFormat="1">
      <c r="A184" s="42"/>
      <c r="B184" s="43"/>
      <c r="C184" s="44"/>
      <c r="D184" s="299" t="s">
        <v>1131</v>
      </c>
      <c r="E184" s="44"/>
      <c r="F184" s="300" t="s">
        <v>2182</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13" customFormat="1">
      <c r="A185" s="13"/>
      <c r="B185" s="229"/>
      <c r="C185" s="230"/>
      <c r="D185" s="231" t="s">
        <v>228</v>
      </c>
      <c r="E185" s="232" t="s">
        <v>2247</v>
      </c>
      <c r="F185" s="233" t="s">
        <v>2880</v>
      </c>
      <c r="G185" s="230"/>
      <c r="H185" s="234">
        <v>18.681999999999999</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44.25" customHeight="1">
      <c r="A186" s="42"/>
      <c r="B186" s="43"/>
      <c r="C186" s="216" t="s">
        <v>362</v>
      </c>
      <c r="D186" s="216" t="s">
        <v>221</v>
      </c>
      <c r="E186" s="217" t="s">
        <v>2816</v>
      </c>
      <c r="F186" s="218" t="s">
        <v>2817</v>
      </c>
      <c r="G186" s="219" t="s">
        <v>1839</v>
      </c>
      <c r="H186" s="220">
        <v>4.4820000000000002</v>
      </c>
      <c r="I186" s="221"/>
      <c r="J186" s="222">
        <f>ROUND(I186*H186,2)</f>
        <v>0</v>
      </c>
      <c r="K186" s="218" t="s">
        <v>1129</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2881</v>
      </c>
    </row>
    <row r="187" s="2" customFormat="1">
      <c r="A187" s="42"/>
      <c r="B187" s="43"/>
      <c r="C187" s="44"/>
      <c r="D187" s="299" t="s">
        <v>1131</v>
      </c>
      <c r="E187" s="44"/>
      <c r="F187" s="300" t="s">
        <v>2819</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1131</v>
      </c>
      <c r="AU187" s="20" t="s">
        <v>84</v>
      </c>
    </row>
    <row r="188" s="13" customFormat="1">
      <c r="A188" s="13"/>
      <c r="B188" s="229"/>
      <c r="C188" s="230"/>
      <c r="D188" s="231" t="s">
        <v>228</v>
      </c>
      <c r="E188" s="232" t="s">
        <v>1908</v>
      </c>
      <c r="F188" s="233" t="s">
        <v>2882</v>
      </c>
      <c r="G188" s="230"/>
      <c r="H188" s="234">
        <v>4.4820000000000002</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84</v>
      </c>
      <c r="AV188" s="13" t="s">
        <v>86</v>
      </c>
      <c r="AW188" s="13" t="s">
        <v>39</v>
      </c>
      <c r="AX188" s="13" t="s">
        <v>84</v>
      </c>
      <c r="AY188" s="240" t="s">
        <v>219</v>
      </c>
    </row>
    <row r="189" s="12" customFormat="1" ht="25.92" customHeight="1">
      <c r="A189" s="12"/>
      <c r="B189" s="200"/>
      <c r="C189" s="201"/>
      <c r="D189" s="202" t="s">
        <v>76</v>
      </c>
      <c r="E189" s="203" t="s">
        <v>2185</v>
      </c>
      <c r="F189" s="203" t="s">
        <v>2186</v>
      </c>
      <c r="G189" s="201"/>
      <c r="H189" s="201"/>
      <c r="I189" s="204"/>
      <c r="J189" s="205">
        <f>BK189</f>
        <v>0</v>
      </c>
      <c r="K189" s="201"/>
      <c r="L189" s="206"/>
      <c r="M189" s="207"/>
      <c r="N189" s="208"/>
      <c r="O189" s="208"/>
      <c r="P189" s="209">
        <f>SUM(P190:P191)</f>
        <v>0</v>
      </c>
      <c r="Q189" s="208"/>
      <c r="R189" s="209">
        <f>SUM(R190:R191)</f>
        <v>0</v>
      </c>
      <c r="S189" s="208"/>
      <c r="T189" s="210">
        <f>SUM(T190:T191)</f>
        <v>0</v>
      </c>
      <c r="U189" s="12"/>
      <c r="V189" s="12"/>
      <c r="W189" s="12"/>
      <c r="X189" s="12"/>
      <c r="Y189" s="12"/>
      <c r="Z189" s="12"/>
      <c r="AA189" s="12"/>
      <c r="AB189" s="12"/>
      <c r="AC189" s="12"/>
      <c r="AD189" s="12"/>
      <c r="AE189" s="12"/>
      <c r="AR189" s="211" t="s">
        <v>84</v>
      </c>
      <c r="AT189" s="212" t="s">
        <v>76</v>
      </c>
      <c r="AU189" s="212" t="s">
        <v>77</v>
      </c>
      <c r="AY189" s="211" t="s">
        <v>219</v>
      </c>
      <c r="BK189" s="213">
        <f>SUM(BK190:BK191)</f>
        <v>0</v>
      </c>
    </row>
    <row r="190" s="2" customFormat="1" ht="24.15" customHeight="1">
      <c r="A190" s="42"/>
      <c r="B190" s="43"/>
      <c r="C190" s="216" t="s">
        <v>366</v>
      </c>
      <c r="D190" s="216" t="s">
        <v>221</v>
      </c>
      <c r="E190" s="217" t="s">
        <v>2187</v>
      </c>
      <c r="F190" s="218" t="s">
        <v>2188</v>
      </c>
      <c r="G190" s="219" t="s">
        <v>1839</v>
      </c>
      <c r="H190" s="220">
        <v>166.33799999999999</v>
      </c>
      <c r="I190" s="221"/>
      <c r="J190" s="222">
        <f>ROUND(I190*H190,2)</f>
        <v>0</v>
      </c>
      <c r="K190" s="218" t="s">
        <v>1129</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226</v>
      </c>
      <c r="AT190" s="227" t="s">
        <v>221</v>
      </c>
      <c r="AU190" s="227" t="s">
        <v>84</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226</v>
      </c>
      <c r="BM190" s="227" t="s">
        <v>2883</v>
      </c>
    </row>
    <row r="191" s="2" customFormat="1">
      <c r="A191" s="42"/>
      <c r="B191" s="43"/>
      <c r="C191" s="44"/>
      <c r="D191" s="299" t="s">
        <v>1131</v>
      </c>
      <c r="E191" s="44"/>
      <c r="F191" s="300" t="s">
        <v>2190</v>
      </c>
      <c r="G191" s="44"/>
      <c r="H191" s="44"/>
      <c r="I191" s="277"/>
      <c r="J191" s="44"/>
      <c r="K191" s="44"/>
      <c r="L191" s="48"/>
      <c r="M191" s="301"/>
      <c r="N191" s="302"/>
      <c r="O191" s="296"/>
      <c r="P191" s="296"/>
      <c r="Q191" s="296"/>
      <c r="R191" s="296"/>
      <c r="S191" s="296"/>
      <c r="T191" s="303"/>
      <c r="U191" s="42"/>
      <c r="V191" s="42"/>
      <c r="W191" s="42"/>
      <c r="X191" s="42"/>
      <c r="Y191" s="42"/>
      <c r="Z191" s="42"/>
      <c r="AA191" s="42"/>
      <c r="AB191" s="42"/>
      <c r="AC191" s="42"/>
      <c r="AD191" s="42"/>
      <c r="AE191" s="42"/>
      <c r="AT191" s="20" t="s">
        <v>1131</v>
      </c>
      <c r="AU191" s="20" t="s">
        <v>84</v>
      </c>
    </row>
    <row r="192" s="2" customFormat="1" ht="6.96" customHeight="1">
      <c r="A192" s="42"/>
      <c r="B192" s="63"/>
      <c r="C192" s="64"/>
      <c r="D192" s="64"/>
      <c r="E192" s="64"/>
      <c r="F192" s="64"/>
      <c r="G192" s="64"/>
      <c r="H192" s="64"/>
      <c r="I192" s="64"/>
      <c r="J192" s="64"/>
      <c r="K192" s="64"/>
      <c r="L192" s="48"/>
      <c r="M192" s="42"/>
      <c r="O192" s="42"/>
      <c r="P192" s="42"/>
      <c r="Q192" s="42"/>
      <c r="R192" s="42"/>
      <c r="S192" s="42"/>
      <c r="T192" s="42"/>
      <c r="U192" s="42"/>
      <c r="V192" s="42"/>
      <c r="W192" s="42"/>
      <c r="X192" s="42"/>
      <c r="Y192" s="42"/>
      <c r="Z192" s="42"/>
      <c r="AA192" s="42"/>
      <c r="AB192" s="42"/>
      <c r="AC192" s="42"/>
      <c r="AD192" s="42"/>
      <c r="AE192" s="42"/>
    </row>
  </sheetData>
  <sheetProtection sheet="1" autoFilter="0" formatColumns="0" formatRows="0" objects="1" scenarios="1" spinCount="100000" saltValue="PSsVZK5pzqMioIw1Jypih/Q2eS/T2dtDPBUSfThMeeXQgeLNInthEZ6+5FqL2C4a0JSWKLCPGLZwjtwi679P9g==" hashValue="/vALFzyywe4J03JEkc/dXIPv/qqzsU3+am/+1UgrAin+22pAbehsDVKwYl3yjJRGZ8g8fgDcIeYHhBtohtU6nw==" algorithmName="SHA-512" password="CC35"/>
  <autoFilter ref="C91:K191"/>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1"/>
    <hyperlink ref="F99" r:id="rId2" display="https://podminky.urs.cz/item/CS_URS_2025_01/122151104"/>
    <hyperlink ref="F101" r:id="rId3" display="https://podminky.urs.cz/item/CS_URS_2025_01/122151402"/>
    <hyperlink ref="F108" r:id="rId4" display="https://podminky.urs.cz/item/CS_URS_2025_01/162301501"/>
    <hyperlink ref="F111" r:id="rId5" display="https://podminky.urs.cz/item/CS_URS_2025_01/162301981"/>
    <hyperlink ref="F115" r:id="rId6" display="https://podminky.urs.cz/item/CS_URS_2025_01/162351103"/>
    <hyperlink ref="F120" r:id="rId7" display="https://podminky.urs.cz/item/CS_URS_2025_01/162751117"/>
    <hyperlink ref="F122" r:id="rId8" display="https://podminky.urs.cz/item/CS_URS_2025_01/162751119"/>
    <hyperlink ref="F126" r:id="rId9" display="https://podminky.urs.cz/item/CS_URS_2025_01/171201201"/>
    <hyperlink ref="F129" r:id="rId10" display="https://podminky.urs.cz/item/CS_URS_2025_01/171201221"/>
    <hyperlink ref="F133" r:id="rId11" display="https://podminky.urs.cz/item/CS_URS_2025_01/174151101"/>
    <hyperlink ref="F135" r:id="rId12" display="https://podminky.urs.cz/item/CS_URS_2025_01/181311103"/>
    <hyperlink ref="F142" r:id="rId13" display="https://podminky.urs.cz/item/CS_URS_2025_01/183405211"/>
    <hyperlink ref="F148" r:id="rId14" display="https://podminky.urs.cz/item/CS_URS_2025_01/274311127"/>
    <hyperlink ref="F153" r:id="rId15" display="https://podminky.urs.cz/item/CS_URS_2025_01/465513157"/>
    <hyperlink ref="F159" r:id="rId16" display="https://podminky.urs.cz/item/CS_URS_2025_01/511501255"/>
    <hyperlink ref="F163" r:id="rId17" display="https://podminky.urs.cz/item/CS_URS_2025_01/512531111"/>
    <hyperlink ref="F168" r:id="rId18" display="https://podminky.urs.cz/item/CS_URS_2025_01/985121122"/>
    <hyperlink ref="F170" r:id="rId19" display="https://podminky.urs.cz/item/CS_URS_2025_01/985131411"/>
    <hyperlink ref="F173" r:id="rId20" display="https://podminky.urs.cz/item/CS_URS_2025_01/985231112"/>
    <hyperlink ref="F175" r:id="rId21" display="https://podminky.urs.cz/item/CS_URS_2025_01/985232112"/>
    <hyperlink ref="F178" r:id="rId22" display="https://podminky.urs.cz/item/CS_URS_2025_01/997013501"/>
    <hyperlink ref="F180" r:id="rId23" display="https://podminky.urs.cz/item/CS_URS_2025_01/997013509"/>
    <hyperlink ref="F184" r:id="rId24" display="https://podminky.urs.cz/item/CS_URS_2025_01/997013841"/>
    <hyperlink ref="F187" r:id="rId25" display="https://podminky.urs.cz/item/CS_URS_2025_01/997013873"/>
    <hyperlink ref="F191" r:id="rId26"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27"/>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154</v>
      </c>
      <c r="AZ2" s="306" t="s">
        <v>1730</v>
      </c>
      <c r="BA2" s="306" t="s">
        <v>1730</v>
      </c>
      <c r="BB2" s="306" t="s">
        <v>32</v>
      </c>
      <c r="BC2" s="306" t="s">
        <v>8</v>
      </c>
      <c r="BD2" s="306" t="s">
        <v>86</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2884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ROUND((SUM(BE94:BE275)),  2)</f>
        <v>0</v>
      </c>
      <c r="G35" s="42"/>
      <c r="H35" s="42"/>
      <c r="I35" s="161">
        <v>0.20999999999999999</v>
      </c>
      <c r="J35" s="160">
        <f>ROUND(((SUM(BE94:BE275))*I35),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ROUND((SUM(BF94:BF275)),  2)</f>
        <v>0</v>
      </c>
      <c r="G36" s="42"/>
      <c r="H36" s="42"/>
      <c r="I36" s="161">
        <v>0.14999999999999999</v>
      </c>
      <c r="J36" s="160">
        <f>ROUND(((SUM(BF94:BF275))*I36),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ROUND((SUM(BG94:BG275)),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ROUND((SUM(BH94:BH275)),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ROUND((SUM(BI94:BI275)),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21-01 - Propustek v ev. km 74,958</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J95</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J167</f>
        <v>0</v>
      </c>
      <c r="K65" s="179"/>
      <c r="L65" s="183"/>
      <c r="S65" s="9"/>
      <c r="T65" s="9"/>
      <c r="U65" s="9"/>
      <c r="V65" s="9"/>
      <c r="W65" s="9"/>
      <c r="X65" s="9"/>
      <c r="Y65" s="9"/>
      <c r="Z65" s="9"/>
      <c r="AA65" s="9"/>
      <c r="AB65" s="9"/>
      <c r="AC65" s="9"/>
      <c r="AD65" s="9"/>
      <c r="AE65" s="9"/>
    </row>
    <row r="66" s="9" customFormat="1" ht="24.96" customHeight="1">
      <c r="A66" s="9"/>
      <c r="B66" s="178"/>
      <c r="C66" s="179"/>
      <c r="D66" s="180" t="s">
        <v>1742</v>
      </c>
      <c r="E66" s="181"/>
      <c r="F66" s="181"/>
      <c r="G66" s="181"/>
      <c r="H66" s="181"/>
      <c r="I66" s="181"/>
      <c r="J66" s="182">
        <f>J193</f>
        <v>0</v>
      </c>
      <c r="K66" s="179"/>
      <c r="L66" s="183"/>
      <c r="S66" s="9"/>
      <c r="T66" s="9"/>
      <c r="U66" s="9"/>
      <c r="V66" s="9"/>
      <c r="W66" s="9"/>
      <c r="X66" s="9"/>
      <c r="Y66" s="9"/>
      <c r="Z66" s="9"/>
      <c r="AA66" s="9"/>
      <c r="AB66" s="9"/>
      <c r="AC66" s="9"/>
      <c r="AD66" s="9"/>
      <c r="AE66" s="9"/>
    </row>
    <row r="67" s="9" customFormat="1" ht="24.96" customHeight="1">
      <c r="A67" s="9"/>
      <c r="B67" s="178"/>
      <c r="C67" s="179"/>
      <c r="D67" s="180" t="s">
        <v>1577</v>
      </c>
      <c r="E67" s="181"/>
      <c r="F67" s="181"/>
      <c r="G67" s="181"/>
      <c r="H67" s="181"/>
      <c r="I67" s="181"/>
      <c r="J67" s="182">
        <f>J203</f>
        <v>0</v>
      </c>
      <c r="K67" s="179"/>
      <c r="L67" s="183"/>
      <c r="S67" s="9"/>
      <c r="T67" s="9"/>
      <c r="U67" s="9"/>
      <c r="V67" s="9"/>
      <c r="W67" s="9"/>
      <c r="X67" s="9"/>
      <c r="Y67" s="9"/>
      <c r="Z67" s="9"/>
      <c r="AA67" s="9"/>
      <c r="AB67" s="9"/>
      <c r="AC67" s="9"/>
      <c r="AD67" s="9"/>
      <c r="AE67" s="9"/>
    </row>
    <row r="68" s="9" customFormat="1" ht="24.96" customHeight="1">
      <c r="A68" s="9"/>
      <c r="B68" s="178"/>
      <c r="C68" s="179"/>
      <c r="D68" s="180" t="s">
        <v>1743</v>
      </c>
      <c r="E68" s="181"/>
      <c r="F68" s="181"/>
      <c r="G68" s="181"/>
      <c r="H68" s="181"/>
      <c r="I68" s="181"/>
      <c r="J68" s="182">
        <f>J212</f>
        <v>0</v>
      </c>
      <c r="K68" s="179"/>
      <c r="L68" s="183"/>
      <c r="S68" s="9"/>
      <c r="T68" s="9"/>
      <c r="U68" s="9"/>
      <c r="V68" s="9"/>
      <c r="W68" s="9"/>
      <c r="X68" s="9"/>
      <c r="Y68" s="9"/>
      <c r="Z68" s="9"/>
      <c r="AA68" s="9"/>
      <c r="AB68" s="9"/>
      <c r="AC68" s="9"/>
      <c r="AD68" s="9"/>
      <c r="AE68" s="9"/>
    </row>
    <row r="69" s="9" customFormat="1" ht="24.96" customHeight="1">
      <c r="A69" s="9"/>
      <c r="B69" s="178"/>
      <c r="C69" s="179"/>
      <c r="D69" s="180" t="s">
        <v>2885</v>
      </c>
      <c r="E69" s="181"/>
      <c r="F69" s="181"/>
      <c r="G69" s="181"/>
      <c r="H69" s="181"/>
      <c r="I69" s="181"/>
      <c r="J69" s="182">
        <f>J227</f>
        <v>0</v>
      </c>
      <c r="K69" s="179"/>
      <c r="L69" s="183"/>
      <c r="S69" s="9"/>
      <c r="T69" s="9"/>
      <c r="U69" s="9"/>
      <c r="V69" s="9"/>
      <c r="W69" s="9"/>
      <c r="X69" s="9"/>
      <c r="Y69" s="9"/>
      <c r="Z69" s="9"/>
      <c r="AA69" s="9"/>
      <c r="AB69" s="9"/>
      <c r="AC69" s="9"/>
      <c r="AD69" s="9"/>
      <c r="AE69" s="9"/>
    </row>
    <row r="70" s="9" customFormat="1" ht="24.96" customHeight="1">
      <c r="A70" s="9"/>
      <c r="B70" s="178"/>
      <c r="C70" s="179"/>
      <c r="D70" s="180" t="s">
        <v>1744</v>
      </c>
      <c r="E70" s="181"/>
      <c r="F70" s="181"/>
      <c r="G70" s="181"/>
      <c r="H70" s="181"/>
      <c r="I70" s="181"/>
      <c r="J70" s="182">
        <f>J231</f>
        <v>0</v>
      </c>
      <c r="K70" s="179"/>
      <c r="L70" s="183"/>
      <c r="S70" s="9"/>
      <c r="T70" s="9"/>
      <c r="U70" s="9"/>
      <c r="V70" s="9"/>
      <c r="W70" s="9"/>
      <c r="X70" s="9"/>
      <c r="Y70" s="9"/>
      <c r="Z70" s="9"/>
      <c r="AA70" s="9"/>
      <c r="AB70" s="9"/>
      <c r="AC70" s="9"/>
      <c r="AD70" s="9"/>
      <c r="AE70" s="9"/>
    </row>
    <row r="71" s="9" customFormat="1" ht="24.96" customHeight="1">
      <c r="A71" s="9"/>
      <c r="B71" s="178"/>
      <c r="C71" s="179"/>
      <c r="D71" s="180" t="s">
        <v>1745</v>
      </c>
      <c r="E71" s="181"/>
      <c r="F71" s="181"/>
      <c r="G71" s="181"/>
      <c r="H71" s="181"/>
      <c r="I71" s="181"/>
      <c r="J71" s="182">
        <f>J261</f>
        <v>0</v>
      </c>
      <c r="K71" s="179"/>
      <c r="L71" s="183"/>
      <c r="S71" s="9"/>
      <c r="T71" s="9"/>
      <c r="U71" s="9"/>
      <c r="V71" s="9"/>
      <c r="W71" s="9"/>
      <c r="X71" s="9"/>
      <c r="Y71" s="9"/>
      <c r="Z71" s="9"/>
      <c r="AA71" s="9"/>
      <c r="AB71" s="9"/>
      <c r="AC71" s="9"/>
      <c r="AD71" s="9"/>
      <c r="AE71" s="9"/>
    </row>
    <row r="72" s="9" customFormat="1" ht="24.96" customHeight="1">
      <c r="A72" s="9"/>
      <c r="B72" s="178"/>
      <c r="C72" s="179"/>
      <c r="D72" s="180" t="s">
        <v>1746</v>
      </c>
      <c r="E72" s="181"/>
      <c r="F72" s="181"/>
      <c r="G72" s="181"/>
      <c r="H72" s="181"/>
      <c r="I72" s="181"/>
      <c r="J72" s="182">
        <f>J273</f>
        <v>0</v>
      </c>
      <c r="K72" s="179"/>
      <c r="L72" s="183"/>
      <c r="S72" s="9"/>
      <c r="T72" s="9"/>
      <c r="U72" s="9"/>
      <c r="V72" s="9"/>
      <c r="W72" s="9"/>
      <c r="X72" s="9"/>
      <c r="Y72" s="9"/>
      <c r="Z72" s="9"/>
      <c r="AA72" s="9"/>
      <c r="AB72" s="9"/>
      <c r="AC72" s="9"/>
      <c r="AD72" s="9"/>
      <c r="AE72" s="9"/>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1737</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6.5" customHeight="1">
      <c r="A86" s="42"/>
      <c r="B86" s="43"/>
      <c r="C86" s="44"/>
      <c r="D86" s="44"/>
      <c r="E86" s="73" t="str">
        <f>E11</f>
        <v>SO 21-01 - Propustek v ev. km 74,958</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P95+P167+P193+P203+P212+P227+P231+P261+P273</f>
        <v>0</v>
      </c>
      <c r="Q94" s="100"/>
      <c r="R94" s="197">
        <f>R95+R167+R193+R203+R212+R227+R231+R261+R273</f>
        <v>617.4582769996</v>
      </c>
      <c r="S94" s="100"/>
      <c r="T94" s="198">
        <f>T95+T167+T193+T203+T212+T227+T231+T261+T273</f>
        <v>102.54840000000002</v>
      </c>
      <c r="U94" s="42"/>
      <c r="V94" s="42"/>
      <c r="W94" s="42"/>
      <c r="X94" s="42"/>
      <c r="Y94" s="42"/>
      <c r="Z94" s="42"/>
      <c r="AA94" s="42"/>
      <c r="AB94" s="42"/>
      <c r="AC94" s="42"/>
      <c r="AD94" s="42"/>
      <c r="AE94" s="42"/>
      <c r="AT94" s="20" t="s">
        <v>76</v>
      </c>
      <c r="AU94" s="20" t="s">
        <v>196</v>
      </c>
      <c r="BK94" s="199">
        <f>BK95+BK167+BK193+BK203+BK212+BK227+BK231+BK261+BK273</f>
        <v>0</v>
      </c>
    </row>
    <row r="95" s="12" customFormat="1" ht="25.92" customHeight="1">
      <c r="A95" s="12"/>
      <c r="B95" s="200"/>
      <c r="C95" s="201"/>
      <c r="D95" s="202" t="s">
        <v>76</v>
      </c>
      <c r="E95" s="203" t="s">
        <v>84</v>
      </c>
      <c r="F95" s="203" t="s">
        <v>220</v>
      </c>
      <c r="G95" s="201"/>
      <c r="H95" s="201"/>
      <c r="I95" s="204"/>
      <c r="J95" s="205">
        <f>BK95</f>
        <v>0</v>
      </c>
      <c r="K95" s="201"/>
      <c r="L95" s="206"/>
      <c r="M95" s="207"/>
      <c r="N95" s="208"/>
      <c r="O95" s="208"/>
      <c r="P95" s="209">
        <f>SUM(P96:P166)</f>
        <v>0</v>
      </c>
      <c r="Q95" s="208"/>
      <c r="R95" s="209">
        <f>SUM(R96:R166)</f>
        <v>494.8945602</v>
      </c>
      <c r="S95" s="208"/>
      <c r="T95" s="210">
        <f>SUM(T96:T166)</f>
        <v>0</v>
      </c>
      <c r="U95" s="12"/>
      <c r="V95" s="12"/>
      <c r="W95" s="12"/>
      <c r="X95" s="12"/>
      <c r="Y95" s="12"/>
      <c r="Z95" s="12"/>
      <c r="AA95" s="12"/>
      <c r="AB95" s="12"/>
      <c r="AC95" s="12"/>
      <c r="AD95" s="12"/>
      <c r="AE95" s="12"/>
      <c r="AR95" s="211" t="s">
        <v>84</v>
      </c>
      <c r="AT95" s="212" t="s">
        <v>76</v>
      </c>
      <c r="AU95" s="212" t="s">
        <v>77</v>
      </c>
      <c r="AY95" s="211" t="s">
        <v>219</v>
      </c>
      <c r="BK95" s="213">
        <f>SUM(BK96:BK166)</f>
        <v>0</v>
      </c>
    </row>
    <row r="96" s="2" customFormat="1" ht="37.8" customHeight="1">
      <c r="A96" s="42"/>
      <c r="B96" s="43"/>
      <c r="C96" s="216" t="s">
        <v>84</v>
      </c>
      <c r="D96" s="216" t="s">
        <v>221</v>
      </c>
      <c r="E96" s="217" t="s">
        <v>1747</v>
      </c>
      <c r="F96" s="218" t="s">
        <v>1748</v>
      </c>
      <c r="G96" s="219" t="s">
        <v>1749</v>
      </c>
      <c r="H96" s="220">
        <v>160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2886</v>
      </c>
    </row>
    <row r="97" s="2" customFormat="1">
      <c r="A97" s="42"/>
      <c r="B97" s="43"/>
      <c r="C97" s="44"/>
      <c r="D97" s="299" t="s">
        <v>1131</v>
      </c>
      <c r="E97" s="44"/>
      <c r="F97" s="300" t="s">
        <v>1751</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15" customFormat="1">
      <c r="A98" s="15"/>
      <c r="B98" s="266"/>
      <c r="C98" s="267"/>
      <c r="D98" s="231" t="s">
        <v>228</v>
      </c>
      <c r="E98" s="268" t="s">
        <v>32</v>
      </c>
      <c r="F98" s="269" t="s">
        <v>1759</v>
      </c>
      <c r="G98" s="267"/>
      <c r="H98" s="268" t="s">
        <v>32</v>
      </c>
      <c r="I98" s="270"/>
      <c r="J98" s="267"/>
      <c r="K98" s="267"/>
      <c r="L98" s="271"/>
      <c r="M98" s="272"/>
      <c r="N98" s="273"/>
      <c r="O98" s="273"/>
      <c r="P98" s="273"/>
      <c r="Q98" s="273"/>
      <c r="R98" s="273"/>
      <c r="S98" s="273"/>
      <c r="T98" s="274"/>
      <c r="U98" s="15"/>
      <c r="V98" s="15"/>
      <c r="W98" s="15"/>
      <c r="X98" s="15"/>
      <c r="Y98" s="15"/>
      <c r="Z98" s="15"/>
      <c r="AA98" s="15"/>
      <c r="AB98" s="15"/>
      <c r="AC98" s="15"/>
      <c r="AD98" s="15"/>
      <c r="AE98" s="15"/>
      <c r="AT98" s="275" t="s">
        <v>228</v>
      </c>
      <c r="AU98" s="275" t="s">
        <v>84</v>
      </c>
      <c r="AV98" s="15" t="s">
        <v>84</v>
      </c>
      <c r="AW98" s="15" t="s">
        <v>39</v>
      </c>
      <c r="AX98" s="15" t="s">
        <v>77</v>
      </c>
      <c r="AY98" s="275" t="s">
        <v>219</v>
      </c>
    </row>
    <row r="99" s="13" customFormat="1">
      <c r="A99" s="13"/>
      <c r="B99" s="229"/>
      <c r="C99" s="230"/>
      <c r="D99" s="231" t="s">
        <v>228</v>
      </c>
      <c r="E99" s="232" t="s">
        <v>1752</v>
      </c>
      <c r="F99" s="233" t="s">
        <v>2887</v>
      </c>
      <c r="G99" s="230"/>
      <c r="H99" s="234">
        <v>160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24.15" customHeight="1">
      <c r="A100" s="42"/>
      <c r="B100" s="43"/>
      <c r="C100" s="216" t="s">
        <v>86</v>
      </c>
      <c r="D100" s="216" t="s">
        <v>221</v>
      </c>
      <c r="E100" s="217" t="s">
        <v>1754</v>
      </c>
      <c r="F100" s="218" t="s">
        <v>1755</v>
      </c>
      <c r="G100" s="219" t="s">
        <v>1756</v>
      </c>
      <c r="H100" s="220">
        <v>1</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2888</v>
      </c>
    </row>
    <row r="101" s="2" customFormat="1">
      <c r="A101" s="42"/>
      <c r="B101" s="43"/>
      <c r="C101" s="44"/>
      <c r="D101" s="299" t="s">
        <v>1131</v>
      </c>
      <c r="E101" s="44"/>
      <c r="F101" s="300" t="s">
        <v>1758</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15" customFormat="1">
      <c r="A102" s="15"/>
      <c r="B102" s="266"/>
      <c r="C102" s="267"/>
      <c r="D102" s="231" t="s">
        <v>228</v>
      </c>
      <c r="E102" s="268" t="s">
        <v>32</v>
      </c>
      <c r="F102" s="269" t="s">
        <v>1759</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1760</v>
      </c>
      <c r="F103" s="233" t="s">
        <v>1761</v>
      </c>
      <c r="G103" s="230"/>
      <c r="H103" s="234">
        <v>1</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24.15" customHeight="1">
      <c r="A104" s="42"/>
      <c r="B104" s="43"/>
      <c r="C104" s="216" t="s">
        <v>237</v>
      </c>
      <c r="D104" s="216" t="s">
        <v>221</v>
      </c>
      <c r="E104" s="217" t="s">
        <v>2889</v>
      </c>
      <c r="F104" s="218" t="s">
        <v>2890</v>
      </c>
      <c r="G104" s="219" t="s">
        <v>2891</v>
      </c>
      <c r="H104" s="220">
        <v>240</v>
      </c>
      <c r="I104" s="221"/>
      <c r="J104" s="222">
        <f>ROUND(I104*H104,2)</f>
        <v>0</v>
      </c>
      <c r="K104" s="218" t="s">
        <v>1129</v>
      </c>
      <c r="L104" s="48"/>
      <c r="M104" s="223" t="s">
        <v>32</v>
      </c>
      <c r="N104" s="224" t="s">
        <v>48</v>
      </c>
      <c r="O104" s="88"/>
      <c r="P104" s="225">
        <f>O104*H104</f>
        <v>0</v>
      </c>
      <c r="Q104" s="225">
        <v>4.07925E-05</v>
      </c>
      <c r="R104" s="225">
        <f>Q104*H104</f>
        <v>0.0097902000000000006</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2892</v>
      </c>
    </row>
    <row r="105" s="2" customFormat="1">
      <c r="A105" s="42"/>
      <c r="B105" s="43"/>
      <c r="C105" s="44"/>
      <c r="D105" s="299" t="s">
        <v>1131</v>
      </c>
      <c r="E105" s="44"/>
      <c r="F105" s="300" t="s">
        <v>2893</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15" customFormat="1">
      <c r="A106" s="15"/>
      <c r="B106" s="266"/>
      <c r="C106" s="267"/>
      <c r="D106" s="231" t="s">
        <v>228</v>
      </c>
      <c r="E106" s="268" t="s">
        <v>32</v>
      </c>
      <c r="F106" s="269" t="s">
        <v>1759</v>
      </c>
      <c r="G106" s="267"/>
      <c r="H106" s="268" t="s">
        <v>32</v>
      </c>
      <c r="I106" s="270"/>
      <c r="J106" s="267"/>
      <c r="K106" s="267"/>
      <c r="L106" s="271"/>
      <c r="M106" s="272"/>
      <c r="N106" s="273"/>
      <c r="O106" s="273"/>
      <c r="P106" s="273"/>
      <c r="Q106" s="273"/>
      <c r="R106" s="273"/>
      <c r="S106" s="273"/>
      <c r="T106" s="274"/>
      <c r="U106" s="15"/>
      <c r="V106" s="15"/>
      <c r="W106" s="15"/>
      <c r="X106" s="15"/>
      <c r="Y106" s="15"/>
      <c r="Z106" s="15"/>
      <c r="AA106" s="15"/>
      <c r="AB106" s="15"/>
      <c r="AC106" s="15"/>
      <c r="AD106" s="15"/>
      <c r="AE106" s="15"/>
      <c r="AT106" s="275" t="s">
        <v>228</v>
      </c>
      <c r="AU106" s="275" t="s">
        <v>84</v>
      </c>
      <c r="AV106" s="15" t="s">
        <v>84</v>
      </c>
      <c r="AW106" s="15" t="s">
        <v>39</v>
      </c>
      <c r="AX106" s="15" t="s">
        <v>77</v>
      </c>
      <c r="AY106" s="275" t="s">
        <v>219</v>
      </c>
    </row>
    <row r="107" s="13" customFormat="1">
      <c r="A107" s="13"/>
      <c r="B107" s="229"/>
      <c r="C107" s="230"/>
      <c r="D107" s="231" t="s">
        <v>228</v>
      </c>
      <c r="E107" s="232" t="s">
        <v>1768</v>
      </c>
      <c r="F107" s="233" t="s">
        <v>2894</v>
      </c>
      <c r="G107" s="230"/>
      <c r="H107" s="234">
        <v>240</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84</v>
      </c>
      <c r="AV107" s="13" t="s">
        <v>86</v>
      </c>
      <c r="AW107" s="13" t="s">
        <v>39</v>
      </c>
      <c r="AX107" s="13" t="s">
        <v>84</v>
      </c>
      <c r="AY107" s="240" t="s">
        <v>219</v>
      </c>
    </row>
    <row r="108" s="2" customFormat="1" ht="33" customHeight="1">
      <c r="A108" s="42"/>
      <c r="B108" s="43"/>
      <c r="C108" s="216" t="s">
        <v>226</v>
      </c>
      <c r="D108" s="216" t="s">
        <v>221</v>
      </c>
      <c r="E108" s="217" t="s">
        <v>2895</v>
      </c>
      <c r="F108" s="218" t="s">
        <v>2896</v>
      </c>
      <c r="G108" s="219" t="s">
        <v>1764</v>
      </c>
      <c r="H108" s="220">
        <v>277.73099999999999</v>
      </c>
      <c r="I108" s="221"/>
      <c r="J108" s="222">
        <f>ROUND(I108*H108,2)</f>
        <v>0</v>
      </c>
      <c r="K108" s="218" t="s">
        <v>1129</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2897</v>
      </c>
    </row>
    <row r="109" s="2" customFormat="1">
      <c r="A109" s="42"/>
      <c r="B109" s="43"/>
      <c r="C109" s="44"/>
      <c r="D109" s="299" t="s">
        <v>1131</v>
      </c>
      <c r="E109" s="44"/>
      <c r="F109" s="300" t="s">
        <v>2898</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1131</v>
      </c>
      <c r="AU109" s="20" t="s">
        <v>84</v>
      </c>
    </row>
    <row r="110" s="2" customFormat="1" ht="33" customHeight="1">
      <c r="A110" s="42"/>
      <c r="B110" s="43"/>
      <c r="C110" s="216" t="s">
        <v>246</v>
      </c>
      <c r="D110" s="216" t="s">
        <v>221</v>
      </c>
      <c r="E110" s="217" t="s">
        <v>2899</v>
      </c>
      <c r="F110" s="218" t="s">
        <v>2900</v>
      </c>
      <c r="G110" s="219" t="s">
        <v>1764</v>
      </c>
      <c r="H110" s="220">
        <v>74</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2901</v>
      </c>
    </row>
    <row r="111" s="2" customFormat="1">
      <c r="A111" s="42"/>
      <c r="B111" s="43"/>
      <c r="C111" s="44"/>
      <c r="D111" s="299" t="s">
        <v>1131</v>
      </c>
      <c r="E111" s="44"/>
      <c r="F111" s="300" t="s">
        <v>2902</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15" customFormat="1">
      <c r="A112" s="15"/>
      <c r="B112" s="266"/>
      <c r="C112" s="267"/>
      <c r="D112" s="231" t="s">
        <v>228</v>
      </c>
      <c r="E112" s="268" t="s">
        <v>32</v>
      </c>
      <c r="F112" s="269" t="s">
        <v>2903</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3" customFormat="1">
      <c r="A113" s="13"/>
      <c r="B113" s="229"/>
      <c r="C113" s="230"/>
      <c r="D113" s="231" t="s">
        <v>228</v>
      </c>
      <c r="E113" s="232" t="s">
        <v>1783</v>
      </c>
      <c r="F113" s="233" t="s">
        <v>2904</v>
      </c>
      <c r="G113" s="230"/>
      <c r="H113" s="234">
        <v>74</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84</v>
      </c>
      <c r="AV113" s="13" t="s">
        <v>86</v>
      </c>
      <c r="AW113" s="13" t="s">
        <v>39</v>
      </c>
      <c r="AX113" s="13" t="s">
        <v>84</v>
      </c>
      <c r="AY113" s="240" t="s">
        <v>219</v>
      </c>
    </row>
    <row r="114" s="2" customFormat="1" ht="33" customHeight="1">
      <c r="A114" s="42"/>
      <c r="B114" s="43"/>
      <c r="C114" s="216" t="s">
        <v>252</v>
      </c>
      <c r="D114" s="216" t="s">
        <v>221</v>
      </c>
      <c r="E114" s="217" t="s">
        <v>2905</v>
      </c>
      <c r="F114" s="218" t="s">
        <v>2906</v>
      </c>
      <c r="G114" s="219" t="s">
        <v>1764</v>
      </c>
      <c r="H114" s="220">
        <v>0.98599999999999999</v>
      </c>
      <c r="I114" s="221"/>
      <c r="J114" s="222">
        <f>ROUND(I114*H114,2)</f>
        <v>0</v>
      </c>
      <c r="K114" s="218" t="s">
        <v>1129</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2907</v>
      </c>
    </row>
    <row r="115" s="2" customFormat="1">
      <c r="A115" s="42"/>
      <c r="B115" s="43"/>
      <c r="C115" s="44"/>
      <c r="D115" s="299" t="s">
        <v>1131</v>
      </c>
      <c r="E115" s="44"/>
      <c r="F115" s="300" t="s">
        <v>2908</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1131</v>
      </c>
      <c r="AU115" s="20" t="s">
        <v>84</v>
      </c>
    </row>
    <row r="116" s="2" customFormat="1" ht="24.15" customHeight="1">
      <c r="A116" s="42"/>
      <c r="B116" s="43"/>
      <c r="C116" s="216" t="s">
        <v>256</v>
      </c>
      <c r="D116" s="216" t="s">
        <v>221</v>
      </c>
      <c r="E116" s="217" t="s">
        <v>1785</v>
      </c>
      <c r="F116" s="218" t="s">
        <v>1786</v>
      </c>
      <c r="G116" s="219" t="s">
        <v>1756</v>
      </c>
      <c r="H116" s="220">
        <v>1</v>
      </c>
      <c r="I116" s="221"/>
      <c r="J116" s="222">
        <f>ROUND(I116*H116,2)</f>
        <v>0</v>
      </c>
      <c r="K116" s="218" t="s">
        <v>1129</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2909</v>
      </c>
    </row>
    <row r="117" s="2" customFormat="1">
      <c r="A117" s="42"/>
      <c r="B117" s="43"/>
      <c r="C117" s="44"/>
      <c r="D117" s="299" t="s">
        <v>1131</v>
      </c>
      <c r="E117" s="44"/>
      <c r="F117" s="300" t="s">
        <v>1788</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15" customFormat="1">
      <c r="A118" s="15"/>
      <c r="B118" s="266"/>
      <c r="C118" s="267"/>
      <c r="D118" s="231" t="s">
        <v>228</v>
      </c>
      <c r="E118" s="268" t="s">
        <v>32</v>
      </c>
      <c r="F118" s="269" t="s">
        <v>1789</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84</v>
      </c>
      <c r="AV118" s="15" t="s">
        <v>84</v>
      </c>
      <c r="AW118" s="15" t="s">
        <v>39</v>
      </c>
      <c r="AX118" s="15" t="s">
        <v>77</v>
      </c>
      <c r="AY118" s="275" t="s">
        <v>219</v>
      </c>
    </row>
    <row r="119" s="13" customFormat="1">
      <c r="A119" s="13"/>
      <c r="B119" s="229"/>
      <c r="C119" s="230"/>
      <c r="D119" s="231" t="s">
        <v>228</v>
      </c>
      <c r="E119" s="232" t="s">
        <v>1797</v>
      </c>
      <c r="F119" s="233" t="s">
        <v>1791</v>
      </c>
      <c r="G119" s="230"/>
      <c r="H119" s="234">
        <v>1</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33" customHeight="1">
      <c r="A120" s="42"/>
      <c r="B120" s="43"/>
      <c r="C120" s="216" t="s">
        <v>262</v>
      </c>
      <c r="D120" s="216" t="s">
        <v>221</v>
      </c>
      <c r="E120" s="217" t="s">
        <v>1792</v>
      </c>
      <c r="F120" s="218" t="s">
        <v>1793</v>
      </c>
      <c r="G120" s="219" t="s">
        <v>1756</v>
      </c>
      <c r="H120" s="220">
        <v>19</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2910</v>
      </c>
    </row>
    <row r="121" s="2" customFormat="1">
      <c r="A121" s="42"/>
      <c r="B121" s="43"/>
      <c r="C121" s="44"/>
      <c r="D121" s="299" t="s">
        <v>1131</v>
      </c>
      <c r="E121" s="44"/>
      <c r="F121" s="300" t="s">
        <v>1795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15" customFormat="1">
      <c r="A122" s="15"/>
      <c r="B122" s="266"/>
      <c r="C122" s="267"/>
      <c r="D122" s="231" t="s">
        <v>228</v>
      </c>
      <c r="E122" s="268" t="s">
        <v>32</v>
      </c>
      <c r="F122" s="269" t="s">
        <v>1796</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3" customFormat="1">
      <c r="A123" s="13"/>
      <c r="B123" s="229"/>
      <c r="C123" s="230"/>
      <c r="D123" s="231" t="s">
        <v>228</v>
      </c>
      <c r="E123" s="232" t="s">
        <v>1800</v>
      </c>
      <c r="F123" s="233" t="s">
        <v>1798</v>
      </c>
      <c r="G123" s="230"/>
      <c r="H123" s="234">
        <v>19</v>
      </c>
      <c r="I123" s="235"/>
      <c r="J123" s="230"/>
      <c r="K123" s="230"/>
      <c r="L123" s="236"/>
      <c r="M123" s="237"/>
      <c r="N123" s="238"/>
      <c r="O123" s="238"/>
      <c r="P123" s="238"/>
      <c r="Q123" s="238"/>
      <c r="R123" s="238"/>
      <c r="S123" s="238"/>
      <c r="T123" s="239"/>
      <c r="U123" s="13"/>
      <c r="V123" s="13"/>
      <c r="W123" s="13"/>
      <c r="X123" s="13"/>
      <c r="Y123" s="13"/>
      <c r="Z123" s="13"/>
      <c r="AA123" s="13"/>
      <c r="AB123" s="13"/>
      <c r="AC123" s="13"/>
      <c r="AD123" s="13"/>
      <c r="AE123" s="13"/>
      <c r="AT123" s="240" t="s">
        <v>228</v>
      </c>
      <c r="AU123" s="240" t="s">
        <v>84</v>
      </c>
      <c r="AV123" s="13" t="s">
        <v>86</v>
      </c>
      <c r="AW123" s="13" t="s">
        <v>39</v>
      </c>
      <c r="AX123" s="13" t="s">
        <v>84</v>
      </c>
      <c r="AY123" s="240" t="s">
        <v>219</v>
      </c>
    </row>
    <row r="124" s="2" customFormat="1" ht="24.15" customHeight="1">
      <c r="A124" s="42"/>
      <c r="B124" s="43"/>
      <c r="C124" s="216" t="s">
        <v>267</v>
      </c>
      <c r="D124" s="216" t="s">
        <v>221</v>
      </c>
      <c r="E124" s="217" t="s">
        <v>1213</v>
      </c>
      <c r="F124" s="218" t="s">
        <v>1214</v>
      </c>
      <c r="G124" s="219" t="s">
        <v>1749</v>
      </c>
      <c r="H124" s="220">
        <v>160</v>
      </c>
      <c r="I124" s="221"/>
      <c r="J124" s="222">
        <f>ROUND(I124*H124,2)</f>
        <v>0</v>
      </c>
      <c r="K124" s="218" t="s">
        <v>1129</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2911</v>
      </c>
    </row>
    <row r="125" s="2" customFormat="1">
      <c r="A125" s="42"/>
      <c r="B125" s="43"/>
      <c r="C125" s="44"/>
      <c r="D125" s="299" t="s">
        <v>1131</v>
      </c>
      <c r="E125" s="44"/>
      <c r="F125" s="300" t="s">
        <v>1216</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1131</v>
      </c>
      <c r="AU125" s="20" t="s">
        <v>84</v>
      </c>
    </row>
    <row r="126" s="13" customFormat="1">
      <c r="A126" s="13"/>
      <c r="B126" s="229"/>
      <c r="C126" s="230"/>
      <c r="D126" s="231" t="s">
        <v>228</v>
      </c>
      <c r="E126" s="232" t="s">
        <v>1807</v>
      </c>
      <c r="F126" s="233" t="s">
        <v>2912</v>
      </c>
      <c r="G126" s="230"/>
      <c r="H126" s="234">
        <v>160</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24.15" customHeight="1">
      <c r="A127" s="42"/>
      <c r="B127" s="43"/>
      <c r="C127" s="216" t="s">
        <v>273</v>
      </c>
      <c r="D127" s="216" t="s">
        <v>221</v>
      </c>
      <c r="E127" s="217" t="s">
        <v>1802</v>
      </c>
      <c r="F127" s="218" t="s">
        <v>1803</v>
      </c>
      <c r="G127" s="219" t="s">
        <v>1749</v>
      </c>
      <c r="H127" s="220">
        <v>2400</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2913</v>
      </c>
    </row>
    <row r="128" s="2" customFormat="1">
      <c r="A128" s="42"/>
      <c r="B128" s="43"/>
      <c r="C128" s="44"/>
      <c r="D128" s="299" t="s">
        <v>1131</v>
      </c>
      <c r="E128" s="44"/>
      <c r="F128" s="300" t="s">
        <v>1805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5" customFormat="1">
      <c r="A129" s="15"/>
      <c r="B129" s="266"/>
      <c r="C129" s="267"/>
      <c r="D129" s="231" t="s">
        <v>228</v>
      </c>
      <c r="E129" s="268" t="s">
        <v>32</v>
      </c>
      <c r="F129" s="269" t="s">
        <v>1806</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1814</v>
      </c>
      <c r="F130" s="233" t="s">
        <v>2914</v>
      </c>
      <c r="G130" s="230"/>
      <c r="H130" s="234">
        <v>2400</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37.8" customHeight="1">
      <c r="A131" s="42"/>
      <c r="B131" s="43"/>
      <c r="C131" s="216" t="s">
        <v>279</v>
      </c>
      <c r="D131" s="216" t="s">
        <v>221</v>
      </c>
      <c r="E131" s="217" t="s">
        <v>1223</v>
      </c>
      <c r="F131" s="218" t="s">
        <v>1815</v>
      </c>
      <c r="G131" s="219" t="s">
        <v>1764</v>
      </c>
      <c r="H131" s="220">
        <v>278.71699999999998</v>
      </c>
      <c r="I131" s="221"/>
      <c r="J131" s="222">
        <f>ROUND(I131*H131,2)</f>
        <v>0</v>
      </c>
      <c r="K131" s="218" t="s">
        <v>1129</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2915</v>
      </c>
    </row>
    <row r="132" s="2" customFormat="1">
      <c r="A132" s="42"/>
      <c r="B132" s="43"/>
      <c r="C132" s="44"/>
      <c r="D132" s="299" t="s">
        <v>1131</v>
      </c>
      <c r="E132" s="44"/>
      <c r="F132" s="300" t="s">
        <v>1226</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2" customFormat="1" ht="37.8" customHeight="1">
      <c r="A133" s="42"/>
      <c r="B133" s="43"/>
      <c r="C133" s="216" t="s">
        <v>286</v>
      </c>
      <c r="D133" s="216" t="s">
        <v>221</v>
      </c>
      <c r="E133" s="217" t="s">
        <v>1228</v>
      </c>
      <c r="F133" s="218" t="s">
        <v>1817</v>
      </c>
      <c r="G133" s="219" t="s">
        <v>1764</v>
      </c>
      <c r="H133" s="220">
        <v>2787.1700000000001</v>
      </c>
      <c r="I133" s="221"/>
      <c r="J133" s="222">
        <f>ROUND(I133*H133,2)</f>
        <v>0</v>
      </c>
      <c r="K133" s="218" t="s">
        <v>1129</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2916</v>
      </c>
    </row>
    <row r="134" s="2" customFormat="1">
      <c r="A134" s="42"/>
      <c r="B134" s="43"/>
      <c r="C134" s="44"/>
      <c r="D134" s="299" t="s">
        <v>1131</v>
      </c>
      <c r="E134" s="44"/>
      <c r="F134" s="300" t="s">
        <v>1231</v>
      </c>
      <c r="G134" s="44"/>
      <c r="H134" s="44"/>
      <c r="I134" s="277"/>
      <c r="J134" s="44"/>
      <c r="K134" s="44"/>
      <c r="L134" s="48"/>
      <c r="M134" s="278"/>
      <c r="N134" s="279"/>
      <c r="O134" s="88"/>
      <c r="P134" s="88"/>
      <c r="Q134" s="88"/>
      <c r="R134" s="88"/>
      <c r="S134" s="88"/>
      <c r="T134" s="89"/>
      <c r="U134" s="42"/>
      <c r="V134" s="42"/>
      <c r="W134" s="42"/>
      <c r="X134" s="42"/>
      <c r="Y134" s="42"/>
      <c r="Z134" s="42"/>
      <c r="AA134" s="42"/>
      <c r="AB134" s="42"/>
      <c r="AC134" s="42"/>
      <c r="AD134" s="42"/>
      <c r="AE134" s="42"/>
      <c r="AT134" s="20" t="s">
        <v>1131</v>
      </c>
      <c r="AU134" s="20" t="s">
        <v>84</v>
      </c>
    </row>
    <row r="135" s="15" customFormat="1">
      <c r="A135" s="15"/>
      <c r="B135" s="266"/>
      <c r="C135" s="267"/>
      <c r="D135" s="231" t="s">
        <v>228</v>
      </c>
      <c r="E135" s="268" t="s">
        <v>32</v>
      </c>
      <c r="F135" s="269" t="s">
        <v>2917</v>
      </c>
      <c r="G135" s="267"/>
      <c r="H135" s="268" t="s">
        <v>32</v>
      </c>
      <c r="I135" s="270"/>
      <c r="J135" s="267"/>
      <c r="K135" s="267"/>
      <c r="L135" s="271"/>
      <c r="M135" s="272"/>
      <c r="N135" s="273"/>
      <c r="O135" s="273"/>
      <c r="P135" s="273"/>
      <c r="Q135" s="273"/>
      <c r="R135" s="273"/>
      <c r="S135" s="273"/>
      <c r="T135" s="274"/>
      <c r="U135" s="15"/>
      <c r="V135" s="15"/>
      <c r="W135" s="15"/>
      <c r="X135" s="15"/>
      <c r="Y135" s="15"/>
      <c r="Z135" s="15"/>
      <c r="AA135" s="15"/>
      <c r="AB135" s="15"/>
      <c r="AC135" s="15"/>
      <c r="AD135" s="15"/>
      <c r="AE135" s="15"/>
      <c r="AT135" s="275" t="s">
        <v>228</v>
      </c>
      <c r="AU135" s="275" t="s">
        <v>84</v>
      </c>
      <c r="AV135" s="15" t="s">
        <v>84</v>
      </c>
      <c r="AW135" s="15" t="s">
        <v>39</v>
      </c>
      <c r="AX135" s="15" t="s">
        <v>77</v>
      </c>
      <c r="AY135" s="275" t="s">
        <v>219</v>
      </c>
    </row>
    <row r="136" s="13" customFormat="1">
      <c r="A136" s="13"/>
      <c r="B136" s="229"/>
      <c r="C136" s="230"/>
      <c r="D136" s="231" t="s">
        <v>228</v>
      </c>
      <c r="E136" s="232" t="s">
        <v>1820</v>
      </c>
      <c r="F136" s="233" t="s">
        <v>2918</v>
      </c>
      <c r="G136" s="230"/>
      <c r="H136" s="234">
        <v>2787.1700000000001</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84</v>
      </c>
      <c r="AV136" s="13" t="s">
        <v>86</v>
      </c>
      <c r="AW136" s="13" t="s">
        <v>39</v>
      </c>
      <c r="AX136" s="13" t="s">
        <v>84</v>
      </c>
      <c r="AY136" s="240" t="s">
        <v>219</v>
      </c>
    </row>
    <row r="137" s="2" customFormat="1" ht="37.8" customHeight="1">
      <c r="A137" s="42"/>
      <c r="B137" s="43"/>
      <c r="C137" s="216" t="s">
        <v>290</v>
      </c>
      <c r="D137" s="216" t="s">
        <v>221</v>
      </c>
      <c r="E137" s="217" t="s">
        <v>1822</v>
      </c>
      <c r="F137" s="218" t="s">
        <v>1823</v>
      </c>
      <c r="G137" s="219" t="s">
        <v>1764</v>
      </c>
      <c r="H137" s="220">
        <v>74</v>
      </c>
      <c r="I137" s="221"/>
      <c r="J137" s="222">
        <f>ROUND(I137*H137,2)</f>
        <v>0</v>
      </c>
      <c r="K137" s="218" t="s">
        <v>1129</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2919</v>
      </c>
    </row>
    <row r="138" s="2" customFormat="1">
      <c r="A138" s="42"/>
      <c r="B138" s="43"/>
      <c r="C138" s="44"/>
      <c r="D138" s="299" t="s">
        <v>1131</v>
      </c>
      <c r="E138" s="44"/>
      <c r="F138" s="300" t="s">
        <v>1825</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1131</v>
      </c>
      <c r="AU138" s="20" t="s">
        <v>84</v>
      </c>
    </row>
    <row r="139" s="15" customFormat="1">
      <c r="A139" s="15"/>
      <c r="B139" s="266"/>
      <c r="C139" s="267"/>
      <c r="D139" s="231" t="s">
        <v>228</v>
      </c>
      <c r="E139" s="268" t="s">
        <v>32</v>
      </c>
      <c r="F139" s="269" t="s">
        <v>1826</v>
      </c>
      <c r="G139" s="267"/>
      <c r="H139" s="268" t="s">
        <v>32</v>
      </c>
      <c r="I139" s="270"/>
      <c r="J139" s="267"/>
      <c r="K139" s="267"/>
      <c r="L139" s="271"/>
      <c r="M139" s="272"/>
      <c r="N139" s="273"/>
      <c r="O139" s="273"/>
      <c r="P139" s="273"/>
      <c r="Q139" s="273"/>
      <c r="R139" s="273"/>
      <c r="S139" s="273"/>
      <c r="T139" s="274"/>
      <c r="U139" s="15"/>
      <c r="V139" s="15"/>
      <c r="W139" s="15"/>
      <c r="X139" s="15"/>
      <c r="Y139" s="15"/>
      <c r="Z139" s="15"/>
      <c r="AA139" s="15"/>
      <c r="AB139" s="15"/>
      <c r="AC139" s="15"/>
      <c r="AD139" s="15"/>
      <c r="AE139" s="15"/>
      <c r="AT139" s="275" t="s">
        <v>228</v>
      </c>
      <c r="AU139" s="275" t="s">
        <v>84</v>
      </c>
      <c r="AV139" s="15" t="s">
        <v>84</v>
      </c>
      <c r="AW139" s="15" t="s">
        <v>39</v>
      </c>
      <c r="AX139" s="15" t="s">
        <v>77</v>
      </c>
      <c r="AY139" s="275" t="s">
        <v>219</v>
      </c>
    </row>
    <row r="140" s="13" customFormat="1">
      <c r="A140" s="13"/>
      <c r="B140" s="229"/>
      <c r="C140" s="230"/>
      <c r="D140" s="231" t="s">
        <v>228</v>
      </c>
      <c r="E140" s="232" t="s">
        <v>1827</v>
      </c>
      <c r="F140" s="233" t="s">
        <v>2920</v>
      </c>
      <c r="G140" s="230"/>
      <c r="H140" s="234">
        <v>74</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37.8" customHeight="1">
      <c r="A141" s="42"/>
      <c r="B141" s="43"/>
      <c r="C141" s="216" t="s">
        <v>295</v>
      </c>
      <c r="D141" s="216" t="s">
        <v>221</v>
      </c>
      <c r="E141" s="217" t="s">
        <v>1829</v>
      </c>
      <c r="F141" s="218" t="s">
        <v>1830</v>
      </c>
      <c r="G141" s="219" t="s">
        <v>1764</v>
      </c>
      <c r="H141" s="220">
        <v>740</v>
      </c>
      <c r="I141" s="221"/>
      <c r="J141" s="222">
        <f>ROUND(I141*H141,2)</f>
        <v>0</v>
      </c>
      <c r="K141" s="218" t="s">
        <v>1129</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226</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2921</v>
      </c>
    </row>
    <row r="142" s="2" customFormat="1">
      <c r="A142" s="42"/>
      <c r="B142" s="43"/>
      <c r="C142" s="44"/>
      <c r="D142" s="299" t="s">
        <v>1131</v>
      </c>
      <c r="E142" s="44"/>
      <c r="F142" s="300" t="s">
        <v>1832</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1131</v>
      </c>
      <c r="AU142" s="20" t="s">
        <v>84</v>
      </c>
    </row>
    <row r="143" s="15" customFormat="1">
      <c r="A143" s="15"/>
      <c r="B143" s="266"/>
      <c r="C143" s="267"/>
      <c r="D143" s="231" t="s">
        <v>228</v>
      </c>
      <c r="E143" s="268" t="s">
        <v>32</v>
      </c>
      <c r="F143" s="269" t="s">
        <v>1819</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84</v>
      </c>
      <c r="AV143" s="15" t="s">
        <v>84</v>
      </c>
      <c r="AW143" s="15" t="s">
        <v>39</v>
      </c>
      <c r="AX143" s="15" t="s">
        <v>77</v>
      </c>
      <c r="AY143" s="275" t="s">
        <v>219</v>
      </c>
    </row>
    <row r="144" s="13" customFormat="1">
      <c r="A144" s="13"/>
      <c r="B144" s="229"/>
      <c r="C144" s="230"/>
      <c r="D144" s="231" t="s">
        <v>228</v>
      </c>
      <c r="E144" s="232" t="s">
        <v>1833</v>
      </c>
      <c r="F144" s="233" t="s">
        <v>2922</v>
      </c>
      <c r="G144" s="230"/>
      <c r="H144" s="234">
        <v>740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84</v>
      </c>
      <c r="AV144" s="13" t="s">
        <v>86</v>
      </c>
      <c r="AW144" s="13" t="s">
        <v>39</v>
      </c>
      <c r="AX144" s="13" t="s">
        <v>84</v>
      </c>
      <c r="AY144" s="240" t="s">
        <v>219</v>
      </c>
    </row>
    <row r="145" s="2" customFormat="1" ht="16.5" customHeight="1">
      <c r="A145" s="42"/>
      <c r="B145" s="43"/>
      <c r="C145" s="216" t="s">
        <v>8</v>
      </c>
      <c r="D145" s="216" t="s">
        <v>221</v>
      </c>
      <c r="E145" s="217" t="s">
        <v>2923</v>
      </c>
      <c r="F145" s="218" t="s">
        <v>1836</v>
      </c>
      <c r="G145" s="219" t="s">
        <v>1764</v>
      </c>
      <c r="H145" s="220">
        <v>352.71699999999998</v>
      </c>
      <c r="I145" s="221"/>
      <c r="J145" s="222">
        <f>ROUND(I145*H145,2)</f>
        <v>0</v>
      </c>
      <c r="K145" s="218" t="s">
        <v>1129</v>
      </c>
      <c r="L145" s="48"/>
      <c r="M145" s="223" t="s">
        <v>32</v>
      </c>
      <c r="N145" s="224" t="s">
        <v>48</v>
      </c>
      <c r="O145" s="88"/>
      <c r="P145" s="225">
        <f>O145*H145</f>
        <v>0</v>
      </c>
      <c r="Q145" s="225">
        <v>0</v>
      </c>
      <c r="R145" s="225">
        <f>Q145*H145</f>
        <v>0</v>
      </c>
      <c r="S145" s="225">
        <v>0</v>
      </c>
      <c r="T145" s="226">
        <f>S145*H145</f>
        <v>0</v>
      </c>
      <c r="U145" s="42"/>
      <c r="V145" s="42"/>
      <c r="W145" s="42"/>
      <c r="X145" s="42"/>
      <c r="Y145" s="42"/>
      <c r="Z145" s="42"/>
      <c r="AA145" s="42"/>
      <c r="AB145" s="42"/>
      <c r="AC145" s="42"/>
      <c r="AD145" s="42"/>
      <c r="AE145" s="42"/>
      <c r="AR145" s="227" t="s">
        <v>226</v>
      </c>
      <c r="AT145" s="227" t="s">
        <v>221</v>
      </c>
      <c r="AU145" s="227" t="s">
        <v>84</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2924</v>
      </c>
    </row>
    <row r="146" s="2" customFormat="1">
      <c r="A146" s="42"/>
      <c r="B146" s="43"/>
      <c r="C146" s="44"/>
      <c r="D146" s="299" t="s">
        <v>1131</v>
      </c>
      <c r="E146" s="44"/>
      <c r="F146" s="300" t="s">
        <v>2925</v>
      </c>
      <c r="G146" s="44"/>
      <c r="H146" s="44"/>
      <c r="I146" s="277"/>
      <c r="J146" s="44"/>
      <c r="K146" s="44"/>
      <c r="L146" s="48"/>
      <c r="M146" s="278"/>
      <c r="N146" s="279"/>
      <c r="O146" s="88"/>
      <c r="P146" s="88"/>
      <c r="Q146" s="88"/>
      <c r="R146" s="88"/>
      <c r="S146" s="88"/>
      <c r="T146" s="89"/>
      <c r="U146" s="42"/>
      <c r="V146" s="42"/>
      <c r="W146" s="42"/>
      <c r="X146" s="42"/>
      <c r="Y146" s="42"/>
      <c r="Z146" s="42"/>
      <c r="AA146" s="42"/>
      <c r="AB146" s="42"/>
      <c r="AC146" s="42"/>
      <c r="AD146" s="42"/>
      <c r="AE146" s="42"/>
      <c r="AT146" s="20" t="s">
        <v>1131</v>
      </c>
      <c r="AU146" s="20" t="s">
        <v>84</v>
      </c>
    </row>
    <row r="147" s="2" customFormat="1" ht="24.15" customHeight="1">
      <c r="A147" s="42"/>
      <c r="B147" s="43"/>
      <c r="C147" s="216" t="s">
        <v>302</v>
      </c>
      <c r="D147" s="216" t="s">
        <v>221</v>
      </c>
      <c r="E147" s="217" t="s">
        <v>1262</v>
      </c>
      <c r="F147" s="218" t="s">
        <v>1263</v>
      </c>
      <c r="G147" s="219" t="s">
        <v>1839</v>
      </c>
      <c r="H147" s="220">
        <v>705.43399999999997</v>
      </c>
      <c r="I147" s="221"/>
      <c r="J147" s="222">
        <f>ROUND(I147*H147,2)</f>
        <v>0</v>
      </c>
      <c r="K147" s="218" t="s">
        <v>1129</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2926</v>
      </c>
    </row>
    <row r="148" s="2" customFormat="1">
      <c r="A148" s="42"/>
      <c r="B148" s="43"/>
      <c r="C148" s="44"/>
      <c r="D148" s="299" t="s">
        <v>1131</v>
      </c>
      <c r="E148" s="44"/>
      <c r="F148" s="300" t="s">
        <v>1265</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1131</v>
      </c>
      <c r="AU148" s="20" t="s">
        <v>84</v>
      </c>
    </row>
    <row r="149" s="13" customFormat="1">
      <c r="A149" s="13"/>
      <c r="B149" s="229"/>
      <c r="C149" s="230"/>
      <c r="D149" s="231" t="s">
        <v>228</v>
      </c>
      <c r="E149" s="232" t="s">
        <v>1841</v>
      </c>
      <c r="F149" s="233" t="s">
        <v>2927</v>
      </c>
      <c r="G149" s="230"/>
      <c r="H149" s="234">
        <v>705.43399999999997</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24.15" customHeight="1">
      <c r="A150" s="42"/>
      <c r="B150" s="43"/>
      <c r="C150" s="216" t="s">
        <v>308</v>
      </c>
      <c r="D150" s="216" t="s">
        <v>221</v>
      </c>
      <c r="E150" s="217" t="s">
        <v>1843</v>
      </c>
      <c r="F150" s="218" t="s">
        <v>1844</v>
      </c>
      <c r="G150" s="219" t="s">
        <v>1764</v>
      </c>
      <c r="H150" s="220">
        <v>226.55000000000001</v>
      </c>
      <c r="I150" s="221"/>
      <c r="J150" s="222">
        <f>ROUND(I150*H150,2)</f>
        <v>0</v>
      </c>
      <c r="K150" s="218" t="s">
        <v>1129</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2928</v>
      </c>
    </row>
    <row r="151" s="2" customFormat="1">
      <c r="A151" s="42"/>
      <c r="B151" s="43"/>
      <c r="C151" s="44"/>
      <c r="D151" s="299" t="s">
        <v>1131</v>
      </c>
      <c r="E151" s="44"/>
      <c r="F151" s="300" t="s">
        <v>1846</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1131</v>
      </c>
      <c r="AU151" s="20" t="s">
        <v>84</v>
      </c>
    </row>
    <row r="152" s="15" customFormat="1">
      <c r="A152" s="15"/>
      <c r="B152" s="266"/>
      <c r="C152" s="267"/>
      <c r="D152" s="231" t="s">
        <v>228</v>
      </c>
      <c r="E152" s="268" t="s">
        <v>32</v>
      </c>
      <c r="F152" s="269" t="s">
        <v>2929</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2550</v>
      </c>
      <c r="F153" s="233" t="s">
        <v>2930</v>
      </c>
      <c r="G153" s="230"/>
      <c r="H153" s="234">
        <v>226.55000000000001</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52" t="s">
        <v>312</v>
      </c>
      <c r="D154" s="252" t="s">
        <v>280</v>
      </c>
      <c r="E154" s="253" t="s">
        <v>1847</v>
      </c>
      <c r="F154" s="254" t="s">
        <v>1848</v>
      </c>
      <c r="G154" s="255" t="s">
        <v>1839</v>
      </c>
      <c r="H154" s="256">
        <v>475.755</v>
      </c>
      <c r="I154" s="257"/>
      <c r="J154" s="258">
        <f>ROUND(I154*H154,2)</f>
        <v>0</v>
      </c>
      <c r="K154" s="254" t="s">
        <v>1129</v>
      </c>
      <c r="L154" s="259"/>
      <c r="M154" s="260" t="s">
        <v>32</v>
      </c>
      <c r="N154" s="261" t="s">
        <v>48</v>
      </c>
      <c r="O154" s="88"/>
      <c r="P154" s="225">
        <f>O154*H154</f>
        <v>0</v>
      </c>
      <c r="Q154" s="225">
        <v>1</v>
      </c>
      <c r="R154" s="225">
        <f>Q154*H154</f>
        <v>475.755</v>
      </c>
      <c r="S154" s="225">
        <v>0</v>
      </c>
      <c r="T154" s="226">
        <f>S154*H154</f>
        <v>0</v>
      </c>
      <c r="U154" s="42"/>
      <c r="V154" s="42"/>
      <c r="W154" s="42"/>
      <c r="X154" s="42"/>
      <c r="Y154" s="42"/>
      <c r="Z154" s="42"/>
      <c r="AA154" s="42"/>
      <c r="AB154" s="42"/>
      <c r="AC154" s="42"/>
      <c r="AD154" s="42"/>
      <c r="AE154" s="42"/>
      <c r="AR154" s="227" t="s">
        <v>262</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2931</v>
      </c>
    </row>
    <row r="155" s="2" customFormat="1" ht="24.15" customHeight="1">
      <c r="A155" s="42"/>
      <c r="B155" s="43"/>
      <c r="C155" s="216" t="s">
        <v>316</v>
      </c>
      <c r="D155" s="216" t="s">
        <v>221</v>
      </c>
      <c r="E155" s="217" t="s">
        <v>2932</v>
      </c>
      <c r="F155" s="218" t="s">
        <v>2933</v>
      </c>
      <c r="G155" s="219" t="s">
        <v>1749</v>
      </c>
      <c r="H155" s="220">
        <v>100</v>
      </c>
      <c r="I155" s="221"/>
      <c r="J155" s="222">
        <f>ROUND(I155*H155,2)</f>
        <v>0</v>
      </c>
      <c r="K155" s="218" t="s">
        <v>1129</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2934</v>
      </c>
    </row>
    <row r="156" s="2" customFormat="1">
      <c r="A156" s="42"/>
      <c r="B156" s="43"/>
      <c r="C156" s="44"/>
      <c r="D156" s="299" t="s">
        <v>1131</v>
      </c>
      <c r="E156" s="44"/>
      <c r="F156" s="300" t="s">
        <v>2935</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1131</v>
      </c>
      <c r="AU156" s="20" t="s">
        <v>84</v>
      </c>
    </row>
    <row r="157" s="15" customFormat="1">
      <c r="A157" s="15"/>
      <c r="B157" s="266"/>
      <c r="C157" s="267"/>
      <c r="D157" s="231" t="s">
        <v>228</v>
      </c>
      <c r="E157" s="268" t="s">
        <v>32</v>
      </c>
      <c r="F157" s="269" t="s">
        <v>1759</v>
      </c>
      <c r="G157" s="267"/>
      <c r="H157" s="268" t="s">
        <v>32</v>
      </c>
      <c r="I157" s="270"/>
      <c r="J157" s="267"/>
      <c r="K157" s="267"/>
      <c r="L157" s="271"/>
      <c r="M157" s="272"/>
      <c r="N157" s="273"/>
      <c r="O157" s="273"/>
      <c r="P157" s="273"/>
      <c r="Q157" s="273"/>
      <c r="R157" s="273"/>
      <c r="S157" s="273"/>
      <c r="T157" s="274"/>
      <c r="U157" s="15"/>
      <c r="V157" s="15"/>
      <c r="W157" s="15"/>
      <c r="X157" s="15"/>
      <c r="Y157" s="15"/>
      <c r="Z157" s="15"/>
      <c r="AA157" s="15"/>
      <c r="AB157" s="15"/>
      <c r="AC157" s="15"/>
      <c r="AD157" s="15"/>
      <c r="AE157" s="15"/>
      <c r="AT157" s="275" t="s">
        <v>228</v>
      </c>
      <c r="AU157" s="275" t="s">
        <v>84</v>
      </c>
      <c r="AV157" s="15" t="s">
        <v>84</v>
      </c>
      <c r="AW157" s="15" t="s">
        <v>39</v>
      </c>
      <c r="AX157" s="15" t="s">
        <v>77</v>
      </c>
      <c r="AY157" s="275" t="s">
        <v>219</v>
      </c>
    </row>
    <row r="158" s="13" customFormat="1">
      <c r="A158" s="13"/>
      <c r="B158" s="229"/>
      <c r="C158" s="230"/>
      <c r="D158" s="231" t="s">
        <v>228</v>
      </c>
      <c r="E158" s="232" t="s">
        <v>1854</v>
      </c>
      <c r="F158" s="233" t="s">
        <v>2936</v>
      </c>
      <c r="G158" s="230"/>
      <c r="H158" s="234">
        <v>100</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84</v>
      </c>
      <c r="AV158" s="13" t="s">
        <v>86</v>
      </c>
      <c r="AW158" s="13" t="s">
        <v>39</v>
      </c>
      <c r="AX158" s="13" t="s">
        <v>84</v>
      </c>
      <c r="AY158" s="240" t="s">
        <v>219</v>
      </c>
    </row>
    <row r="159" s="2" customFormat="1" ht="16.5" customHeight="1">
      <c r="A159" s="42"/>
      <c r="B159" s="43"/>
      <c r="C159" s="252" t="s">
        <v>320</v>
      </c>
      <c r="D159" s="252" t="s">
        <v>280</v>
      </c>
      <c r="E159" s="253" t="s">
        <v>1856</v>
      </c>
      <c r="F159" s="254" t="s">
        <v>1857</v>
      </c>
      <c r="G159" s="255" t="s">
        <v>1839</v>
      </c>
      <c r="H159" s="256">
        <v>19</v>
      </c>
      <c r="I159" s="257"/>
      <c r="J159" s="258">
        <f>ROUND(I159*H159,2)</f>
        <v>0</v>
      </c>
      <c r="K159" s="254" t="s">
        <v>1129</v>
      </c>
      <c r="L159" s="259"/>
      <c r="M159" s="260" t="s">
        <v>32</v>
      </c>
      <c r="N159" s="261" t="s">
        <v>48</v>
      </c>
      <c r="O159" s="88"/>
      <c r="P159" s="225">
        <f>O159*H159</f>
        <v>0</v>
      </c>
      <c r="Q159" s="225">
        <v>1</v>
      </c>
      <c r="R159" s="225">
        <f>Q159*H159</f>
        <v>19</v>
      </c>
      <c r="S159" s="225">
        <v>0</v>
      </c>
      <c r="T159" s="226">
        <f>S159*H159</f>
        <v>0</v>
      </c>
      <c r="U159" s="42"/>
      <c r="V159" s="42"/>
      <c r="W159" s="42"/>
      <c r="X159" s="42"/>
      <c r="Y159" s="42"/>
      <c r="Z159" s="42"/>
      <c r="AA159" s="42"/>
      <c r="AB159" s="42"/>
      <c r="AC159" s="42"/>
      <c r="AD159" s="42"/>
      <c r="AE159" s="42"/>
      <c r="AR159" s="227" t="s">
        <v>262</v>
      </c>
      <c r="AT159" s="227" t="s">
        <v>280</v>
      </c>
      <c r="AU159" s="227" t="s">
        <v>84</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2937</v>
      </c>
    </row>
    <row r="160" s="15" customFormat="1">
      <c r="A160" s="15"/>
      <c r="B160" s="266"/>
      <c r="C160" s="267"/>
      <c r="D160" s="231" t="s">
        <v>228</v>
      </c>
      <c r="E160" s="268" t="s">
        <v>32</v>
      </c>
      <c r="F160" s="269" t="s">
        <v>1759</v>
      </c>
      <c r="G160" s="267"/>
      <c r="H160" s="268" t="s">
        <v>32</v>
      </c>
      <c r="I160" s="270"/>
      <c r="J160" s="267"/>
      <c r="K160" s="267"/>
      <c r="L160" s="271"/>
      <c r="M160" s="272"/>
      <c r="N160" s="273"/>
      <c r="O160" s="273"/>
      <c r="P160" s="273"/>
      <c r="Q160" s="273"/>
      <c r="R160" s="273"/>
      <c r="S160" s="273"/>
      <c r="T160" s="274"/>
      <c r="U160" s="15"/>
      <c r="V160" s="15"/>
      <c r="W160" s="15"/>
      <c r="X160" s="15"/>
      <c r="Y160" s="15"/>
      <c r="Z160" s="15"/>
      <c r="AA160" s="15"/>
      <c r="AB160" s="15"/>
      <c r="AC160" s="15"/>
      <c r="AD160" s="15"/>
      <c r="AE160" s="15"/>
      <c r="AT160" s="275" t="s">
        <v>228</v>
      </c>
      <c r="AU160" s="275" t="s">
        <v>84</v>
      </c>
      <c r="AV160" s="15" t="s">
        <v>84</v>
      </c>
      <c r="AW160" s="15" t="s">
        <v>39</v>
      </c>
      <c r="AX160" s="15" t="s">
        <v>77</v>
      </c>
      <c r="AY160" s="275" t="s">
        <v>219</v>
      </c>
    </row>
    <row r="161" s="13" customFormat="1">
      <c r="A161" s="13"/>
      <c r="B161" s="229"/>
      <c r="C161" s="230"/>
      <c r="D161" s="231" t="s">
        <v>228</v>
      </c>
      <c r="E161" s="232" t="s">
        <v>1859</v>
      </c>
      <c r="F161" s="233" t="s">
        <v>2938</v>
      </c>
      <c r="G161" s="230"/>
      <c r="H161" s="234">
        <v>19</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2" customFormat="1" ht="16.5" customHeight="1">
      <c r="A162" s="42"/>
      <c r="B162" s="43"/>
      <c r="C162" s="216" t="s">
        <v>7</v>
      </c>
      <c r="D162" s="216" t="s">
        <v>221</v>
      </c>
      <c r="E162" s="217" t="s">
        <v>1861</v>
      </c>
      <c r="F162" s="218" t="s">
        <v>1862</v>
      </c>
      <c r="G162" s="219" t="s">
        <v>1749</v>
      </c>
      <c r="H162" s="220">
        <v>100</v>
      </c>
      <c r="I162" s="221"/>
      <c r="J162" s="222">
        <f>ROUND(I162*H162,2)</f>
        <v>0</v>
      </c>
      <c r="K162" s="218" t="s">
        <v>1129</v>
      </c>
      <c r="L162" s="48"/>
      <c r="M162" s="223" t="s">
        <v>32</v>
      </c>
      <c r="N162" s="224" t="s">
        <v>48</v>
      </c>
      <c r="O162" s="88"/>
      <c r="P162" s="225">
        <f>O162*H162</f>
        <v>0</v>
      </c>
      <c r="Q162" s="225">
        <v>0.0012727000000000001</v>
      </c>
      <c r="R162" s="225">
        <f>Q162*H162</f>
        <v>0.12727000000000002</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2939</v>
      </c>
    </row>
    <row r="163" s="2" customFormat="1">
      <c r="A163" s="42"/>
      <c r="B163" s="43"/>
      <c r="C163" s="44"/>
      <c r="D163" s="299" t="s">
        <v>1131</v>
      </c>
      <c r="E163" s="44"/>
      <c r="F163" s="300" t="s">
        <v>1864</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1131</v>
      </c>
      <c r="AU163" s="20" t="s">
        <v>84</v>
      </c>
    </row>
    <row r="164" s="15" customFormat="1">
      <c r="A164" s="15"/>
      <c r="B164" s="266"/>
      <c r="C164" s="267"/>
      <c r="D164" s="231" t="s">
        <v>228</v>
      </c>
      <c r="E164" s="268" t="s">
        <v>32</v>
      </c>
      <c r="F164" s="269" t="s">
        <v>1759</v>
      </c>
      <c r="G164" s="267"/>
      <c r="H164" s="268" t="s">
        <v>32</v>
      </c>
      <c r="I164" s="270"/>
      <c r="J164" s="267"/>
      <c r="K164" s="267"/>
      <c r="L164" s="271"/>
      <c r="M164" s="272"/>
      <c r="N164" s="273"/>
      <c r="O164" s="273"/>
      <c r="P164" s="273"/>
      <c r="Q164" s="273"/>
      <c r="R164" s="273"/>
      <c r="S164" s="273"/>
      <c r="T164" s="274"/>
      <c r="U164" s="15"/>
      <c r="V164" s="15"/>
      <c r="W164" s="15"/>
      <c r="X164" s="15"/>
      <c r="Y164" s="15"/>
      <c r="Z164" s="15"/>
      <c r="AA164" s="15"/>
      <c r="AB164" s="15"/>
      <c r="AC164" s="15"/>
      <c r="AD164" s="15"/>
      <c r="AE164" s="15"/>
      <c r="AT164" s="275" t="s">
        <v>228</v>
      </c>
      <c r="AU164" s="275" t="s">
        <v>84</v>
      </c>
      <c r="AV164" s="15" t="s">
        <v>84</v>
      </c>
      <c r="AW164" s="15" t="s">
        <v>39</v>
      </c>
      <c r="AX164" s="15" t="s">
        <v>77</v>
      </c>
      <c r="AY164" s="275" t="s">
        <v>219</v>
      </c>
    </row>
    <row r="165" s="13" customFormat="1">
      <c r="A165" s="13"/>
      <c r="B165" s="229"/>
      <c r="C165" s="230"/>
      <c r="D165" s="231" t="s">
        <v>228</v>
      </c>
      <c r="E165" s="232" t="s">
        <v>1865</v>
      </c>
      <c r="F165" s="233" t="s">
        <v>2936</v>
      </c>
      <c r="G165" s="230"/>
      <c r="H165" s="234">
        <v>100</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84</v>
      </c>
      <c r="AV165" s="13" t="s">
        <v>86</v>
      </c>
      <c r="AW165" s="13" t="s">
        <v>39</v>
      </c>
      <c r="AX165" s="13" t="s">
        <v>84</v>
      </c>
      <c r="AY165" s="240" t="s">
        <v>219</v>
      </c>
    </row>
    <row r="166" s="2" customFormat="1" ht="16.5" customHeight="1">
      <c r="A166" s="42"/>
      <c r="B166" s="43"/>
      <c r="C166" s="252" t="s">
        <v>327</v>
      </c>
      <c r="D166" s="252" t="s">
        <v>280</v>
      </c>
      <c r="E166" s="253" t="s">
        <v>1866</v>
      </c>
      <c r="F166" s="254" t="s">
        <v>1867</v>
      </c>
      <c r="G166" s="255" t="s">
        <v>1868</v>
      </c>
      <c r="H166" s="256">
        <v>2.5</v>
      </c>
      <c r="I166" s="257"/>
      <c r="J166" s="258">
        <f>ROUND(I166*H166,2)</f>
        <v>0</v>
      </c>
      <c r="K166" s="254" t="s">
        <v>1129</v>
      </c>
      <c r="L166" s="259"/>
      <c r="M166" s="260" t="s">
        <v>32</v>
      </c>
      <c r="N166" s="261" t="s">
        <v>48</v>
      </c>
      <c r="O166" s="88"/>
      <c r="P166" s="225">
        <f>O166*H166</f>
        <v>0</v>
      </c>
      <c r="Q166" s="225">
        <v>0.001</v>
      </c>
      <c r="R166" s="225">
        <f>Q166*H166</f>
        <v>0.0025000000000000001</v>
      </c>
      <c r="S166" s="225">
        <v>0</v>
      </c>
      <c r="T166" s="226">
        <f>S166*H166</f>
        <v>0</v>
      </c>
      <c r="U166" s="42"/>
      <c r="V166" s="42"/>
      <c r="W166" s="42"/>
      <c r="X166" s="42"/>
      <c r="Y166" s="42"/>
      <c r="Z166" s="42"/>
      <c r="AA166" s="42"/>
      <c r="AB166" s="42"/>
      <c r="AC166" s="42"/>
      <c r="AD166" s="42"/>
      <c r="AE166" s="42"/>
      <c r="AR166" s="227" t="s">
        <v>262</v>
      </c>
      <c r="AT166" s="227" t="s">
        <v>280</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2940</v>
      </c>
    </row>
    <row r="167" s="12" customFormat="1" ht="25.92" customHeight="1">
      <c r="A167" s="12"/>
      <c r="B167" s="200"/>
      <c r="C167" s="201"/>
      <c r="D167" s="202" t="s">
        <v>76</v>
      </c>
      <c r="E167" s="203" t="s">
        <v>86</v>
      </c>
      <c r="F167" s="203" t="s">
        <v>1870</v>
      </c>
      <c r="G167" s="201"/>
      <c r="H167" s="201"/>
      <c r="I167" s="204"/>
      <c r="J167" s="205">
        <f>BK167</f>
        <v>0</v>
      </c>
      <c r="K167" s="201"/>
      <c r="L167" s="206"/>
      <c r="M167" s="207"/>
      <c r="N167" s="208"/>
      <c r="O167" s="208"/>
      <c r="P167" s="209">
        <f>SUM(P168:P192)</f>
        <v>0</v>
      </c>
      <c r="Q167" s="208"/>
      <c r="R167" s="209">
        <f>SUM(R168:R192)</f>
        <v>21.715084533999999</v>
      </c>
      <c r="S167" s="208"/>
      <c r="T167" s="210">
        <f>SUM(T168:T192)</f>
        <v>0</v>
      </c>
      <c r="U167" s="12"/>
      <c r="V167" s="12"/>
      <c r="W167" s="12"/>
      <c r="X167" s="12"/>
      <c r="Y167" s="12"/>
      <c r="Z167" s="12"/>
      <c r="AA167" s="12"/>
      <c r="AB167" s="12"/>
      <c r="AC167" s="12"/>
      <c r="AD167" s="12"/>
      <c r="AE167" s="12"/>
      <c r="AR167" s="211" t="s">
        <v>84</v>
      </c>
      <c r="AT167" s="212" t="s">
        <v>76</v>
      </c>
      <c r="AU167" s="212" t="s">
        <v>77</v>
      </c>
      <c r="AY167" s="211" t="s">
        <v>219</v>
      </c>
      <c r="BK167" s="213">
        <f>SUM(BK168:BK192)</f>
        <v>0</v>
      </c>
    </row>
    <row r="168" s="2" customFormat="1" ht="21.75" customHeight="1">
      <c r="A168" s="42"/>
      <c r="B168" s="43"/>
      <c r="C168" s="216" t="s">
        <v>331</v>
      </c>
      <c r="D168" s="216" t="s">
        <v>221</v>
      </c>
      <c r="E168" s="217" t="s">
        <v>2941</v>
      </c>
      <c r="F168" s="218" t="s">
        <v>2942</v>
      </c>
      <c r="G168" s="219" t="s">
        <v>1764</v>
      </c>
      <c r="H168" s="220">
        <v>5.1799999999999997</v>
      </c>
      <c r="I168" s="221"/>
      <c r="J168" s="222">
        <f>ROUND(I168*H168,2)</f>
        <v>0</v>
      </c>
      <c r="K168" s="218" t="s">
        <v>1129</v>
      </c>
      <c r="L168" s="48"/>
      <c r="M168" s="223" t="s">
        <v>32</v>
      </c>
      <c r="N168" s="224" t="s">
        <v>48</v>
      </c>
      <c r="O168" s="88"/>
      <c r="P168" s="225">
        <f>O168*H168</f>
        <v>0</v>
      </c>
      <c r="Q168" s="225">
        <v>2.550538</v>
      </c>
      <c r="R168" s="225">
        <f>Q168*H168</f>
        <v>13.211786839999999</v>
      </c>
      <c r="S168" s="225">
        <v>0</v>
      </c>
      <c r="T168" s="226">
        <f>S168*H168</f>
        <v>0</v>
      </c>
      <c r="U168" s="42"/>
      <c r="V168" s="42"/>
      <c r="W168" s="42"/>
      <c r="X168" s="42"/>
      <c r="Y168" s="42"/>
      <c r="Z168" s="42"/>
      <c r="AA168" s="42"/>
      <c r="AB168" s="42"/>
      <c r="AC168" s="42"/>
      <c r="AD168" s="42"/>
      <c r="AE168" s="42"/>
      <c r="AR168" s="227" t="s">
        <v>226</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2943</v>
      </c>
    </row>
    <row r="169" s="2" customFormat="1">
      <c r="A169" s="42"/>
      <c r="B169" s="43"/>
      <c r="C169" s="44"/>
      <c r="D169" s="299" t="s">
        <v>1131</v>
      </c>
      <c r="E169" s="44"/>
      <c r="F169" s="300" t="s">
        <v>2944</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1131</v>
      </c>
      <c r="AU169" s="20" t="s">
        <v>84</v>
      </c>
    </row>
    <row r="170" s="15" customFormat="1">
      <c r="A170" s="15"/>
      <c r="B170" s="266"/>
      <c r="C170" s="267"/>
      <c r="D170" s="231" t="s">
        <v>228</v>
      </c>
      <c r="E170" s="268" t="s">
        <v>32</v>
      </c>
      <c r="F170" s="269" t="s">
        <v>2945</v>
      </c>
      <c r="G170" s="267"/>
      <c r="H170" s="268" t="s">
        <v>32</v>
      </c>
      <c r="I170" s="270"/>
      <c r="J170" s="267"/>
      <c r="K170" s="267"/>
      <c r="L170" s="271"/>
      <c r="M170" s="272"/>
      <c r="N170" s="273"/>
      <c r="O170" s="273"/>
      <c r="P170" s="273"/>
      <c r="Q170" s="273"/>
      <c r="R170" s="273"/>
      <c r="S170" s="273"/>
      <c r="T170" s="274"/>
      <c r="U170" s="15"/>
      <c r="V170" s="15"/>
      <c r="W170" s="15"/>
      <c r="X170" s="15"/>
      <c r="Y170" s="15"/>
      <c r="Z170" s="15"/>
      <c r="AA170" s="15"/>
      <c r="AB170" s="15"/>
      <c r="AC170" s="15"/>
      <c r="AD170" s="15"/>
      <c r="AE170" s="15"/>
      <c r="AT170" s="275" t="s">
        <v>228</v>
      </c>
      <c r="AU170" s="275" t="s">
        <v>84</v>
      </c>
      <c r="AV170" s="15" t="s">
        <v>84</v>
      </c>
      <c r="AW170" s="15" t="s">
        <v>39</v>
      </c>
      <c r="AX170" s="15" t="s">
        <v>77</v>
      </c>
      <c r="AY170" s="275" t="s">
        <v>219</v>
      </c>
    </row>
    <row r="171" s="13" customFormat="1">
      <c r="A171" s="13"/>
      <c r="B171" s="229"/>
      <c r="C171" s="230"/>
      <c r="D171" s="231" t="s">
        <v>228</v>
      </c>
      <c r="E171" s="232" t="s">
        <v>1876</v>
      </c>
      <c r="F171" s="233" t="s">
        <v>2946</v>
      </c>
      <c r="G171" s="230"/>
      <c r="H171" s="234">
        <v>5.1799999999999997</v>
      </c>
      <c r="I171" s="235"/>
      <c r="J171" s="230"/>
      <c r="K171" s="230"/>
      <c r="L171" s="236"/>
      <c r="M171" s="237"/>
      <c r="N171" s="238"/>
      <c r="O171" s="238"/>
      <c r="P171" s="238"/>
      <c r="Q171" s="238"/>
      <c r="R171" s="238"/>
      <c r="S171" s="238"/>
      <c r="T171" s="239"/>
      <c r="U171" s="13"/>
      <c r="V171" s="13"/>
      <c r="W171" s="13"/>
      <c r="X171" s="13"/>
      <c r="Y171" s="13"/>
      <c r="Z171" s="13"/>
      <c r="AA171" s="13"/>
      <c r="AB171" s="13"/>
      <c r="AC171" s="13"/>
      <c r="AD171" s="13"/>
      <c r="AE171" s="13"/>
      <c r="AT171" s="240" t="s">
        <v>228</v>
      </c>
      <c r="AU171" s="240" t="s">
        <v>84</v>
      </c>
      <c r="AV171" s="13" t="s">
        <v>86</v>
      </c>
      <c r="AW171" s="13" t="s">
        <v>39</v>
      </c>
      <c r="AX171" s="13" t="s">
        <v>84</v>
      </c>
      <c r="AY171" s="240" t="s">
        <v>219</v>
      </c>
    </row>
    <row r="172" s="2" customFormat="1" ht="33" customHeight="1">
      <c r="A172" s="42"/>
      <c r="B172" s="43"/>
      <c r="C172" s="216" t="s">
        <v>336</v>
      </c>
      <c r="D172" s="216" t="s">
        <v>221</v>
      </c>
      <c r="E172" s="217" t="s">
        <v>2947</v>
      </c>
      <c r="F172" s="218" t="s">
        <v>2948</v>
      </c>
      <c r="G172" s="219" t="s">
        <v>1764</v>
      </c>
      <c r="H172" s="220">
        <v>5.1799999999999997</v>
      </c>
      <c r="I172" s="221"/>
      <c r="J172" s="222">
        <f>ROUND(I172*H172,2)</f>
        <v>0</v>
      </c>
      <c r="K172" s="218" t="s">
        <v>1129</v>
      </c>
      <c r="L172" s="48"/>
      <c r="M172" s="223" t="s">
        <v>32</v>
      </c>
      <c r="N172" s="224" t="s">
        <v>48</v>
      </c>
      <c r="O172" s="88"/>
      <c r="P172" s="225">
        <f>O172*H172</f>
        <v>0</v>
      </c>
      <c r="Q172" s="225">
        <v>0.048579999999999998</v>
      </c>
      <c r="R172" s="225">
        <f>Q172*H172</f>
        <v>0.25164439999999999</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2949</v>
      </c>
    </row>
    <row r="173" s="2" customFormat="1">
      <c r="A173" s="42"/>
      <c r="B173" s="43"/>
      <c r="C173" s="44"/>
      <c r="D173" s="299" t="s">
        <v>1131</v>
      </c>
      <c r="E173" s="44"/>
      <c r="F173" s="300" t="s">
        <v>2950</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1131</v>
      </c>
      <c r="AU173" s="20" t="s">
        <v>84</v>
      </c>
    </row>
    <row r="174" s="2" customFormat="1" ht="16.5" customHeight="1">
      <c r="A174" s="42"/>
      <c r="B174" s="43"/>
      <c r="C174" s="216" t="s">
        <v>341</v>
      </c>
      <c r="D174" s="216" t="s">
        <v>221</v>
      </c>
      <c r="E174" s="217" t="s">
        <v>2951</v>
      </c>
      <c r="F174" s="218" t="s">
        <v>2952</v>
      </c>
      <c r="G174" s="219" t="s">
        <v>1749</v>
      </c>
      <c r="H174" s="220">
        <v>9.0540000000000003</v>
      </c>
      <c r="I174" s="221"/>
      <c r="J174" s="222">
        <f>ROUND(I174*H174,2)</f>
        <v>0</v>
      </c>
      <c r="K174" s="218" t="s">
        <v>1129</v>
      </c>
      <c r="L174" s="48"/>
      <c r="M174" s="223" t="s">
        <v>32</v>
      </c>
      <c r="N174" s="224" t="s">
        <v>48</v>
      </c>
      <c r="O174" s="88"/>
      <c r="P174" s="225">
        <f>O174*H174</f>
        <v>0</v>
      </c>
      <c r="Q174" s="225">
        <v>0.0012979999999999999</v>
      </c>
      <c r="R174" s="225">
        <f>Q174*H174</f>
        <v>0.011752091999999999</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2953</v>
      </c>
    </row>
    <row r="175" s="2" customFormat="1">
      <c r="A175" s="42"/>
      <c r="B175" s="43"/>
      <c r="C175" s="44"/>
      <c r="D175" s="299" t="s">
        <v>1131</v>
      </c>
      <c r="E175" s="44"/>
      <c r="F175" s="300" t="s">
        <v>2954</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15" customFormat="1">
      <c r="A176" s="15"/>
      <c r="B176" s="266"/>
      <c r="C176" s="267"/>
      <c r="D176" s="231" t="s">
        <v>228</v>
      </c>
      <c r="E176" s="268" t="s">
        <v>32</v>
      </c>
      <c r="F176" s="269" t="s">
        <v>2955</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1886</v>
      </c>
      <c r="F177" s="233" t="s">
        <v>2956</v>
      </c>
      <c r="G177" s="230"/>
      <c r="H177" s="234">
        <v>9.0540000000000003</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16.5" customHeight="1">
      <c r="A178" s="42"/>
      <c r="B178" s="43"/>
      <c r="C178" s="216" t="s">
        <v>346</v>
      </c>
      <c r="D178" s="216" t="s">
        <v>221</v>
      </c>
      <c r="E178" s="217" t="s">
        <v>2957</v>
      </c>
      <c r="F178" s="218" t="s">
        <v>2958</v>
      </c>
      <c r="G178" s="219" t="s">
        <v>1749</v>
      </c>
      <c r="H178" s="220">
        <v>9.0540000000000003</v>
      </c>
      <c r="I178" s="221"/>
      <c r="J178" s="222">
        <f>ROUND(I178*H178,2)</f>
        <v>0</v>
      </c>
      <c r="K178" s="218" t="s">
        <v>1129</v>
      </c>
      <c r="L178" s="48"/>
      <c r="M178" s="223" t="s">
        <v>32</v>
      </c>
      <c r="N178" s="224" t="s">
        <v>48</v>
      </c>
      <c r="O178" s="88"/>
      <c r="P178" s="225">
        <f>O178*H178</f>
        <v>0</v>
      </c>
      <c r="Q178" s="225">
        <v>3.6000000000000001E-05</v>
      </c>
      <c r="R178" s="225">
        <f>Q178*H178</f>
        <v>0.000325944</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2959</v>
      </c>
    </row>
    <row r="179" s="2" customFormat="1">
      <c r="A179" s="42"/>
      <c r="B179" s="43"/>
      <c r="C179" s="44"/>
      <c r="D179" s="299" t="s">
        <v>1131</v>
      </c>
      <c r="E179" s="44"/>
      <c r="F179" s="300" t="s">
        <v>2960</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1131</v>
      </c>
      <c r="AU179" s="20" t="s">
        <v>84</v>
      </c>
    </row>
    <row r="180" s="13" customFormat="1">
      <c r="A180" s="13"/>
      <c r="B180" s="229"/>
      <c r="C180" s="230"/>
      <c r="D180" s="231" t="s">
        <v>228</v>
      </c>
      <c r="E180" s="232" t="s">
        <v>2239</v>
      </c>
      <c r="F180" s="233" t="s">
        <v>2961</v>
      </c>
      <c r="G180" s="230"/>
      <c r="H180" s="234">
        <v>9.0540000000000003</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21.75" customHeight="1">
      <c r="A181" s="42"/>
      <c r="B181" s="43"/>
      <c r="C181" s="216" t="s">
        <v>350</v>
      </c>
      <c r="D181" s="216" t="s">
        <v>221</v>
      </c>
      <c r="E181" s="217" t="s">
        <v>2962</v>
      </c>
      <c r="F181" s="218" t="s">
        <v>2963</v>
      </c>
      <c r="G181" s="219" t="s">
        <v>1839</v>
      </c>
      <c r="H181" s="220">
        <v>0.88400000000000001</v>
      </c>
      <c r="I181" s="221"/>
      <c r="J181" s="222">
        <f>ROUND(I181*H181,2)</f>
        <v>0</v>
      </c>
      <c r="K181" s="218" t="s">
        <v>1129</v>
      </c>
      <c r="L181" s="48"/>
      <c r="M181" s="223" t="s">
        <v>32</v>
      </c>
      <c r="N181" s="224" t="s">
        <v>48</v>
      </c>
      <c r="O181" s="88"/>
      <c r="P181" s="225">
        <f>O181*H181</f>
        <v>0</v>
      </c>
      <c r="Q181" s="225">
        <v>1.038303</v>
      </c>
      <c r="R181" s="225">
        <f>Q181*H181</f>
        <v>0.91785985199999998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2964</v>
      </c>
    </row>
    <row r="182" s="2" customFormat="1">
      <c r="A182" s="42"/>
      <c r="B182" s="43"/>
      <c r="C182" s="44"/>
      <c r="D182" s="299" t="s">
        <v>1131</v>
      </c>
      <c r="E182" s="44"/>
      <c r="F182" s="300" t="s">
        <v>2965</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13" customFormat="1">
      <c r="A183" s="13"/>
      <c r="B183" s="229"/>
      <c r="C183" s="230"/>
      <c r="D183" s="231" t="s">
        <v>228</v>
      </c>
      <c r="E183" s="232" t="s">
        <v>2243</v>
      </c>
      <c r="F183" s="233" t="s">
        <v>2966</v>
      </c>
      <c r="G183" s="230"/>
      <c r="H183" s="234">
        <v>0.88400000000000001</v>
      </c>
      <c r="I183" s="235"/>
      <c r="J183" s="230"/>
      <c r="K183" s="230"/>
      <c r="L183" s="236"/>
      <c r="M183" s="237"/>
      <c r="N183" s="238"/>
      <c r="O183" s="238"/>
      <c r="P183" s="238"/>
      <c r="Q183" s="238"/>
      <c r="R183" s="238"/>
      <c r="S183" s="238"/>
      <c r="T183" s="239"/>
      <c r="U183" s="13"/>
      <c r="V183" s="13"/>
      <c r="W183" s="13"/>
      <c r="X183" s="13"/>
      <c r="Y183" s="13"/>
      <c r="Z183" s="13"/>
      <c r="AA183" s="13"/>
      <c r="AB183" s="13"/>
      <c r="AC183" s="13"/>
      <c r="AD183" s="13"/>
      <c r="AE183" s="13"/>
      <c r="AT183" s="240" t="s">
        <v>228</v>
      </c>
      <c r="AU183" s="240" t="s">
        <v>84</v>
      </c>
      <c r="AV183" s="13" t="s">
        <v>86</v>
      </c>
      <c r="AW183" s="13" t="s">
        <v>39</v>
      </c>
      <c r="AX183" s="13" t="s">
        <v>84</v>
      </c>
      <c r="AY183" s="240" t="s">
        <v>219</v>
      </c>
    </row>
    <row r="184" s="2" customFormat="1" ht="24.15" customHeight="1">
      <c r="A184" s="42"/>
      <c r="B184" s="43"/>
      <c r="C184" s="216" t="s">
        <v>355</v>
      </c>
      <c r="D184" s="216" t="s">
        <v>221</v>
      </c>
      <c r="E184" s="217" t="s">
        <v>2967</v>
      </c>
      <c r="F184" s="218" t="s">
        <v>2968</v>
      </c>
      <c r="G184" s="219" t="s">
        <v>1764</v>
      </c>
      <c r="H184" s="220">
        <v>2.1869999999999998</v>
      </c>
      <c r="I184" s="221"/>
      <c r="J184" s="222">
        <f>ROUND(I184*H184,2)</f>
        <v>0</v>
      </c>
      <c r="K184" s="218" t="s">
        <v>1129</v>
      </c>
      <c r="L184" s="48"/>
      <c r="M184" s="223" t="s">
        <v>32</v>
      </c>
      <c r="N184" s="224" t="s">
        <v>48</v>
      </c>
      <c r="O184" s="88"/>
      <c r="P184" s="225">
        <f>O184*H184</f>
        <v>0</v>
      </c>
      <c r="Q184" s="225">
        <v>2.550538</v>
      </c>
      <c r="R184" s="225">
        <f>Q184*H184</f>
        <v>5.5780266059999999</v>
      </c>
      <c r="S184" s="225">
        <v>0</v>
      </c>
      <c r="T184" s="226">
        <f>S184*H184</f>
        <v>0</v>
      </c>
      <c r="U184" s="42"/>
      <c r="V184" s="42"/>
      <c r="W184" s="42"/>
      <c r="X184" s="42"/>
      <c r="Y184" s="42"/>
      <c r="Z184" s="42"/>
      <c r="AA184" s="42"/>
      <c r="AB184" s="42"/>
      <c r="AC184" s="42"/>
      <c r="AD184" s="42"/>
      <c r="AE184" s="42"/>
      <c r="AR184" s="227" t="s">
        <v>226</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2969</v>
      </c>
    </row>
    <row r="185" s="2" customFormat="1">
      <c r="A185" s="42"/>
      <c r="B185" s="43"/>
      <c r="C185" s="44"/>
      <c r="D185" s="299" t="s">
        <v>1131</v>
      </c>
      <c r="E185" s="44"/>
      <c r="F185" s="300" t="s">
        <v>2970</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1131</v>
      </c>
      <c r="AU185" s="20" t="s">
        <v>84</v>
      </c>
    </row>
    <row r="186" s="2" customFormat="1" ht="37.8" customHeight="1">
      <c r="A186" s="42"/>
      <c r="B186" s="43"/>
      <c r="C186" s="216" t="s">
        <v>362</v>
      </c>
      <c r="D186" s="216" t="s">
        <v>221</v>
      </c>
      <c r="E186" s="217" t="s">
        <v>2971</v>
      </c>
      <c r="F186" s="218" t="s">
        <v>2972</v>
      </c>
      <c r="G186" s="219" t="s">
        <v>1764</v>
      </c>
      <c r="H186" s="220">
        <v>2.1869999999999998</v>
      </c>
      <c r="I186" s="221"/>
      <c r="J186" s="222">
        <f>ROUND(I186*H186,2)</f>
        <v>0</v>
      </c>
      <c r="K186" s="218" t="s">
        <v>1129</v>
      </c>
      <c r="L186" s="48"/>
      <c r="M186" s="223" t="s">
        <v>32</v>
      </c>
      <c r="N186" s="224" t="s">
        <v>48</v>
      </c>
      <c r="O186" s="88"/>
      <c r="P186" s="225">
        <f>O186*H186</f>
        <v>0</v>
      </c>
      <c r="Q186" s="225">
        <v>0.048579999999999998</v>
      </c>
      <c r="R186" s="225">
        <f>Q186*H186</f>
        <v>0.10624445999999999</v>
      </c>
      <c r="S186" s="225">
        <v>0</v>
      </c>
      <c r="T186" s="226">
        <f>S186*H186</f>
        <v>0</v>
      </c>
      <c r="U186" s="42"/>
      <c r="V186" s="42"/>
      <c r="W186" s="42"/>
      <c r="X186" s="42"/>
      <c r="Y186" s="42"/>
      <c r="Z186" s="42"/>
      <c r="AA186" s="42"/>
      <c r="AB186" s="42"/>
      <c r="AC186" s="42"/>
      <c r="AD186" s="42"/>
      <c r="AE186" s="42"/>
      <c r="AR186" s="227" t="s">
        <v>226</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226</v>
      </c>
      <c r="BM186" s="227" t="s">
        <v>2973</v>
      </c>
    </row>
    <row r="187" s="2" customFormat="1">
      <c r="A187" s="42"/>
      <c r="B187" s="43"/>
      <c r="C187" s="44"/>
      <c r="D187" s="299" t="s">
        <v>1131</v>
      </c>
      <c r="E187" s="44"/>
      <c r="F187" s="300" t="s">
        <v>2974</v>
      </c>
      <c r="G187" s="44"/>
      <c r="H187" s="44"/>
      <c r="I187" s="277"/>
      <c r="J187" s="44"/>
      <c r="K187" s="44"/>
      <c r="L187" s="48"/>
      <c r="M187" s="278"/>
      <c r="N187" s="279"/>
      <c r="O187" s="88"/>
      <c r="P187" s="88"/>
      <c r="Q187" s="88"/>
      <c r="R187" s="88"/>
      <c r="S187" s="88"/>
      <c r="T187" s="89"/>
      <c r="U187" s="42"/>
      <c r="V187" s="42"/>
      <c r="W187" s="42"/>
      <c r="X187" s="42"/>
      <c r="Y187" s="42"/>
      <c r="Z187" s="42"/>
      <c r="AA187" s="42"/>
      <c r="AB187" s="42"/>
      <c r="AC187" s="42"/>
      <c r="AD187" s="42"/>
      <c r="AE187" s="42"/>
      <c r="AT187" s="20" t="s">
        <v>1131</v>
      </c>
      <c r="AU187" s="20" t="s">
        <v>84</v>
      </c>
    </row>
    <row r="188" s="2" customFormat="1" ht="24.15" customHeight="1">
      <c r="A188" s="42"/>
      <c r="B188" s="43"/>
      <c r="C188" s="216" t="s">
        <v>366</v>
      </c>
      <c r="D188" s="216" t="s">
        <v>221</v>
      </c>
      <c r="E188" s="217" t="s">
        <v>2856</v>
      </c>
      <c r="F188" s="218" t="s">
        <v>2857</v>
      </c>
      <c r="G188" s="219" t="s">
        <v>1764</v>
      </c>
      <c r="H188" s="220">
        <v>0.63</v>
      </c>
      <c r="I188" s="221"/>
      <c r="J188" s="222">
        <f>ROUND(I188*H188,2)</f>
        <v>0</v>
      </c>
      <c r="K188" s="218" t="s">
        <v>1129</v>
      </c>
      <c r="L188" s="48"/>
      <c r="M188" s="223" t="s">
        <v>32</v>
      </c>
      <c r="N188" s="224" t="s">
        <v>48</v>
      </c>
      <c r="O188" s="88"/>
      <c r="P188" s="225">
        <f>O188*H188</f>
        <v>0</v>
      </c>
      <c r="Q188" s="225">
        <v>2.550538</v>
      </c>
      <c r="R188" s="225">
        <f>Q188*H188</f>
        <v>1.6068389400000001</v>
      </c>
      <c r="S188" s="225">
        <v>0</v>
      </c>
      <c r="T188" s="226">
        <f>S188*H188</f>
        <v>0</v>
      </c>
      <c r="U188" s="42"/>
      <c r="V188" s="42"/>
      <c r="W188" s="42"/>
      <c r="X188" s="42"/>
      <c r="Y188" s="42"/>
      <c r="Z188" s="42"/>
      <c r="AA188" s="42"/>
      <c r="AB188" s="42"/>
      <c r="AC188" s="42"/>
      <c r="AD188" s="42"/>
      <c r="AE188" s="42"/>
      <c r="AR188" s="227" t="s">
        <v>226</v>
      </c>
      <c r="AT188" s="227" t="s">
        <v>221</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2975</v>
      </c>
    </row>
    <row r="189" s="2" customFormat="1">
      <c r="A189" s="42"/>
      <c r="B189" s="43"/>
      <c r="C189" s="44"/>
      <c r="D189" s="299" t="s">
        <v>1131</v>
      </c>
      <c r="E189" s="44"/>
      <c r="F189" s="300" t="s">
        <v>2859</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1131</v>
      </c>
      <c r="AU189" s="20" t="s">
        <v>84</v>
      </c>
    </row>
    <row r="190" s="13" customFormat="1">
      <c r="A190" s="13"/>
      <c r="B190" s="229"/>
      <c r="C190" s="230"/>
      <c r="D190" s="231" t="s">
        <v>228</v>
      </c>
      <c r="E190" s="232" t="s">
        <v>1916</v>
      </c>
      <c r="F190" s="233" t="s">
        <v>2976</v>
      </c>
      <c r="G190" s="230"/>
      <c r="H190" s="234">
        <v>0.63</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24.15" customHeight="1">
      <c r="A191" s="42"/>
      <c r="B191" s="43"/>
      <c r="C191" s="216" t="s">
        <v>370</v>
      </c>
      <c r="D191" s="216" t="s">
        <v>221</v>
      </c>
      <c r="E191" s="217" t="s">
        <v>2977</v>
      </c>
      <c r="F191" s="218" t="s">
        <v>2978</v>
      </c>
      <c r="G191" s="219" t="s">
        <v>1764</v>
      </c>
      <c r="H191" s="220">
        <v>0.63</v>
      </c>
      <c r="I191" s="221"/>
      <c r="J191" s="222">
        <f>ROUND(I191*H191,2)</f>
        <v>0</v>
      </c>
      <c r="K191" s="218" t="s">
        <v>1129</v>
      </c>
      <c r="L191" s="48"/>
      <c r="M191" s="223" t="s">
        <v>32</v>
      </c>
      <c r="N191" s="224" t="s">
        <v>48</v>
      </c>
      <c r="O191" s="88"/>
      <c r="P191" s="225">
        <f>O191*H191</f>
        <v>0</v>
      </c>
      <c r="Q191" s="225">
        <v>0.048579999999999998</v>
      </c>
      <c r="R191" s="225">
        <f>Q191*H191</f>
        <v>0.030605399999999998</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2979</v>
      </c>
    </row>
    <row r="192" s="2" customFormat="1">
      <c r="A192" s="42"/>
      <c r="B192" s="43"/>
      <c r="C192" s="44"/>
      <c r="D192" s="299" t="s">
        <v>1131</v>
      </c>
      <c r="E192" s="44"/>
      <c r="F192" s="300" t="s">
        <v>2980</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1131</v>
      </c>
      <c r="AU192" s="20" t="s">
        <v>84</v>
      </c>
    </row>
    <row r="193" s="12" customFormat="1" ht="25.92" customHeight="1">
      <c r="A193" s="12"/>
      <c r="B193" s="200"/>
      <c r="C193" s="201"/>
      <c r="D193" s="202" t="s">
        <v>76</v>
      </c>
      <c r="E193" s="203" t="s">
        <v>226</v>
      </c>
      <c r="F193" s="203" t="s">
        <v>1910</v>
      </c>
      <c r="G193" s="201"/>
      <c r="H193" s="201"/>
      <c r="I193" s="204"/>
      <c r="J193" s="205">
        <f>BK193</f>
        <v>0</v>
      </c>
      <c r="K193" s="201"/>
      <c r="L193" s="206"/>
      <c r="M193" s="207"/>
      <c r="N193" s="208"/>
      <c r="O193" s="208"/>
      <c r="P193" s="209">
        <f>SUM(P194:P202)</f>
        <v>0</v>
      </c>
      <c r="Q193" s="208"/>
      <c r="R193" s="209">
        <f>SUM(R194:R202)</f>
        <v>40.48398684</v>
      </c>
      <c r="S193" s="208"/>
      <c r="T193" s="210">
        <f>SUM(T194:T202)</f>
        <v>0</v>
      </c>
      <c r="U193" s="12"/>
      <c r="V193" s="12"/>
      <c r="W193" s="12"/>
      <c r="X193" s="12"/>
      <c r="Y193" s="12"/>
      <c r="Z193" s="12"/>
      <c r="AA193" s="12"/>
      <c r="AB193" s="12"/>
      <c r="AC193" s="12"/>
      <c r="AD193" s="12"/>
      <c r="AE193" s="12"/>
      <c r="AR193" s="211" t="s">
        <v>84</v>
      </c>
      <c r="AT193" s="212" t="s">
        <v>76</v>
      </c>
      <c r="AU193" s="212" t="s">
        <v>77</v>
      </c>
      <c r="AY193" s="211" t="s">
        <v>219</v>
      </c>
      <c r="BK193" s="213">
        <f>SUM(BK194:BK202)</f>
        <v>0</v>
      </c>
    </row>
    <row r="194" s="2" customFormat="1" ht="24.15" customHeight="1">
      <c r="A194" s="42"/>
      <c r="B194" s="43"/>
      <c r="C194" s="216" t="s">
        <v>375</v>
      </c>
      <c r="D194" s="216" t="s">
        <v>221</v>
      </c>
      <c r="E194" s="217" t="s">
        <v>1928</v>
      </c>
      <c r="F194" s="218" t="s">
        <v>1929</v>
      </c>
      <c r="G194" s="219" t="s">
        <v>1749</v>
      </c>
      <c r="H194" s="220">
        <v>33.840000000000003</v>
      </c>
      <c r="I194" s="221"/>
      <c r="J194" s="222">
        <f>ROUND(I194*H194,2)</f>
        <v>0</v>
      </c>
      <c r="K194" s="218" t="s">
        <v>1129</v>
      </c>
      <c r="L194" s="48"/>
      <c r="M194" s="223" t="s">
        <v>32</v>
      </c>
      <c r="N194" s="224" t="s">
        <v>48</v>
      </c>
      <c r="O194" s="88"/>
      <c r="P194" s="225">
        <f>O194*H194</f>
        <v>0</v>
      </c>
      <c r="Q194" s="225">
        <v>0.22797600000000001</v>
      </c>
      <c r="R194" s="225">
        <f>Q194*H194</f>
        <v>7.7147078400000009</v>
      </c>
      <c r="S194" s="225">
        <v>0</v>
      </c>
      <c r="T194" s="226">
        <f>S194*H194</f>
        <v>0</v>
      </c>
      <c r="U194" s="42"/>
      <c r="V194" s="42"/>
      <c r="W194" s="42"/>
      <c r="X194" s="42"/>
      <c r="Y194" s="42"/>
      <c r="Z194" s="42"/>
      <c r="AA194" s="42"/>
      <c r="AB194" s="42"/>
      <c r="AC194" s="42"/>
      <c r="AD194" s="42"/>
      <c r="AE194" s="42"/>
      <c r="AR194" s="227" t="s">
        <v>226</v>
      </c>
      <c r="AT194" s="227" t="s">
        <v>221</v>
      </c>
      <c r="AU194" s="227" t="s">
        <v>84</v>
      </c>
      <c r="AY194" s="20" t="s">
        <v>219</v>
      </c>
      <c r="BE194" s="228">
        <f>IF(N194="základní",J194,0)</f>
        <v>0</v>
      </c>
      <c r="BF194" s="228">
        <f>IF(N194="snížená",J194,0)</f>
        <v>0</v>
      </c>
      <c r="BG194" s="228">
        <f>IF(N194="zákl. přenesená",J194,0)</f>
        <v>0</v>
      </c>
      <c r="BH194" s="228">
        <f>IF(N194="sníž. přenesená",J194,0)</f>
        <v>0</v>
      </c>
      <c r="BI194" s="228">
        <f>IF(N194="nulová",J194,0)</f>
        <v>0</v>
      </c>
      <c r="BJ194" s="20" t="s">
        <v>84</v>
      </c>
      <c r="BK194" s="228">
        <f>ROUND(I194*H194,2)</f>
        <v>0</v>
      </c>
      <c r="BL194" s="20" t="s">
        <v>226</v>
      </c>
      <c r="BM194" s="227" t="s">
        <v>2981</v>
      </c>
    </row>
    <row r="195" s="2" customFormat="1">
      <c r="A195" s="42"/>
      <c r="B195" s="43"/>
      <c r="C195" s="44"/>
      <c r="D195" s="299" t="s">
        <v>1131</v>
      </c>
      <c r="E195" s="44"/>
      <c r="F195" s="300" t="s">
        <v>1931</v>
      </c>
      <c r="G195" s="44"/>
      <c r="H195" s="44"/>
      <c r="I195" s="277"/>
      <c r="J195" s="44"/>
      <c r="K195" s="44"/>
      <c r="L195" s="48"/>
      <c r="M195" s="278"/>
      <c r="N195" s="279"/>
      <c r="O195" s="88"/>
      <c r="P195" s="88"/>
      <c r="Q195" s="88"/>
      <c r="R195" s="88"/>
      <c r="S195" s="88"/>
      <c r="T195" s="89"/>
      <c r="U195" s="42"/>
      <c r="V195" s="42"/>
      <c r="W195" s="42"/>
      <c r="X195" s="42"/>
      <c r="Y195" s="42"/>
      <c r="Z195" s="42"/>
      <c r="AA195" s="42"/>
      <c r="AB195" s="42"/>
      <c r="AC195" s="42"/>
      <c r="AD195" s="42"/>
      <c r="AE195" s="42"/>
      <c r="AT195" s="20" t="s">
        <v>1131</v>
      </c>
      <c r="AU195" s="20" t="s">
        <v>84</v>
      </c>
    </row>
    <row r="196" s="15" customFormat="1">
      <c r="A196" s="15"/>
      <c r="B196" s="266"/>
      <c r="C196" s="267"/>
      <c r="D196" s="231" t="s">
        <v>228</v>
      </c>
      <c r="E196" s="268" t="s">
        <v>32</v>
      </c>
      <c r="F196" s="269" t="s">
        <v>2982</v>
      </c>
      <c r="G196" s="267"/>
      <c r="H196" s="268" t="s">
        <v>32</v>
      </c>
      <c r="I196" s="270"/>
      <c r="J196" s="267"/>
      <c r="K196" s="267"/>
      <c r="L196" s="271"/>
      <c r="M196" s="272"/>
      <c r="N196" s="273"/>
      <c r="O196" s="273"/>
      <c r="P196" s="273"/>
      <c r="Q196" s="273"/>
      <c r="R196" s="273"/>
      <c r="S196" s="273"/>
      <c r="T196" s="274"/>
      <c r="U196" s="15"/>
      <c r="V196" s="15"/>
      <c r="W196" s="15"/>
      <c r="X196" s="15"/>
      <c r="Y196" s="15"/>
      <c r="Z196" s="15"/>
      <c r="AA196" s="15"/>
      <c r="AB196" s="15"/>
      <c r="AC196" s="15"/>
      <c r="AD196" s="15"/>
      <c r="AE196" s="15"/>
      <c r="AT196" s="275" t="s">
        <v>228</v>
      </c>
      <c r="AU196" s="275" t="s">
        <v>84</v>
      </c>
      <c r="AV196" s="15" t="s">
        <v>84</v>
      </c>
      <c r="AW196" s="15" t="s">
        <v>39</v>
      </c>
      <c r="AX196" s="15" t="s">
        <v>77</v>
      </c>
      <c r="AY196" s="275" t="s">
        <v>219</v>
      </c>
    </row>
    <row r="197" s="13" customFormat="1">
      <c r="A197" s="13"/>
      <c r="B197" s="229"/>
      <c r="C197" s="230"/>
      <c r="D197" s="231" t="s">
        <v>228</v>
      </c>
      <c r="E197" s="232" t="s">
        <v>1926</v>
      </c>
      <c r="F197" s="233" t="s">
        <v>2983</v>
      </c>
      <c r="G197" s="230"/>
      <c r="H197" s="234">
        <v>33.840000000000003</v>
      </c>
      <c r="I197" s="235"/>
      <c r="J197" s="230"/>
      <c r="K197" s="230"/>
      <c r="L197" s="236"/>
      <c r="M197" s="237"/>
      <c r="N197" s="238"/>
      <c r="O197" s="238"/>
      <c r="P197" s="238"/>
      <c r="Q197" s="238"/>
      <c r="R197" s="238"/>
      <c r="S197" s="238"/>
      <c r="T197" s="239"/>
      <c r="U197" s="13"/>
      <c r="V197" s="13"/>
      <c r="W197" s="13"/>
      <c r="X197" s="13"/>
      <c r="Y197" s="13"/>
      <c r="Z197" s="13"/>
      <c r="AA197" s="13"/>
      <c r="AB197" s="13"/>
      <c r="AC197" s="13"/>
      <c r="AD197" s="13"/>
      <c r="AE197" s="13"/>
      <c r="AT197" s="240" t="s">
        <v>228</v>
      </c>
      <c r="AU197" s="240" t="s">
        <v>84</v>
      </c>
      <c r="AV197" s="13" t="s">
        <v>86</v>
      </c>
      <c r="AW197" s="13" t="s">
        <v>39</v>
      </c>
      <c r="AX197" s="13" t="s">
        <v>84</v>
      </c>
      <c r="AY197" s="240" t="s">
        <v>219</v>
      </c>
    </row>
    <row r="198" s="2" customFormat="1" ht="24.15" customHeight="1">
      <c r="A198" s="42"/>
      <c r="B198" s="43"/>
      <c r="C198" s="216" t="s">
        <v>380</v>
      </c>
      <c r="D198" s="216" t="s">
        <v>221</v>
      </c>
      <c r="E198" s="217" t="s">
        <v>2984</v>
      </c>
      <c r="F198" s="218" t="s">
        <v>2985</v>
      </c>
      <c r="G198" s="219" t="s">
        <v>1749</v>
      </c>
      <c r="H198" s="220">
        <v>34.140000000000001</v>
      </c>
      <c r="I198" s="221"/>
      <c r="J198" s="222">
        <f>ROUND(I198*H198,2)</f>
        <v>0</v>
      </c>
      <c r="K198" s="218" t="s">
        <v>1129</v>
      </c>
      <c r="L198" s="48"/>
      <c r="M198" s="223" t="s">
        <v>32</v>
      </c>
      <c r="N198" s="224" t="s">
        <v>48</v>
      </c>
      <c r="O198" s="88"/>
      <c r="P198" s="225">
        <f>O198*H198</f>
        <v>0</v>
      </c>
      <c r="Q198" s="225">
        <v>0.247866</v>
      </c>
      <c r="R198" s="225">
        <f>Q198*H198</f>
        <v>8.4621452399999999</v>
      </c>
      <c r="S198" s="225">
        <v>0</v>
      </c>
      <c r="T198" s="226">
        <f>S198*H198</f>
        <v>0</v>
      </c>
      <c r="U198" s="42"/>
      <c r="V198" s="42"/>
      <c r="W198" s="42"/>
      <c r="X198" s="42"/>
      <c r="Y198" s="42"/>
      <c r="Z198" s="42"/>
      <c r="AA198" s="42"/>
      <c r="AB198" s="42"/>
      <c r="AC198" s="42"/>
      <c r="AD198" s="42"/>
      <c r="AE198" s="42"/>
      <c r="AR198" s="227" t="s">
        <v>226</v>
      </c>
      <c r="AT198" s="227" t="s">
        <v>221</v>
      </c>
      <c r="AU198" s="227" t="s">
        <v>84</v>
      </c>
      <c r="AY198" s="20" t="s">
        <v>219</v>
      </c>
      <c r="BE198" s="228">
        <f>IF(N198="základní",J198,0)</f>
        <v>0</v>
      </c>
      <c r="BF198" s="228">
        <f>IF(N198="snížená",J198,0)</f>
        <v>0</v>
      </c>
      <c r="BG198" s="228">
        <f>IF(N198="zákl. přenesená",J198,0)</f>
        <v>0</v>
      </c>
      <c r="BH198" s="228">
        <f>IF(N198="sníž. přenesená",J198,0)</f>
        <v>0</v>
      </c>
      <c r="BI198" s="228">
        <f>IF(N198="nulová",J198,0)</f>
        <v>0</v>
      </c>
      <c r="BJ198" s="20" t="s">
        <v>84</v>
      </c>
      <c r="BK198" s="228">
        <f>ROUND(I198*H198,2)</f>
        <v>0</v>
      </c>
      <c r="BL198" s="20" t="s">
        <v>226</v>
      </c>
      <c r="BM198" s="227" t="s">
        <v>2986</v>
      </c>
    </row>
    <row r="199" s="2" customFormat="1">
      <c r="A199" s="42"/>
      <c r="B199" s="43"/>
      <c r="C199" s="44"/>
      <c r="D199" s="299" t="s">
        <v>1131</v>
      </c>
      <c r="E199" s="44"/>
      <c r="F199" s="300" t="s">
        <v>2987</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1131</v>
      </c>
      <c r="AU199" s="20" t="s">
        <v>84</v>
      </c>
    </row>
    <row r="200" s="13" customFormat="1">
      <c r="A200" s="13"/>
      <c r="B200" s="229"/>
      <c r="C200" s="230"/>
      <c r="D200" s="231" t="s">
        <v>228</v>
      </c>
      <c r="E200" s="232" t="s">
        <v>1933</v>
      </c>
      <c r="F200" s="233" t="s">
        <v>2988</v>
      </c>
      <c r="G200" s="230"/>
      <c r="H200" s="234">
        <v>34.140000000000001</v>
      </c>
      <c r="I200" s="235"/>
      <c r="J200" s="230"/>
      <c r="K200" s="230"/>
      <c r="L200" s="236"/>
      <c r="M200" s="237"/>
      <c r="N200" s="238"/>
      <c r="O200" s="238"/>
      <c r="P200" s="238"/>
      <c r="Q200" s="238"/>
      <c r="R200" s="238"/>
      <c r="S200" s="238"/>
      <c r="T200" s="239"/>
      <c r="U200" s="13"/>
      <c r="V200" s="13"/>
      <c r="W200" s="13"/>
      <c r="X200" s="13"/>
      <c r="Y200" s="13"/>
      <c r="Z200" s="13"/>
      <c r="AA200" s="13"/>
      <c r="AB200" s="13"/>
      <c r="AC200" s="13"/>
      <c r="AD200" s="13"/>
      <c r="AE200" s="13"/>
      <c r="AT200" s="240" t="s">
        <v>228</v>
      </c>
      <c r="AU200" s="240" t="s">
        <v>84</v>
      </c>
      <c r="AV200" s="13" t="s">
        <v>86</v>
      </c>
      <c r="AW200" s="13" t="s">
        <v>39</v>
      </c>
      <c r="AX200" s="13" t="s">
        <v>84</v>
      </c>
      <c r="AY200" s="240" t="s">
        <v>219</v>
      </c>
    </row>
    <row r="201" s="2" customFormat="1" ht="33" customHeight="1">
      <c r="A201" s="42"/>
      <c r="B201" s="43"/>
      <c r="C201" s="216" t="s">
        <v>385</v>
      </c>
      <c r="D201" s="216" t="s">
        <v>221</v>
      </c>
      <c r="E201" s="217" t="s">
        <v>2989</v>
      </c>
      <c r="F201" s="218" t="s">
        <v>2990</v>
      </c>
      <c r="G201" s="219" t="s">
        <v>1749</v>
      </c>
      <c r="H201" s="220">
        <v>34.140000000000001</v>
      </c>
      <c r="I201" s="221"/>
      <c r="J201" s="222">
        <f>ROUND(I201*H201,2)</f>
        <v>0</v>
      </c>
      <c r="K201" s="218" t="s">
        <v>1129</v>
      </c>
      <c r="L201" s="48"/>
      <c r="M201" s="223" t="s">
        <v>32</v>
      </c>
      <c r="N201" s="224" t="s">
        <v>48</v>
      </c>
      <c r="O201" s="88"/>
      <c r="P201" s="225">
        <f>O201*H201</f>
        <v>0</v>
      </c>
      <c r="Q201" s="225">
        <v>0.71198399999999995</v>
      </c>
      <c r="R201" s="225">
        <f>Q201*H201</f>
        <v>24.307133759999999</v>
      </c>
      <c r="S201" s="225">
        <v>0</v>
      </c>
      <c r="T201" s="226">
        <f>S201*H201</f>
        <v>0</v>
      </c>
      <c r="U201" s="42"/>
      <c r="V201" s="42"/>
      <c r="W201" s="42"/>
      <c r="X201" s="42"/>
      <c r="Y201" s="42"/>
      <c r="Z201" s="42"/>
      <c r="AA201" s="42"/>
      <c r="AB201" s="42"/>
      <c r="AC201" s="42"/>
      <c r="AD201" s="42"/>
      <c r="AE201" s="42"/>
      <c r="AR201" s="227" t="s">
        <v>226</v>
      </c>
      <c r="AT201" s="227" t="s">
        <v>221</v>
      </c>
      <c r="AU201" s="227" t="s">
        <v>84</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2991</v>
      </c>
    </row>
    <row r="202" s="2" customFormat="1">
      <c r="A202" s="42"/>
      <c r="B202" s="43"/>
      <c r="C202" s="44"/>
      <c r="D202" s="299" t="s">
        <v>1131</v>
      </c>
      <c r="E202" s="44"/>
      <c r="F202" s="300" t="s">
        <v>2992</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1131</v>
      </c>
      <c r="AU202" s="20" t="s">
        <v>84</v>
      </c>
    </row>
    <row r="203" s="12" customFormat="1" ht="25.92" customHeight="1">
      <c r="A203" s="12"/>
      <c r="B203" s="200"/>
      <c r="C203" s="201"/>
      <c r="D203" s="202" t="s">
        <v>76</v>
      </c>
      <c r="E203" s="203" t="s">
        <v>246</v>
      </c>
      <c r="F203" s="203" t="s">
        <v>634</v>
      </c>
      <c r="G203" s="201"/>
      <c r="H203" s="201"/>
      <c r="I203" s="204"/>
      <c r="J203" s="205">
        <f>BK203</f>
        <v>0</v>
      </c>
      <c r="K203" s="201"/>
      <c r="L203" s="206"/>
      <c r="M203" s="207"/>
      <c r="N203" s="208"/>
      <c r="O203" s="208"/>
      <c r="P203" s="209">
        <f>SUM(P204:P211)</f>
        <v>0</v>
      </c>
      <c r="Q203" s="208"/>
      <c r="R203" s="209">
        <f>SUM(R204:R211)</f>
        <v>0</v>
      </c>
      <c r="S203" s="208"/>
      <c r="T203" s="210">
        <f>SUM(T204:T211)</f>
        <v>65.088000000000008</v>
      </c>
      <c r="U203" s="12"/>
      <c r="V203" s="12"/>
      <c r="W203" s="12"/>
      <c r="X203" s="12"/>
      <c r="Y203" s="12"/>
      <c r="Z203" s="12"/>
      <c r="AA203" s="12"/>
      <c r="AB203" s="12"/>
      <c r="AC203" s="12"/>
      <c r="AD203" s="12"/>
      <c r="AE203" s="12"/>
      <c r="AR203" s="211" t="s">
        <v>84</v>
      </c>
      <c r="AT203" s="212" t="s">
        <v>76</v>
      </c>
      <c r="AU203" s="212" t="s">
        <v>77</v>
      </c>
      <c r="AY203" s="211" t="s">
        <v>219</v>
      </c>
      <c r="BK203" s="213">
        <f>SUM(BK204:BK211)</f>
        <v>0</v>
      </c>
    </row>
    <row r="204" s="2" customFormat="1" ht="16.5" customHeight="1">
      <c r="A204" s="42"/>
      <c r="B204" s="43"/>
      <c r="C204" s="216" t="s">
        <v>390</v>
      </c>
      <c r="D204" s="216" t="s">
        <v>221</v>
      </c>
      <c r="E204" s="217" t="s">
        <v>1957</v>
      </c>
      <c r="F204" s="218" t="s">
        <v>1958</v>
      </c>
      <c r="G204" s="219" t="s">
        <v>1764</v>
      </c>
      <c r="H204" s="220">
        <v>36</v>
      </c>
      <c r="I204" s="221"/>
      <c r="J204" s="222">
        <f>ROUND(I204*H204,2)</f>
        <v>0</v>
      </c>
      <c r="K204" s="218" t="s">
        <v>1129</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84</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2993</v>
      </c>
    </row>
    <row r="205" s="2" customFormat="1">
      <c r="A205" s="42"/>
      <c r="B205" s="43"/>
      <c r="C205" s="44"/>
      <c r="D205" s="299" t="s">
        <v>1131</v>
      </c>
      <c r="E205" s="44"/>
      <c r="F205" s="300" t="s">
        <v>1960</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1131</v>
      </c>
      <c r="AU205" s="20" t="s">
        <v>84</v>
      </c>
    </row>
    <row r="206" s="15" customFormat="1">
      <c r="A206" s="15"/>
      <c r="B206" s="266"/>
      <c r="C206" s="267"/>
      <c r="D206" s="231" t="s">
        <v>228</v>
      </c>
      <c r="E206" s="268" t="s">
        <v>32</v>
      </c>
      <c r="F206" s="269" t="s">
        <v>2424</v>
      </c>
      <c r="G206" s="267"/>
      <c r="H206" s="268" t="s">
        <v>32</v>
      </c>
      <c r="I206" s="270"/>
      <c r="J206" s="267"/>
      <c r="K206" s="267"/>
      <c r="L206" s="271"/>
      <c r="M206" s="272"/>
      <c r="N206" s="273"/>
      <c r="O206" s="273"/>
      <c r="P206" s="273"/>
      <c r="Q206" s="273"/>
      <c r="R206" s="273"/>
      <c r="S206" s="273"/>
      <c r="T206" s="274"/>
      <c r="U206" s="15"/>
      <c r="V206" s="15"/>
      <c r="W206" s="15"/>
      <c r="X206" s="15"/>
      <c r="Y206" s="15"/>
      <c r="Z206" s="15"/>
      <c r="AA206" s="15"/>
      <c r="AB206" s="15"/>
      <c r="AC206" s="15"/>
      <c r="AD206" s="15"/>
      <c r="AE206" s="15"/>
      <c r="AT206" s="275" t="s">
        <v>228</v>
      </c>
      <c r="AU206" s="275" t="s">
        <v>84</v>
      </c>
      <c r="AV206" s="15" t="s">
        <v>84</v>
      </c>
      <c r="AW206" s="15" t="s">
        <v>39</v>
      </c>
      <c r="AX206" s="15" t="s">
        <v>77</v>
      </c>
      <c r="AY206" s="275" t="s">
        <v>219</v>
      </c>
    </row>
    <row r="207" s="13" customFormat="1">
      <c r="A207" s="13"/>
      <c r="B207" s="229"/>
      <c r="C207" s="230"/>
      <c r="D207" s="231" t="s">
        <v>228</v>
      </c>
      <c r="E207" s="232" t="s">
        <v>1948</v>
      </c>
      <c r="F207" s="233" t="s">
        <v>2994</v>
      </c>
      <c r="G207" s="230"/>
      <c r="H207" s="234">
        <v>36</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84</v>
      </c>
      <c r="AV207" s="13" t="s">
        <v>86</v>
      </c>
      <c r="AW207" s="13" t="s">
        <v>39</v>
      </c>
      <c r="AX207" s="13" t="s">
        <v>84</v>
      </c>
      <c r="AY207" s="240" t="s">
        <v>219</v>
      </c>
    </row>
    <row r="208" s="2" customFormat="1" ht="24.15" customHeight="1">
      <c r="A208" s="42"/>
      <c r="B208" s="43"/>
      <c r="C208" s="216" t="s">
        <v>394</v>
      </c>
      <c r="D208" s="216" t="s">
        <v>221</v>
      </c>
      <c r="E208" s="217" t="s">
        <v>1964</v>
      </c>
      <c r="F208" s="218" t="s">
        <v>1965</v>
      </c>
      <c r="G208" s="219" t="s">
        <v>1764</v>
      </c>
      <c r="H208" s="220">
        <v>36</v>
      </c>
      <c r="I208" s="221"/>
      <c r="J208" s="222">
        <f>ROUND(I208*H208,2)</f>
        <v>0</v>
      </c>
      <c r="K208" s="218" t="s">
        <v>1129</v>
      </c>
      <c r="L208" s="48"/>
      <c r="M208" s="223" t="s">
        <v>32</v>
      </c>
      <c r="N208" s="224" t="s">
        <v>48</v>
      </c>
      <c r="O208" s="88"/>
      <c r="P208" s="225">
        <f>O208*H208</f>
        <v>0</v>
      </c>
      <c r="Q208" s="225">
        <v>0</v>
      </c>
      <c r="R208" s="225">
        <f>Q208*H208</f>
        <v>0</v>
      </c>
      <c r="S208" s="225">
        <v>1.8080000000000001</v>
      </c>
      <c r="T208" s="226">
        <f>S208*H208</f>
        <v>65.088000000000008</v>
      </c>
      <c r="U208" s="42"/>
      <c r="V208" s="42"/>
      <c r="W208" s="42"/>
      <c r="X208" s="42"/>
      <c r="Y208" s="42"/>
      <c r="Z208" s="42"/>
      <c r="AA208" s="42"/>
      <c r="AB208" s="42"/>
      <c r="AC208" s="42"/>
      <c r="AD208" s="42"/>
      <c r="AE208" s="42"/>
      <c r="AR208" s="227" t="s">
        <v>226</v>
      </c>
      <c r="AT208" s="227" t="s">
        <v>221</v>
      </c>
      <c r="AU208" s="227" t="s">
        <v>84</v>
      </c>
      <c r="AY208" s="20" t="s">
        <v>219</v>
      </c>
      <c r="BE208" s="228">
        <f>IF(N208="základní",J208,0)</f>
        <v>0</v>
      </c>
      <c r="BF208" s="228">
        <f>IF(N208="snížená",J208,0)</f>
        <v>0</v>
      </c>
      <c r="BG208" s="228">
        <f>IF(N208="zákl. přenesená",J208,0)</f>
        <v>0</v>
      </c>
      <c r="BH208" s="228">
        <f>IF(N208="sníž. přenesená",J208,0)</f>
        <v>0</v>
      </c>
      <c r="BI208" s="228">
        <f>IF(N208="nulová",J208,0)</f>
        <v>0</v>
      </c>
      <c r="BJ208" s="20" t="s">
        <v>84</v>
      </c>
      <c r="BK208" s="228">
        <f>ROUND(I208*H208,2)</f>
        <v>0</v>
      </c>
      <c r="BL208" s="20" t="s">
        <v>226</v>
      </c>
      <c r="BM208" s="227" t="s">
        <v>2995</v>
      </c>
    </row>
    <row r="209" s="2" customFormat="1">
      <c r="A209" s="42"/>
      <c r="B209" s="43"/>
      <c r="C209" s="44"/>
      <c r="D209" s="299" t="s">
        <v>1131</v>
      </c>
      <c r="E209" s="44"/>
      <c r="F209" s="300" t="s">
        <v>1967</v>
      </c>
      <c r="G209" s="44"/>
      <c r="H209" s="44"/>
      <c r="I209" s="277"/>
      <c r="J209" s="44"/>
      <c r="K209" s="44"/>
      <c r="L209" s="48"/>
      <c r="M209" s="278"/>
      <c r="N209" s="279"/>
      <c r="O209" s="88"/>
      <c r="P209" s="88"/>
      <c r="Q209" s="88"/>
      <c r="R209" s="88"/>
      <c r="S209" s="88"/>
      <c r="T209" s="89"/>
      <c r="U209" s="42"/>
      <c r="V209" s="42"/>
      <c r="W209" s="42"/>
      <c r="X209" s="42"/>
      <c r="Y209" s="42"/>
      <c r="Z209" s="42"/>
      <c r="AA209" s="42"/>
      <c r="AB209" s="42"/>
      <c r="AC209" s="42"/>
      <c r="AD209" s="42"/>
      <c r="AE209" s="42"/>
      <c r="AT209" s="20" t="s">
        <v>1131</v>
      </c>
      <c r="AU209" s="20" t="s">
        <v>84</v>
      </c>
    </row>
    <row r="210" s="15" customFormat="1">
      <c r="A210" s="15"/>
      <c r="B210" s="266"/>
      <c r="C210" s="267"/>
      <c r="D210" s="231" t="s">
        <v>228</v>
      </c>
      <c r="E210" s="268" t="s">
        <v>32</v>
      </c>
      <c r="F210" s="269" t="s">
        <v>1968</v>
      </c>
      <c r="G210" s="267"/>
      <c r="H210" s="268" t="s">
        <v>32</v>
      </c>
      <c r="I210" s="270"/>
      <c r="J210" s="267"/>
      <c r="K210" s="267"/>
      <c r="L210" s="271"/>
      <c r="M210" s="272"/>
      <c r="N210" s="273"/>
      <c r="O210" s="273"/>
      <c r="P210" s="273"/>
      <c r="Q210" s="273"/>
      <c r="R210" s="273"/>
      <c r="S210" s="273"/>
      <c r="T210" s="274"/>
      <c r="U210" s="15"/>
      <c r="V210" s="15"/>
      <c r="W210" s="15"/>
      <c r="X210" s="15"/>
      <c r="Y210" s="15"/>
      <c r="Z210" s="15"/>
      <c r="AA210" s="15"/>
      <c r="AB210" s="15"/>
      <c r="AC210" s="15"/>
      <c r="AD210" s="15"/>
      <c r="AE210" s="15"/>
      <c r="AT210" s="275" t="s">
        <v>228</v>
      </c>
      <c r="AU210" s="275" t="s">
        <v>84</v>
      </c>
      <c r="AV210" s="15" t="s">
        <v>84</v>
      </c>
      <c r="AW210" s="15" t="s">
        <v>39</v>
      </c>
      <c r="AX210" s="15" t="s">
        <v>77</v>
      </c>
      <c r="AY210" s="275" t="s">
        <v>219</v>
      </c>
    </row>
    <row r="211" s="13" customFormat="1">
      <c r="A211" s="13"/>
      <c r="B211" s="229"/>
      <c r="C211" s="230"/>
      <c r="D211" s="231" t="s">
        <v>228</v>
      </c>
      <c r="E211" s="232" t="s">
        <v>1955</v>
      </c>
      <c r="F211" s="233" t="s">
        <v>2994</v>
      </c>
      <c r="G211" s="230"/>
      <c r="H211" s="234">
        <v>36</v>
      </c>
      <c r="I211" s="235"/>
      <c r="J211" s="230"/>
      <c r="K211" s="230"/>
      <c r="L211" s="236"/>
      <c r="M211" s="237"/>
      <c r="N211" s="238"/>
      <c r="O211" s="238"/>
      <c r="P211" s="238"/>
      <c r="Q211" s="238"/>
      <c r="R211" s="238"/>
      <c r="S211" s="238"/>
      <c r="T211" s="239"/>
      <c r="U211" s="13"/>
      <c r="V211" s="13"/>
      <c r="W211" s="13"/>
      <c r="X211" s="13"/>
      <c r="Y211" s="13"/>
      <c r="Z211" s="13"/>
      <c r="AA211" s="13"/>
      <c r="AB211" s="13"/>
      <c r="AC211" s="13"/>
      <c r="AD211" s="13"/>
      <c r="AE211" s="13"/>
      <c r="AT211" s="240" t="s">
        <v>228</v>
      </c>
      <c r="AU211" s="240" t="s">
        <v>84</v>
      </c>
      <c r="AV211" s="13" t="s">
        <v>86</v>
      </c>
      <c r="AW211" s="13" t="s">
        <v>39</v>
      </c>
      <c r="AX211" s="13" t="s">
        <v>84</v>
      </c>
      <c r="AY211" s="240" t="s">
        <v>219</v>
      </c>
    </row>
    <row r="212" s="12" customFormat="1" ht="25.92" customHeight="1">
      <c r="A212" s="12"/>
      <c r="B212" s="200"/>
      <c r="C212" s="201"/>
      <c r="D212" s="202" t="s">
        <v>76</v>
      </c>
      <c r="E212" s="203" t="s">
        <v>1970</v>
      </c>
      <c r="F212" s="203" t="s">
        <v>1971</v>
      </c>
      <c r="G212" s="201"/>
      <c r="H212" s="201"/>
      <c r="I212" s="204"/>
      <c r="J212" s="205">
        <f>BK212</f>
        <v>0</v>
      </c>
      <c r="K212" s="201"/>
      <c r="L212" s="206"/>
      <c r="M212" s="207"/>
      <c r="N212" s="208"/>
      <c r="O212" s="208"/>
      <c r="P212" s="209">
        <f>SUM(P213:P226)</f>
        <v>0</v>
      </c>
      <c r="Q212" s="208"/>
      <c r="R212" s="209">
        <f>SUM(R213:R226)</f>
        <v>0.063</v>
      </c>
      <c r="S212" s="208"/>
      <c r="T212" s="210">
        <f>SUM(T213:T226)</f>
        <v>0</v>
      </c>
      <c r="U212" s="12"/>
      <c r="V212" s="12"/>
      <c r="W212" s="12"/>
      <c r="X212" s="12"/>
      <c r="Y212" s="12"/>
      <c r="Z212" s="12"/>
      <c r="AA212" s="12"/>
      <c r="AB212" s="12"/>
      <c r="AC212" s="12"/>
      <c r="AD212" s="12"/>
      <c r="AE212" s="12"/>
      <c r="AR212" s="211" t="s">
        <v>86</v>
      </c>
      <c r="AT212" s="212" t="s">
        <v>76</v>
      </c>
      <c r="AU212" s="212" t="s">
        <v>77</v>
      </c>
      <c r="AY212" s="211" t="s">
        <v>219</v>
      </c>
      <c r="BK212" s="213">
        <f>SUM(BK213:BK226)</f>
        <v>0</v>
      </c>
    </row>
    <row r="213" s="2" customFormat="1" ht="24.15" customHeight="1">
      <c r="A213" s="42"/>
      <c r="B213" s="43"/>
      <c r="C213" s="216" t="s">
        <v>398</v>
      </c>
      <c r="D213" s="216" t="s">
        <v>221</v>
      </c>
      <c r="E213" s="217" t="s">
        <v>1976</v>
      </c>
      <c r="F213" s="218" t="s">
        <v>1977</v>
      </c>
      <c r="G213" s="219" t="s">
        <v>1749</v>
      </c>
      <c r="H213" s="220">
        <v>63.079999999999998</v>
      </c>
      <c r="I213" s="221"/>
      <c r="J213" s="222">
        <f>ROUND(I213*H213,2)</f>
        <v>0</v>
      </c>
      <c r="K213" s="218" t="s">
        <v>1129</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302</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302</v>
      </c>
      <c r="BM213" s="227" t="s">
        <v>2996</v>
      </c>
    </row>
    <row r="214" s="2" customFormat="1">
      <c r="A214" s="42"/>
      <c r="B214" s="43"/>
      <c r="C214" s="44"/>
      <c r="D214" s="299" t="s">
        <v>1131</v>
      </c>
      <c r="E214" s="44"/>
      <c r="F214" s="300" t="s">
        <v>1979</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1131</v>
      </c>
      <c r="AU214" s="20" t="s">
        <v>84</v>
      </c>
    </row>
    <row r="215" s="15" customFormat="1">
      <c r="A215" s="15"/>
      <c r="B215" s="266"/>
      <c r="C215" s="267"/>
      <c r="D215" s="231" t="s">
        <v>228</v>
      </c>
      <c r="E215" s="268" t="s">
        <v>32</v>
      </c>
      <c r="F215" s="269" t="s">
        <v>2997</v>
      </c>
      <c r="G215" s="267"/>
      <c r="H215" s="268" t="s">
        <v>32</v>
      </c>
      <c r="I215" s="270"/>
      <c r="J215" s="267"/>
      <c r="K215" s="267"/>
      <c r="L215" s="271"/>
      <c r="M215" s="272"/>
      <c r="N215" s="273"/>
      <c r="O215" s="273"/>
      <c r="P215" s="273"/>
      <c r="Q215" s="273"/>
      <c r="R215" s="273"/>
      <c r="S215" s="273"/>
      <c r="T215" s="274"/>
      <c r="U215" s="15"/>
      <c r="V215" s="15"/>
      <c r="W215" s="15"/>
      <c r="X215" s="15"/>
      <c r="Y215" s="15"/>
      <c r="Z215" s="15"/>
      <c r="AA215" s="15"/>
      <c r="AB215" s="15"/>
      <c r="AC215" s="15"/>
      <c r="AD215" s="15"/>
      <c r="AE215" s="15"/>
      <c r="AT215" s="275" t="s">
        <v>228</v>
      </c>
      <c r="AU215" s="275" t="s">
        <v>84</v>
      </c>
      <c r="AV215" s="15" t="s">
        <v>84</v>
      </c>
      <c r="AW215" s="15" t="s">
        <v>39</v>
      </c>
      <c r="AX215" s="15" t="s">
        <v>77</v>
      </c>
      <c r="AY215" s="275" t="s">
        <v>219</v>
      </c>
    </row>
    <row r="216" s="13" customFormat="1">
      <c r="A216" s="13"/>
      <c r="B216" s="229"/>
      <c r="C216" s="230"/>
      <c r="D216" s="231" t="s">
        <v>228</v>
      </c>
      <c r="E216" s="232" t="s">
        <v>2110</v>
      </c>
      <c r="F216" s="233" t="s">
        <v>2998</v>
      </c>
      <c r="G216" s="230"/>
      <c r="H216" s="234">
        <v>63.079999999999998</v>
      </c>
      <c r="I216" s="235"/>
      <c r="J216" s="230"/>
      <c r="K216" s="230"/>
      <c r="L216" s="236"/>
      <c r="M216" s="237"/>
      <c r="N216" s="238"/>
      <c r="O216" s="238"/>
      <c r="P216" s="238"/>
      <c r="Q216" s="238"/>
      <c r="R216" s="238"/>
      <c r="S216" s="238"/>
      <c r="T216" s="239"/>
      <c r="U216" s="13"/>
      <c r="V216" s="13"/>
      <c r="W216" s="13"/>
      <c r="X216" s="13"/>
      <c r="Y216" s="13"/>
      <c r="Z216" s="13"/>
      <c r="AA216" s="13"/>
      <c r="AB216" s="13"/>
      <c r="AC216" s="13"/>
      <c r="AD216" s="13"/>
      <c r="AE216" s="13"/>
      <c r="AT216" s="240" t="s">
        <v>228</v>
      </c>
      <c r="AU216" s="240" t="s">
        <v>84</v>
      </c>
      <c r="AV216" s="13" t="s">
        <v>86</v>
      </c>
      <c r="AW216" s="13" t="s">
        <v>39</v>
      </c>
      <c r="AX216" s="13" t="s">
        <v>84</v>
      </c>
      <c r="AY216" s="240" t="s">
        <v>219</v>
      </c>
    </row>
    <row r="217" s="2" customFormat="1" ht="16.5" customHeight="1">
      <c r="A217" s="42"/>
      <c r="B217" s="43"/>
      <c r="C217" s="252" t="s">
        <v>402</v>
      </c>
      <c r="D217" s="252" t="s">
        <v>280</v>
      </c>
      <c r="E217" s="253" t="s">
        <v>1980</v>
      </c>
      <c r="F217" s="254" t="s">
        <v>1981</v>
      </c>
      <c r="G217" s="255" t="s">
        <v>1839</v>
      </c>
      <c r="H217" s="256">
        <v>0.019</v>
      </c>
      <c r="I217" s="257"/>
      <c r="J217" s="258">
        <f>ROUND(I217*H217,2)</f>
        <v>0</v>
      </c>
      <c r="K217" s="254" t="s">
        <v>1129</v>
      </c>
      <c r="L217" s="259"/>
      <c r="M217" s="260" t="s">
        <v>32</v>
      </c>
      <c r="N217" s="261" t="s">
        <v>48</v>
      </c>
      <c r="O217" s="88"/>
      <c r="P217" s="225">
        <f>O217*H217</f>
        <v>0</v>
      </c>
      <c r="Q217" s="225">
        <v>1</v>
      </c>
      <c r="R217" s="225">
        <f>Q217*H217</f>
        <v>0.019</v>
      </c>
      <c r="S217" s="225">
        <v>0</v>
      </c>
      <c r="T217" s="226">
        <f>S217*H217</f>
        <v>0</v>
      </c>
      <c r="U217" s="42"/>
      <c r="V217" s="42"/>
      <c r="W217" s="42"/>
      <c r="X217" s="42"/>
      <c r="Y217" s="42"/>
      <c r="Z217" s="42"/>
      <c r="AA217" s="42"/>
      <c r="AB217" s="42"/>
      <c r="AC217" s="42"/>
      <c r="AD217" s="42"/>
      <c r="AE217" s="42"/>
      <c r="AR217" s="227" t="s">
        <v>375</v>
      </c>
      <c r="AT217" s="227" t="s">
        <v>280</v>
      </c>
      <c r="AU217" s="227" t="s">
        <v>84</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302</v>
      </c>
      <c r="BM217" s="227" t="s">
        <v>2999</v>
      </c>
    </row>
    <row r="218" s="2" customFormat="1">
      <c r="A218" s="42"/>
      <c r="B218" s="43"/>
      <c r="C218" s="44"/>
      <c r="D218" s="231" t="s">
        <v>663</v>
      </c>
      <c r="E218" s="44"/>
      <c r="F218" s="276" t="s">
        <v>1983</v>
      </c>
      <c r="G218" s="44"/>
      <c r="H218" s="44"/>
      <c r="I218" s="277"/>
      <c r="J218" s="44"/>
      <c r="K218" s="44"/>
      <c r="L218" s="48"/>
      <c r="M218" s="278"/>
      <c r="N218" s="279"/>
      <c r="O218" s="88"/>
      <c r="P218" s="88"/>
      <c r="Q218" s="88"/>
      <c r="R218" s="88"/>
      <c r="S218" s="88"/>
      <c r="T218" s="89"/>
      <c r="U218" s="42"/>
      <c r="V218" s="42"/>
      <c r="W218" s="42"/>
      <c r="X218" s="42"/>
      <c r="Y218" s="42"/>
      <c r="Z218" s="42"/>
      <c r="AA218" s="42"/>
      <c r="AB218" s="42"/>
      <c r="AC218" s="42"/>
      <c r="AD218" s="42"/>
      <c r="AE218" s="42"/>
      <c r="AT218" s="20" t="s">
        <v>663</v>
      </c>
      <c r="AU218" s="20" t="s">
        <v>84</v>
      </c>
    </row>
    <row r="219" s="2" customFormat="1" ht="24.15" customHeight="1">
      <c r="A219" s="42"/>
      <c r="B219" s="43"/>
      <c r="C219" s="216" t="s">
        <v>406</v>
      </c>
      <c r="D219" s="216" t="s">
        <v>221</v>
      </c>
      <c r="E219" s="217" t="s">
        <v>1984</v>
      </c>
      <c r="F219" s="218" t="s">
        <v>1985</v>
      </c>
      <c r="G219" s="219" t="s">
        <v>1749</v>
      </c>
      <c r="H219" s="220">
        <v>63.079999999999998</v>
      </c>
      <c r="I219" s="221"/>
      <c r="J219" s="222">
        <f>ROUND(I219*H219,2)</f>
        <v>0</v>
      </c>
      <c r="K219" s="218" t="s">
        <v>1129</v>
      </c>
      <c r="L219" s="48"/>
      <c r="M219" s="223" t="s">
        <v>32</v>
      </c>
      <c r="N219" s="224" t="s">
        <v>48</v>
      </c>
      <c r="O219" s="88"/>
      <c r="P219" s="225">
        <f>O219*H219</f>
        <v>0</v>
      </c>
      <c r="Q219" s="225">
        <v>0</v>
      </c>
      <c r="R219" s="225">
        <f>Q219*H219</f>
        <v>0</v>
      </c>
      <c r="S219" s="225">
        <v>0</v>
      </c>
      <c r="T219" s="226">
        <f>S219*H219</f>
        <v>0</v>
      </c>
      <c r="U219" s="42"/>
      <c r="V219" s="42"/>
      <c r="W219" s="42"/>
      <c r="X219" s="42"/>
      <c r="Y219" s="42"/>
      <c r="Z219" s="42"/>
      <c r="AA219" s="42"/>
      <c r="AB219" s="42"/>
      <c r="AC219" s="42"/>
      <c r="AD219" s="42"/>
      <c r="AE219" s="42"/>
      <c r="AR219" s="227" t="s">
        <v>302</v>
      </c>
      <c r="AT219" s="227" t="s">
        <v>221</v>
      </c>
      <c r="AU219" s="227" t="s">
        <v>84</v>
      </c>
      <c r="AY219" s="20" t="s">
        <v>219</v>
      </c>
      <c r="BE219" s="228">
        <f>IF(N219="základní",J219,0)</f>
        <v>0</v>
      </c>
      <c r="BF219" s="228">
        <f>IF(N219="snížená",J219,0)</f>
        <v>0</v>
      </c>
      <c r="BG219" s="228">
        <f>IF(N219="zákl. přenesená",J219,0)</f>
        <v>0</v>
      </c>
      <c r="BH219" s="228">
        <f>IF(N219="sníž. přenesená",J219,0)</f>
        <v>0</v>
      </c>
      <c r="BI219" s="228">
        <f>IF(N219="nulová",J219,0)</f>
        <v>0</v>
      </c>
      <c r="BJ219" s="20" t="s">
        <v>84</v>
      </c>
      <c r="BK219" s="228">
        <f>ROUND(I219*H219,2)</f>
        <v>0</v>
      </c>
      <c r="BL219" s="20" t="s">
        <v>302</v>
      </c>
      <c r="BM219" s="227" t="s">
        <v>3000</v>
      </c>
    </row>
    <row r="220" s="2" customFormat="1">
      <c r="A220" s="42"/>
      <c r="B220" s="43"/>
      <c r="C220" s="44"/>
      <c r="D220" s="299" t="s">
        <v>1131</v>
      </c>
      <c r="E220" s="44"/>
      <c r="F220" s="300" t="s">
        <v>1987</v>
      </c>
      <c r="G220" s="44"/>
      <c r="H220" s="44"/>
      <c r="I220" s="277"/>
      <c r="J220" s="44"/>
      <c r="K220" s="44"/>
      <c r="L220" s="48"/>
      <c r="M220" s="278"/>
      <c r="N220" s="279"/>
      <c r="O220" s="88"/>
      <c r="P220" s="88"/>
      <c r="Q220" s="88"/>
      <c r="R220" s="88"/>
      <c r="S220" s="88"/>
      <c r="T220" s="89"/>
      <c r="U220" s="42"/>
      <c r="V220" s="42"/>
      <c r="W220" s="42"/>
      <c r="X220" s="42"/>
      <c r="Y220" s="42"/>
      <c r="Z220" s="42"/>
      <c r="AA220" s="42"/>
      <c r="AB220" s="42"/>
      <c r="AC220" s="42"/>
      <c r="AD220" s="42"/>
      <c r="AE220" s="42"/>
      <c r="AT220" s="20" t="s">
        <v>1131</v>
      </c>
      <c r="AU220" s="20" t="s">
        <v>84</v>
      </c>
    </row>
    <row r="221" s="15" customFormat="1">
      <c r="A221" s="15"/>
      <c r="B221" s="266"/>
      <c r="C221" s="267"/>
      <c r="D221" s="231" t="s">
        <v>228</v>
      </c>
      <c r="E221" s="268" t="s">
        <v>32</v>
      </c>
      <c r="F221" s="269" t="s">
        <v>3001</v>
      </c>
      <c r="G221" s="267"/>
      <c r="H221" s="268" t="s">
        <v>32</v>
      </c>
      <c r="I221" s="270"/>
      <c r="J221" s="267"/>
      <c r="K221" s="267"/>
      <c r="L221" s="271"/>
      <c r="M221" s="272"/>
      <c r="N221" s="273"/>
      <c r="O221" s="273"/>
      <c r="P221" s="273"/>
      <c r="Q221" s="273"/>
      <c r="R221" s="273"/>
      <c r="S221" s="273"/>
      <c r="T221" s="274"/>
      <c r="U221" s="15"/>
      <c r="V221" s="15"/>
      <c r="W221" s="15"/>
      <c r="X221" s="15"/>
      <c r="Y221" s="15"/>
      <c r="Z221" s="15"/>
      <c r="AA221" s="15"/>
      <c r="AB221" s="15"/>
      <c r="AC221" s="15"/>
      <c r="AD221" s="15"/>
      <c r="AE221" s="15"/>
      <c r="AT221" s="275" t="s">
        <v>228</v>
      </c>
      <c r="AU221" s="275" t="s">
        <v>84</v>
      </c>
      <c r="AV221" s="15" t="s">
        <v>84</v>
      </c>
      <c r="AW221" s="15" t="s">
        <v>39</v>
      </c>
      <c r="AX221" s="15" t="s">
        <v>77</v>
      </c>
      <c r="AY221" s="275" t="s">
        <v>219</v>
      </c>
    </row>
    <row r="222" s="13" customFormat="1">
      <c r="A222" s="13"/>
      <c r="B222" s="229"/>
      <c r="C222" s="230"/>
      <c r="D222" s="231" t="s">
        <v>228</v>
      </c>
      <c r="E222" s="232" t="s">
        <v>2122</v>
      </c>
      <c r="F222" s="233" t="s">
        <v>3002</v>
      </c>
      <c r="G222" s="230"/>
      <c r="H222" s="234">
        <v>63.079999999999998</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84</v>
      </c>
      <c r="AV222" s="13" t="s">
        <v>86</v>
      </c>
      <c r="AW222" s="13" t="s">
        <v>39</v>
      </c>
      <c r="AX222" s="13" t="s">
        <v>84</v>
      </c>
      <c r="AY222" s="240" t="s">
        <v>219</v>
      </c>
    </row>
    <row r="223" s="2" customFormat="1" ht="16.5" customHeight="1">
      <c r="A223" s="42"/>
      <c r="B223" s="43"/>
      <c r="C223" s="252" t="s">
        <v>410</v>
      </c>
      <c r="D223" s="252" t="s">
        <v>280</v>
      </c>
      <c r="E223" s="253" t="s">
        <v>1988</v>
      </c>
      <c r="F223" s="254" t="s">
        <v>1989</v>
      </c>
      <c r="G223" s="255" t="s">
        <v>1839</v>
      </c>
      <c r="H223" s="256">
        <v>0.043999999999999997</v>
      </c>
      <c r="I223" s="257"/>
      <c r="J223" s="258">
        <f>ROUND(I223*H223,2)</f>
        <v>0</v>
      </c>
      <c r="K223" s="254" t="s">
        <v>1129</v>
      </c>
      <c r="L223" s="259"/>
      <c r="M223" s="260" t="s">
        <v>32</v>
      </c>
      <c r="N223" s="261" t="s">
        <v>48</v>
      </c>
      <c r="O223" s="88"/>
      <c r="P223" s="225">
        <f>O223*H223</f>
        <v>0</v>
      </c>
      <c r="Q223" s="225">
        <v>1</v>
      </c>
      <c r="R223" s="225">
        <f>Q223*H223</f>
        <v>0.043999999999999997</v>
      </c>
      <c r="S223" s="225">
        <v>0</v>
      </c>
      <c r="T223" s="226">
        <f>S223*H223</f>
        <v>0</v>
      </c>
      <c r="U223" s="42"/>
      <c r="V223" s="42"/>
      <c r="W223" s="42"/>
      <c r="X223" s="42"/>
      <c r="Y223" s="42"/>
      <c r="Z223" s="42"/>
      <c r="AA223" s="42"/>
      <c r="AB223" s="42"/>
      <c r="AC223" s="42"/>
      <c r="AD223" s="42"/>
      <c r="AE223" s="42"/>
      <c r="AR223" s="227" t="s">
        <v>375</v>
      </c>
      <c r="AT223" s="227" t="s">
        <v>280</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3003</v>
      </c>
    </row>
    <row r="224" s="2" customFormat="1">
      <c r="A224" s="42"/>
      <c r="B224" s="43"/>
      <c r="C224" s="44"/>
      <c r="D224" s="231" t="s">
        <v>663</v>
      </c>
      <c r="E224" s="44"/>
      <c r="F224" s="276" t="s">
        <v>1991</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663</v>
      </c>
      <c r="AU224" s="20" t="s">
        <v>84</v>
      </c>
    </row>
    <row r="225" s="2" customFormat="1" ht="24.15" customHeight="1">
      <c r="A225" s="42"/>
      <c r="B225" s="43"/>
      <c r="C225" s="216" t="s">
        <v>414</v>
      </c>
      <c r="D225" s="216" t="s">
        <v>221</v>
      </c>
      <c r="E225" s="217" t="s">
        <v>2037</v>
      </c>
      <c r="F225" s="218" t="s">
        <v>2038</v>
      </c>
      <c r="G225" s="219" t="s">
        <v>1839</v>
      </c>
      <c r="H225" s="220">
        <v>0.063</v>
      </c>
      <c r="I225" s="221"/>
      <c r="J225" s="222">
        <f>ROUND(I225*H225,2)</f>
        <v>0</v>
      </c>
      <c r="K225" s="218" t="s">
        <v>1129</v>
      </c>
      <c r="L225" s="48"/>
      <c r="M225" s="223" t="s">
        <v>32</v>
      </c>
      <c r="N225" s="224"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302</v>
      </c>
      <c r="AT225" s="227" t="s">
        <v>221</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302</v>
      </c>
      <c r="BM225" s="227" t="s">
        <v>3004</v>
      </c>
    </row>
    <row r="226" s="2" customFormat="1">
      <c r="A226" s="42"/>
      <c r="B226" s="43"/>
      <c r="C226" s="44"/>
      <c r="D226" s="299" t="s">
        <v>1131</v>
      </c>
      <c r="E226" s="44"/>
      <c r="F226" s="300" t="s">
        <v>2040</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1131</v>
      </c>
      <c r="AU226" s="20" t="s">
        <v>84</v>
      </c>
    </row>
    <row r="227" s="12" customFormat="1" ht="25.92" customHeight="1">
      <c r="A227" s="12"/>
      <c r="B227" s="200"/>
      <c r="C227" s="201"/>
      <c r="D227" s="202" t="s">
        <v>76</v>
      </c>
      <c r="E227" s="203" t="s">
        <v>262</v>
      </c>
      <c r="F227" s="203" t="s">
        <v>3005</v>
      </c>
      <c r="G227" s="201"/>
      <c r="H227" s="201"/>
      <c r="I227" s="204"/>
      <c r="J227" s="205">
        <f>BK227</f>
        <v>0</v>
      </c>
      <c r="K227" s="201"/>
      <c r="L227" s="206"/>
      <c r="M227" s="207"/>
      <c r="N227" s="208"/>
      <c r="O227" s="208"/>
      <c r="P227" s="209">
        <f>SUM(P228:P230)</f>
        <v>0</v>
      </c>
      <c r="Q227" s="208"/>
      <c r="R227" s="209">
        <f>SUM(R228:R230)</f>
        <v>0</v>
      </c>
      <c r="S227" s="208"/>
      <c r="T227" s="210">
        <f>SUM(T228:T230)</f>
        <v>0.21000000000000002</v>
      </c>
      <c r="U227" s="12"/>
      <c r="V227" s="12"/>
      <c r="W227" s="12"/>
      <c r="X227" s="12"/>
      <c r="Y227" s="12"/>
      <c r="Z227" s="12"/>
      <c r="AA227" s="12"/>
      <c r="AB227" s="12"/>
      <c r="AC227" s="12"/>
      <c r="AD227" s="12"/>
      <c r="AE227" s="12"/>
      <c r="AR227" s="211" t="s">
        <v>84</v>
      </c>
      <c r="AT227" s="212" t="s">
        <v>76</v>
      </c>
      <c r="AU227" s="212" t="s">
        <v>77</v>
      </c>
      <c r="AY227" s="211" t="s">
        <v>219</v>
      </c>
      <c r="BK227" s="213">
        <f>SUM(BK228:BK230)</f>
        <v>0</v>
      </c>
    </row>
    <row r="228" s="2" customFormat="1" ht="24.15" customHeight="1">
      <c r="A228" s="42"/>
      <c r="B228" s="43"/>
      <c r="C228" s="216" t="s">
        <v>419</v>
      </c>
      <c r="D228" s="216" t="s">
        <v>221</v>
      </c>
      <c r="E228" s="217" t="s">
        <v>3006</v>
      </c>
      <c r="F228" s="218" t="s">
        <v>3007</v>
      </c>
      <c r="G228" s="219" t="s">
        <v>280</v>
      </c>
      <c r="H228" s="220">
        <v>3</v>
      </c>
      <c r="I228" s="221"/>
      <c r="J228" s="222">
        <f>ROUND(I228*H228,2)</f>
        <v>0</v>
      </c>
      <c r="K228" s="218" t="s">
        <v>1129</v>
      </c>
      <c r="L228" s="48"/>
      <c r="M228" s="223" t="s">
        <v>32</v>
      </c>
      <c r="N228" s="224" t="s">
        <v>48</v>
      </c>
      <c r="O228" s="88"/>
      <c r="P228" s="225">
        <f>O228*H228</f>
        <v>0</v>
      </c>
      <c r="Q228" s="225">
        <v>0</v>
      </c>
      <c r="R228" s="225">
        <f>Q228*H228</f>
        <v>0</v>
      </c>
      <c r="S228" s="225">
        <v>0.070000000000000007</v>
      </c>
      <c r="T228" s="226">
        <f>S228*H228</f>
        <v>0.21000000000000002</v>
      </c>
      <c r="U228" s="42"/>
      <c r="V228" s="42"/>
      <c r="W228" s="42"/>
      <c r="X228" s="42"/>
      <c r="Y228" s="42"/>
      <c r="Z228" s="42"/>
      <c r="AA228" s="42"/>
      <c r="AB228" s="42"/>
      <c r="AC228" s="42"/>
      <c r="AD228" s="42"/>
      <c r="AE228" s="42"/>
      <c r="AR228" s="227" t="s">
        <v>226</v>
      </c>
      <c r="AT228" s="227" t="s">
        <v>221</v>
      </c>
      <c r="AU228" s="227" t="s">
        <v>84</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226</v>
      </c>
      <c r="BM228" s="227" t="s">
        <v>3008</v>
      </c>
    </row>
    <row r="229" s="2" customFormat="1">
      <c r="A229" s="42"/>
      <c r="B229" s="43"/>
      <c r="C229" s="44"/>
      <c r="D229" s="299" t="s">
        <v>1131</v>
      </c>
      <c r="E229" s="44"/>
      <c r="F229" s="300" t="s">
        <v>3009</v>
      </c>
      <c r="G229" s="44"/>
      <c r="H229" s="44"/>
      <c r="I229" s="277"/>
      <c r="J229" s="44"/>
      <c r="K229" s="44"/>
      <c r="L229" s="48"/>
      <c r="M229" s="278"/>
      <c r="N229" s="279"/>
      <c r="O229" s="88"/>
      <c r="P229" s="88"/>
      <c r="Q229" s="88"/>
      <c r="R229" s="88"/>
      <c r="S229" s="88"/>
      <c r="T229" s="89"/>
      <c r="U229" s="42"/>
      <c r="V229" s="42"/>
      <c r="W229" s="42"/>
      <c r="X229" s="42"/>
      <c r="Y229" s="42"/>
      <c r="Z229" s="42"/>
      <c r="AA229" s="42"/>
      <c r="AB229" s="42"/>
      <c r="AC229" s="42"/>
      <c r="AD229" s="42"/>
      <c r="AE229" s="42"/>
      <c r="AT229" s="20" t="s">
        <v>1131</v>
      </c>
      <c r="AU229" s="20" t="s">
        <v>84</v>
      </c>
    </row>
    <row r="230" s="13" customFormat="1">
      <c r="A230" s="13"/>
      <c r="B230" s="229"/>
      <c r="C230" s="230"/>
      <c r="D230" s="231" t="s">
        <v>228</v>
      </c>
      <c r="E230" s="232" t="s">
        <v>1962</v>
      </c>
      <c r="F230" s="233" t="s">
        <v>3010</v>
      </c>
      <c r="G230" s="230"/>
      <c r="H230" s="234">
        <v>3</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84</v>
      </c>
      <c r="AV230" s="13" t="s">
        <v>86</v>
      </c>
      <c r="AW230" s="13" t="s">
        <v>39</v>
      </c>
      <c r="AX230" s="13" t="s">
        <v>84</v>
      </c>
      <c r="AY230" s="240" t="s">
        <v>219</v>
      </c>
    </row>
    <row r="231" s="12" customFormat="1" ht="25.92" customHeight="1">
      <c r="A231" s="12"/>
      <c r="B231" s="200"/>
      <c r="C231" s="201"/>
      <c r="D231" s="202" t="s">
        <v>76</v>
      </c>
      <c r="E231" s="203" t="s">
        <v>267</v>
      </c>
      <c r="F231" s="203" t="s">
        <v>2041</v>
      </c>
      <c r="G231" s="201"/>
      <c r="H231" s="201"/>
      <c r="I231" s="204"/>
      <c r="J231" s="205">
        <f>BK231</f>
        <v>0</v>
      </c>
      <c r="K231" s="201"/>
      <c r="L231" s="206"/>
      <c r="M231" s="207"/>
      <c r="N231" s="208"/>
      <c r="O231" s="208"/>
      <c r="P231" s="209">
        <f>SUM(P232:P260)</f>
        <v>0</v>
      </c>
      <c r="Q231" s="208"/>
      <c r="R231" s="209">
        <f>SUM(R232:R260)</f>
        <v>60.301645425600007</v>
      </c>
      <c r="S231" s="208"/>
      <c r="T231" s="210">
        <f>SUM(T232:T260)</f>
        <v>37.250400000000006</v>
      </c>
      <c r="U231" s="12"/>
      <c r="V231" s="12"/>
      <c r="W231" s="12"/>
      <c r="X231" s="12"/>
      <c r="Y231" s="12"/>
      <c r="Z231" s="12"/>
      <c r="AA231" s="12"/>
      <c r="AB231" s="12"/>
      <c r="AC231" s="12"/>
      <c r="AD231" s="12"/>
      <c r="AE231" s="12"/>
      <c r="AR231" s="211" t="s">
        <v>84</v>
      </c>
      <c r="AT231" s="212" t="s">
        <v>76</v>
      </c>
      <c r="AU231" s="212" t="s">
        <v>77</v>
      </c>
      <c r="AY231" s="211" t="s">
        <v>219</v>
      </c>
      <c r="BK231" s="213">
        <f>SUM(BK232:BK260)</f>
        <v>0</v>
      </c>
    </row>
    <row r="232" s="2" customFormat="1" ht="24.15" customHeight="1">
      <c r="A232" s="42"/>
      <c r="B232" s="43"/>
      <c r="C232" s="216" t="s">
        <v>423</v>
      </c>
      <c r="D232" s="216" t="s">
        <v>221</v>
      </c>
      <c r="E232" s="217" t="s">
        <v>3011</v>
      </c>
      <c r="F232" s="218" t="s">
        <v>3012</v>
      </c>
      <c r="G232" s="219" t="s">
        <v>280</v>
      </c>
      <c r="H232" s="220">
        <v>16.204000000000001</v>
      </c>
      <c r="I232" s="221"/>
      <c r="J232" s="222">
        <f>ROUND(I232*H232,2)</f>
        <v>0</v>
      </c>
      <c r="K232" s="218" t="s">
        <v>1129</v>
      </c>
      <c r="L232" s="48"/>
      <c r="M232" s="223" t="s">
        <v>32</v>
      </c>
      <c r="N232" s="224" t="s">
        <v>48</v>
      </c>
      <c r="O232" s="88"/>
      <c r="P232" s="225">
        <f>O232*H232</f>
        <v>0</v>
      </c>
      <c r="Q232" s="225">
        <v>2.2041864000000002</v>
      </c>
      <c r="R232" s="225">
        <f>Q232*H232</f>
        <v>35.716636425600008</v>
      </c>
      <c r="S232" s="225">
        <v>0</v>
      </c>
      <c r="T232" s="226">
        <f>S232*H232</f>
        <v>0</v>
      </c>
      <c r="U232" s="42"/>
      <c r="V232" s="42"/>
      <c r="W232" s="42"/>
      <c r="X232" s="42"/>
      <c r="Y232" s="42"/>
      <c r="Z232" s="42"/>
      <c r="AA232" s="42"/>
      <c r="AB232" s="42"/>
      <c r="AC232" s="42"/>
      <c r="AD232" s="42"/>
      <c r="AE232" s="42"/>
      <c r="AR232" s="227" t="s">
        <v>226</v>
      </c>
      <c r="AT232" s="227" t="s">
        <v>221</v>
      </c>
      <c r="AU232" s="227" t="s">
        <v>84</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226</v>
      </c>
      <c r="BM232" s="227" t="s">
        <v>3013</v>
      </c>
    </row>
    <row r="233" s="2" customFormat="1">
      <c r="A233" s="42"/>
      <c r="B233" s="43"/>
      <c r="C233" s="44"/>
      <c r="D233" s="299" t="s">
        <v>1131</v>
      </c>
      <c r="E233" s="44"/>
      <c r="F233" s="300" t="s">
        <v>3014</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1131</v>
      </c>
      <c r="AU233" s="20" t="s">
        <v>84</v>
      </c>
    </row>
    <row r="234" s="15" customFormat="1">
      <c r="A234" s="15"/>
      <c r="B234" s="266"/>
      <c r="C234" s="267"/>
      <c r="D234" s="231" t="s">
        <v>228</v>
      </c>
      <c r="E234" s="268" t="s">
        <v>32</v>
      </c>
      <c r="F234" s="269" t="s">
        <v>3015</v>
      </c>
      <c r="G234" s="267"/>
      <c r="H234" s="268" t="s">
        <v>32</v>
      </c>
      <c r="I234" s="270"/>
      <c r="J234" s="267"/>
      <c r="K234" s="267"/>
      <c r="L234" s="271"/>
      <c r="M234" s="272"/>
      <c r="N234" s="273"/>
      <c r="O234" s="273"/>
      <c r="P234" s="273"/>
      <c r="Q234" s="273"/>
      <c r="R234" s="273"/>
      <c r="S234" s="273"/>
      <c r="T234" s="274"/>
      <c r="U234" s="15"/>
      <c r="V234" s="15"/>
      <c r="W234" s="15"/>
      <c r="X234" s="15"/>
      <c r="Y234" s="15"/>
      <c r="Z234" s="15"/>
      <c r="AA234" s="15"/>
      <c r="AB234" s="15"/>
      <c r="AC234" s="15"/>
      <c r="AD234" s="15"/>
      <c r="AE234" s="15"/>
      <c r="AT234" s="275" t="s">
        <v>228</v>
      </c>
      <c r="AU234" s="275" t="s">
        <v>84</v>
      </c>
      <c r="AV234" s="15" t="s">
        <v>84</v>
      </c>
      <c r="AW234" s="15" t="s">
        <v>39</v>
      </c>
      <c r="AX234" s="15" t="s">
        <v>77</v>
      </c>
      <c r="AY234" s="275" t="s">
        <v>219</v>
      </c>
    </row>
    <row r="235" s="13" customFormat="1">
      <c r="A235" s="13"/>
      <c r="B235" s="229"/>
      <c r="C235" s="230"/>
      <c r="D235" s="231" t="s">
        <v>228</v>
      </c>
      <c r="E235" s="232" t="s">
        <v>1969</v>
      </c>
      <c r="F235" s="233" t="s">
        <v>3016</v>
      </c>
      <c r="G235" s="230"/>
      <c r="H235" s="234">
        <v>16.204000000000001</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84</v>
      </c>
      <c r="AV235" s="13" t="s">
        <v>86</v>
      </c>
      <c r="AW235" s="13" t="s">
        <v>39</v>
      </c>
      <c r="AX235" s="13" t="s">
        <v>84</v>
      </c>
      <c r="AY235" s="240" t="s">
        <v>219</v>
      </c>
    </row>
    <row r="236" s="2" customFormat="1" ht="16.5" customHeight="1">
      <c r="A236" s="42"/>
      <c r="B236" s="43"/>
      <c r="C236" s="252" t="s">
        <v>427</v>
      </c>
      <c r="D236" s="252" t="s">
        <v>280</v>
      </c>
      <c r="E236" s="253" t="s">
        <v>3017</v>
      </c>
      <c r="F236" s="254" t="s">
        <v>3018</v>
      </c>
      <c r="G236" s="255" t="s">
        <v>1756</v>
      </c>
      <c r="H236" s="256">
        <v>13</v>
      </c>
      <c r="I236" s="257"/>
      <c r="J236" s="258">
        <f>ROUND(I236*H236,2)</f>
        <v>0</v>
      </c>
      <c r="K236" s="254" t="s">
        <v>1903</v>
      </c>
      <c r="L236" s="259"/>
      <c r="M236" s="260" t="s">
        <v>32</v>
      </c>
      <c r="N236" s="261" t="s">
        <v>48</v>
      </c>
      <c r="O236" s="88"/>
      <c r="P236" s="225">
        <f>O236*H236</f>
        <v>0</v>
      </c>
      <c r="Q236" s="225">
        <v>1.3839999999999999</v>
      </c>
      <c r="R236" s="225">
        <f>Q236*H236</f>
        <v>17.991999999999997</v>
      </c>
      <c r="S236" s="225">
        <v>0</v>
      </c>
      <c r="T236" s="226">
        <f>S236*H236</f>
        <v>0</v>
      </c>
      <c r="U236" s="42"/>
      <c r="V236" s="42"/>
      <c r="W236" s="42"/>
      <c r="X236" s="42"/>
      <c r="Y236" s="42"/>
      <c r="Z236" s="42"/>
      <c r="AA236" s="42"/>
      <c r="AB236" s="42"/>
      <c r="AC236" s="42"/>
      <c r="AD236" s="42"/>
      <c r="AE236" s="42"/>
      <c r="AR236" s="227" t="s">
        <v>262</v>
      </c>
      <c r="AT236" s="227" t="s">
        <v>280</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3019</v>
      </c>
    </row>
    <row r="237" s="2" customFormat="1">
      <c r="A237" s="42"/>
      <c r="B237" s="43"/>
      <c r="C237" s="44"/>
      <c r="D237" s="231" t="s">
        <v>663</v>
      </c>
      <c r="E237" s="44"/>
      <c r="F237" s="276" t="s">
        <v>3020</v>
      </c>
      <c r="G237" s="44"/>
      <c r="H237" s="44"/>
      <c r="I237" s="277"/>
      <c r="J237" s="44"/>
      <c r="K237" s="44"/>
      <c r="L237" s="48"/>
      <c r="M237" s="278"/>
      <c r="N237" s="279"/>
      <c r="O237" s="88"/>
      <c r="P237" s="88"/>
      <c r="Q237" s="88"/>
      <c r="R237" s="88"/>
      <c r="S237" s="88"/>
      <c r="T237" s="89"/>
      <c r="U237" s="42"/>
      <c r="V237" s="42"/>
      <c r="W237" s="42"/>
      <c r="X237" s="42"/>
      <c r="Y237" s="42"/>
      <c r="Z237" s="42"/>
      <c r="AA237" s="42"/>
      <c r="AB237" s="42"/>
      <c r="AC237" s="42"/>
      <c r="AD237" s="42"/>
      <c r="AE237" s="42"/>
      <c r="AT237" s="20" t="s">
        <v>663</v>
      </c>
      <c r="AU237" s="20" t="s">
        <v>84</v>
      </c>
    </row>
    <row r="238" s="15" customFormat="1">
      <c r="A238" s="15"/>
      <c r="B238" s="266"/>
      <c r="C238" s="267"/>
      <c r="D238" s="231" t="s">
        <v>228</v>
      </c>
      <c r="E238" s="268" t="s">
        <v>32</v>
      </c>
      <c r="F238" s="269" t="s">
        <v>3021</v>
      </c>
      <c r="G238" s="267"/>
      <c r="H238" s="268" t="s">
        <v>32</v>
      </c>
      <c r="I238" s="270"/>
      <c r="J238" s="267"/>
      <c r="K238" s="267"/>
      <c r="L238" s="271"/>
      <c r="M238" s="272"/>
      <c r="N238" s="273"/>
      <c r="O238" s="273"/>
      <c r="P238" s="273"/>
      <c r="Q238" s="273"/>
      <c r="R238" s="273"/>
      <c r="S238" s="273"/>
      <c r="T238" s="274"/>
      <c r="U238" s="15"/>
      <c r="V238" s="15"/>
      <c r="W238" s="15"/>
      <c r="X238" s="15"/>
      <c r="Y238" s="15"/>
      <c r="Z238" s="15"/>
      <c r="AA238" s="15"/>
      <c r="AB238" s="15"/>
      <c r="AC238" s="15"/>
      <c r="AD238" s="15"/>
      <c r="AE238" s="15"/>
      <c r="AT238" s="275" t="s">
        <v>228</v>
      </c>
      <c r="AU238" s="275" t="s">
        <v>84</v>
      </c>
      <c r="AV238" s="15" t="s">
        <v>84</v>
      </c>
      <c r="AW238" s="15" t="s">
        <v>39</v>
      </c>
      <c r="AX238" s="15" t="s">
        <v>77</v>
      </c>
      <c r="AY238" s="275" t="s">
        <v>219</v>
      </c>
    </row>
    <row r="239" s="13" customFormat="1">
      <c r="A239" s="13"/>
      <c r="B239" s="229"/>
      <c r="C239" s="230"/>
      <c r="D239" s="231" t="s">
        <v>228</v>
      </c>
      <c r="E239" s="232" t="s">
        <v>2047</v>
      </c>
      <c r="F239" s="233" t="s">
        <v>3022</v>
      </c>
      <c r="G239" s="230"/>
      <c r="H239" s="234">
        <v>13</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84</v>
      </c>
      <c r="AY239" s="240" t="s">
        <v>219</v>
      </c>
    </row>
    <row r="240" s="2" customFormat="1" ht="16.5" customHeight="1">
      <c r="A240" s="42"/>
      <c r="B240" s="43"/>
      <c r="C240" s="252" t="s">
        <v>431</v>
      </c>
      <c r="D240" s="252" t="s">
        <v>280</v>
      </c>
      <c r="E240" s="253" t="s">
        <v>3023</v>
      </c>
      <c r="F240" s="254" t="s">
        <v>3024</v>
      </c>
      <c r="G240" s="255" t="s">
        <v>1756</v>
      </c>
      <c r="H240" s="256">
        <v>2</v>
      </c>
      <c r="I240" s="257"/>
      <c r="J240" s="258">
        <f>ROUND(I240*H240,2)</f>
        <v>0</v>
      </c>
      <c r="K240" s="254" t="s">
        <v>1903</v>
      </c>
      <c r="L240" s="259"/>
      <c r="M240" s="260" t="s">
        <v>32</v>
      </c>
      <c r="N240" s="261" t="s">
        <v>48</v>
      </c>
      <c r="O240" s="88"/>
      <c r="P240" s="225">
        <f>O240*H240</f>
        <v>0</v>
      </c>
      <c r="Q240" s="225">
        <v>2.3700000000000001</v>
      </c>
      <c r="R240" s="225">
        <f>Q240*H240</f>
        <v>4.7400000000000002</v>
      </c>
      <c r="S240" s="225">
        <v>0</v>
      </c>
      <c r="T240" s="226">
        <f>S240*H240</f>
        <v>0</v>
      </c>
      <c r="U240" s="42"/>
      <c r="V240" s="42"/>
      <c r="W240" s="42"/>
      <c r="X240" s="42"/>
      <c r="Y240" s="42"/>
      <c r="Z240" s="42"/>
      <c r="AA240" s="42"/>
      <c r="AB240" s="42"/>
      <c r="AC240" s="42"/>
      <c r="AD240" s="42"/>
      <c r="AE240" s="42"/>
      <c r="AR240" s="227" t="s">
        <v>262</v>
      </c>
      <c r="AT240" s="227" t="s">
        <v>280</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226</v>
      </c>
      <c r="BM240" s="227" t="s">
        <v>3025</v>
      </c>
    </row>
    <row r="241" s="2" customFormat="1">
      <c r="A241" s="42"/>
      <c r="B241" s="43"/>
      <c r="C241" s="44"/>
      <c r="D241" s="231" t="s">
        <v>663</v>
      </c>
      <c r="E241" s="44"/>
      <c r="F241" s="276" t="s">
        <v>3020</v>
      </c>
      <c r="G241" s="44"/>
      <c r="H241" s="44"/>
      <c r="I241" s="277"/>
      <c r="J241" s="44"/>
      <c r="K241" s="44"/>
      <c r="L241" s="48"/>
      <c r="M241" s="278"/>
      <c r="N241" s="279"/>
      <c r="O241" s="88"/>
      <c r="P241" s="88"/>
      <c r="Q241" s="88"/>
      <c r="R241" s="88"/>
      <c r="S241" s="88"/>
      <c r="T241" s="89"/>
      <c r="U241" s="42"/>
      <c r="V241" s="42"/>
      <c r="W241" s="42"/>
      <c r="X241" s="42"/>
      <c r="Y241" s="42"/>
      <c r="Z241" s="42"/>
      <c r="AA241" s="42"/>
      <c r="AB241" s="42"/>
      <c r="AC241" s="42"/>
      <c r="AD241" s="42"/>
      <c r="AE241" s="42"/>
      <c r="AT241" s="20" t="s">
        <v>663</v>
      </c>
      <c r="AU241" s="20" t="s">
        <v>84</v>
      </c>
    </row>
    <row r="242" s="15" customFormat="1">
      <c r="A242" s="15"/>
      <c r="B242" s="266"/>
      <c r="C242" s="267"/>
      <c r="D242" s="231" t="s">
        <v>228</v>
      </c>
      <c r="E242" s="268" t="s">
        <v>32</v>
      </c>
      <c r="F242" s="269" t="s">
        <v>3021</v>
      </c>
      <c r="G242" s="267"/>
      <c r="H242" s="268" t="s">
        <v>32</v>
      </c>
      <c r="I242" s="270"/>
      <c r="J242" s="267"/>
      <c r="K242" s="267"/>
      <c r="L242" s="271"/>
      <c r="M242" s="272"/>
      <c r="N242" s="273"/>
      <c r="O242" s="273"/>
      <c r="P242" s="273"/>
      <c r="Q242" s="273"/>
      <c r="R242" s="273"/>
      <c r="S242" s="273"/>
      <c r="T242" s="274"/>
      <c r="U242" s="15"/>
      <c r="V242" s="15"/>
      <c r="W242" s="15"/>
      <c r="X242" s="15"/>
      <c r="Y242" s="15"/>
      <c r="Z242" s="15"/>
      <c r="AA242" s="15"/>
      <c r="AB242" s="15"/>
      <c r="AC242" s="15"/>
      <c r="AD242" s="15"/>
      <c r="AE242" s="15"/>
      <c r="AT242" s="275" t="s">
        <v>228</v>
      </c>
      <c r="AU242" s="275" t="s">
        <v>84</v>
      </c>
      <c r="AV242" s="15" t="s">
        <v>84</v>
      </c>
      <c r="AW242" s="15" t="s">
        <v>39</v>
      </c>
      <c r="AX242" s="15" t="s">
        <v>77</v>
      </c>
      <c r="AY242" s="275" t="s">
        <v>219</v>
      </c>
    </row>
    <row r="243" s="13" customFormat="1">
      <c r="A243" s="13"/>
      <c r="B243" s="229"/>
      <c r="C243" s="230"/>
      <c r="D243" s="231" t="s">
        <v>228</v>
      </c>
      <c r="E243" s="232" t="s">
        <v>2302</v>
      </c>
      <c r="F243" s="233" t="s">
        <v>3026</v>
      </c>
      <c r="G243" s="230"/>
      <c r="H243" s="234">
        <v>2</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84</v>
      </c>
      <c r="AV243" s="13" t="s">
        <v>86</v>
      </c>
      <c r="AW243" s="13" t="s">
        <v>39</v>
      </c>
      <c r="AX243" s="13" t="s">
        <v>84</v>
      </c>
      <c r="AY243" s="240" t="s">
        <v>219</v>
      </c>
    </row>
    <row r="244" s="2" customFormat="1" ht="24.15" customHeight="1">
      <c r="A244" s="42"/>
      <c r="B244" s="43"/>
      <c r="C244" s="216" t="s">
        <v>436</v>
      </c>
      <c r="D244" s="216" t="s">
        <v>221</v>
      </c>
      <c r="E244" s="217" t="s">
        <v>3027</v>
      </c>
      <c r="F244" s="218" t="s">
        <v>3028</v>
      </c>
      <c r="G244" s="219" t="s">
        <v>280</v>
      </c>
      <c r="H244" s="220">
        <v>56</v>
      </c>
      <c r="I244" s="221"/>
      <c r="J244" s="222">
        <f>ROUND(I244*H244,2)</f>
        <v>0</v>
      </c>
      <c r="K244" s="218" t="s">
        <v>1129</v>
      </c>
      <c r="L244" s="48"/>
      <c r="M244" s="223" t="s">
        <v>32</v>
      </c>
      <c r="N244" s="224" t="s">
        <v>48</v>
      </c>
      <c r="O244" s="88"/>
      <c r="P244" s="225">
        <f>O244*H244</f>
        <v>0</v>
      </c>
      <c r="Q244" s="225">
        <v>0.000174</v>
      </c>
      <c r="R244" s="225">
        <f>Q244*H244</f>
        <v>0.0097439999999999992</v>
      </c>
      <c r="S244" s="225">
        <v>0</v>
      </c>
      <c r="T244" s="226">
        <f>S244*H244</f>
        <v>0</v>
      </c>
      <c r="U244" s="42"/>
      <c r="V244" s="42"/>
      <c r="W244" s="42"/>
      <c r="X244" s="42"/>
      <c r="Y244" s="42"/>
      <c r="Z244" s="42"/>
      <c r="AA244" s="42"/>
      <c r="AB244" s="42"/>
      <c r="AC244" s="42"/>
      <c r="AD244" s="42"/>
      <c r="AE244" s="42"/>
      <c r="AR244" s="227" t="s">
        <v>226</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226</v>
      </c>
      <c r="BM244" s="227" t="s">
        <v>3029</v>
      </c>
    </row>
    <row r="245" s="2" customFormat="1">
      <c r="A245" s="42"/>
      <c r="B245" s="43"/>
      <c r="C245" s="44"/>
      <c r="D245" s="299" t="s">
        <v>1131</v>
      </c>
      <c r="E245" s="44"/>
      <c r="F245" s="300" t="s">
        <v>3030</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1131</v>
      </c>
      <c r="AU245" s="20" t="s">
        <v>84</v>
      </c>
    </row>
    <row r="246" s="15" customFormat="1">
      <c r="A246" s="15"/>
      <c r="B246" s="266"/>
      <c r="C246" s="267"/>
      <c r="D246" s="231" t="s">
        <v>228</v>
      </c>
      <c r="E246" s="268" t="s">
        <v>32</v>
      </c>
      <c r="F246" s="269" t="s">
        <v>3031</v>
      </c>
      <c r="G246" s="267"/>
      <c r="H246" s="268" t="s">
        <v>32</v>
      </c>
      <c r="I246" s="270"/>
      <c r="J246" s="267"/>
      <c r="K246" s="267"/>
      <c r="L246" s="271"/>
      <c r="M246" s="272"/>
      <c r="N246" s="273"/>
      <c r="O246" s="273"/>
      <c r="P246" s="273"/>
      <c r="Q246" s="273"/>
      <c r="R246" s="273"/>
      <c r="S246" s="273"/>
      <c r="T246" s="274"/>
      <c r="U246" s="15"/>
      <c r="V246" s="15"/>
      <c r="W246" s="15"/>
      <c r="X246" s="15"/>
      <c r="Y246" s="15"/>
      <c r="Z246" s="15"/>
      <c r="AA246" s="15"/>
      <c r="AB246" s="15"/>
      <c r="AC246" s="15"/>
      <c r="AD246" s="15"/>
      <c r="AE246" s="15"/>
      <c r="AT246" s="275" t="s">
        <v>228</v>
      </c>
      <c r="AU246" s="275" t="s">
        <v>84</v>
      </c>
      <c r="AV246" s="15" t="s">
        <v>84</v>
      </c>
      <c r="AW246" s="15" t="s">
        <v>39</v>
      </c>
      <c r="AX246" s="15" t="s">
        <v>77</v>
      </c>
      <c r="AY246" s="275" t="s">
        <v>219</v>
      </c>
    </row>
    <row r="247" s="13" customFormat="1">
      <c r="A247" s="13"/>
      <c r="B247" s="229"/>
      <c r="C247" s="230"/>
      <c r="D247" s="231" t="s">
        <v>228</v>
      </c>
      <c r="E247" s="232" t="s">
        <v>2305</v>
      </c>
      <c r="F247" s="233" t="s">
        <v>3032</v>
      </c>
      <c r="G247" s="230"/>
      <c r="H247" s="234">
        <v>56</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84</v>
      </c>
      <c r="AV247" s="13" t="s">
        <v>86</v>
      </c>
      <c r="AW247" s="13" t="s">
        <v>39</v>
      </c>
      <c r="AX247" s="13" t="s">
        <v>84</v>
      </c>
      <c r="AY247" s="240" t="s">
        <v>219</v>
      </c>
    </row>
    <row r="248" s="2" customFormat="1" ht="24.15" customHeight="1">
      <c r="A248" s="42"/>
      <c r="B248" s="43"/>
      <c r="C248" s="216" t="s">
        <v>440</v>
      </c>
      <c r="D248" s="216" t="s">
        <v>221</v>
      </c>
      <c r="E248" s="217" t="s">
        <v>2056</v>
      </c>
      <c r="F248" s="218" t="s">
        <v>2057</v>
      </c>
      <c r="G248" s="219" t="s">
        <v>1756</v>
      </c>
      <c r="H248" s="220">
        <v>1</v>
      </c>
      <c r="I248" s="221"/>
      <c r="J248" s="222">
        <f>ROUND(I248*H248,2)</f>
        <v>0</v>
      </c>
      <c r="K248" s="218" t="s">
        <v>1129</v>
      </c>
      <c r="L248" s="48"/>
      <c r="M248" s="223" t="s">
        <v>32</v>
      </c>
      <c r="N248" s="224" t="s">
        <v>48</v>
      </c>
      <c r="O248" s="88"/>
      <c r="P248" s="225">
        <f>O248*H248</f>
        <v>0</v>
      </c>
      <c r="Q248" s="225">
        <v>0.0064850000000000003</v>
      </c>
      <c r="R248" s="225">
        <f>Q248*H248</f>
        <v>0.0064850000000000003</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3033</v>
      </c>
    </row>
    <row r="249" s="2" customFormat="1">
      <c r="A249" s="42"/>
      <c r="B249" s="43"/>
      <c r="C249" s="44"/>
      <c r="D249" s="299" t="s">
        <v>1131</v>
      </c>
      <c r="E249" s="44"/>
      <c r="F249" s="300" t="s">
        <v>2059</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1131</v>
      </c>
      <c r="AU249" s="20" t="s">
        <v>84</v>
      </c>
    </row>
    <row r="250" s="13" customFormat="1">
      <c r="A250" s="13"/>
      <c r="B250" s="229"/>
      <c r="C250" s="230"/>
      <c r="D250" s="231" t="s">
        <v>228</v>
      </c>
      <c r="E250" s="232" t="s">
        <v>2060</v>
      </c>
      <c r="F250" s="233" t="s">
        <v>3034</v>
      </c>
      <c r="G250" s="230"/>
      <c r="H250" s="234">
        <v>1</v>
      </c>
      <c r="I250" s="235"/>
      <c r="J250" s="230"/>
      <c r="K250" s="230"/>
      <c r="L250" s="236"/>
      <c r="M250" s="237"/>
      <c r="N250" s="238"/>
      <c r="O250" s="238"/>
      <c r="P250" s="238"/>
      <c r="Q250" s="238"/>
      <c r="R250" s="238"/>
      <c r="S250" s="238"/>
      <c r="T250" s="239"/>
      <c r="U250" s="13"/>
      <c r="V250" s="13"/>
      <c r="W250" s="13"/>
      <c r="X250" s="13"/>
      <c r="Y250" s="13"/>
      <c r="Z250" s="13"/>
      <c r="AA250" s="13"/>
      <c r="AB250" s="13"/>
      <c r="AC250" s="13"/>
      <c r="AD250" s="13"/>
      <c r="AE250" s="13"/>
      <c r="AT250" s="240" t="s">
        <v>228</v>
      </c>
      <c r="AU250" s="240" t="s">
        <v>84</v>
      </c>
      <c r="AV250" s="13" t="s">
        <v>86</v>
      </c>
      <c r="AW250" s="13" t="s">
        <v>39</v>
      </c>
      <c r="AX250" s="13" t="s">
        <v>84</v>
      </c>
      <c r="AY250" s="240" t="s">
        <v>219</v>
      </c>
    </row>
    <row r="251" s="2" customFormat="1" ht="16.5" customHeight="1">
      <c r="A251" s="42"/>
      <c r="B251" s="43"/>
      <c r="C251" s="216" t="s">
        <v>444</v>
      </c>
      <c r="D251" s="216" t="s">
        <v>221</v>
      </c>
      <c r="E251" s="217" t="s">
        <v>3035</v>
      </c>
      <c r="F251" s="218" t="s">
        <v>3036</v>
      </c>
      <c r="G251" s="219" t="s">
        <v>1764</v>
      </c>
      <c r="H251" s="220">
        <v>12.24</v>
      </c>
      <c r="I251" s="221"/>
      <c r="J251" s="222">
        <f>ROUND(I251*H251,2)</f>
        <v>0</v>
      </c>
      <c r="K251" s="218" t="s">
        <v>1129</v>
      </c>
      <c r="L251" s="48"/>
      <c r="M251" s="223" t="s">
        <v>32</v>
      </c>
      <c r="N251" s="224" t="s">
        <v>48</v>
      </c>
      <c r="O251" s="88"/>
      <c r="P251" s="225">
        <f>O251*H251</f>
        <v>0</v>
      </c>
      <c r="Q251" s="225">
        <v>0.12</v>
      </c>
      <c r="R251" s="225">
        <f>Q251*H251</f>
        <v>1.4687999999999999</v>
      </c>
      <c r="S251" s="225">
        <v>2.4900000000000002</v>
      </c>
      <c r="T251" s="226">
        <f>S251*H251</f>
        <v>30.477600000000002</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3037</v>
      </c>
    </row>
    <row r="252" s="2" customFormat="1">
      <c r="A252" s="42"/>
      <c r="B252" s="43"/>
      <c r="C252" s="44"/>
      <c r="D252" s="299" t="s">
        <v>1131</v>
      </c>
      <c r="E252" s="44"/>
      <c r="F252" s="300" t="s">
        <v>3038</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1131</v>
      </c>
      <c r="AU252" s="20" t="s">
        <v>84</v>
      </c>
    </row>
    <row r="253" s="15" customFormat="1">
      <c r="A253" s="15"/>
      <c r="B253" s="266"/>
      <c r="C253" s="267"/>
      <c r="D253" s="231" t="s">
        <v>228</v>
      </c>
      <c r="E253" s="268" t="s">
        <v>32</v>
      </c>
      <c r="F253" s="269" t="s">
        <v>3039</v>
      </c>
      <c r="G253" s="267"/>
      <c r="H253" s="268" t="s">
        <v>32</v>
      </c>
      <c r="I253" s="270"/>
      <c r="J253" s="267"/>
      <c r="K253" s="267"/>
      <c r="L253" s="271"/>
      <c r="M253" s="272"/>
      <c r="N253" s="273"/>
      <c r="O253" s="273"/>
      <c r="P253" s="273"/>
      <c r="Q253" s="273"/>
      <c r="R253" s="273"/>
      <c r="S253" s="273"/>
      <c r="T253" s="274"/>
      <c r="U253" s="15"/>
      <c r="V253" s="15"/>
      <c r="W253" s="15"/>
      <c r="X253" s="15"/>
      <c r="Y253" s="15"/>
      <c r="Z253" s="15"/>
      <c r="AA253" s="15"/>
      <c r="AB253" s="15"/>
      <c r="AC253" s="15"/>
      <c r="AD253" s="15"/>
      <c r="AE253" s="15"/>
      <c r="AT253" s="275" t="s">
        <v>228</v>
      </c>
      <c r="AU253" s="275" t="s">
        <v>84</v>
      </c>
      <c r="AV253" s="15" t="s">
        <v>84</v>
      </c>
      <c r="AW253" s="15" t="s">
        <v>39</v>
      </c>
      <c r="AX253" s="15" t="s">
        <v>77</v>
      </c>
      <c r="AY253" s="275" t="s">
        <v>219</v>
      </c>
    </row>
    <row r="254" s="13" customFormat="1">
      <c r="A254" s="13"/>
      <c r="B254" s="229"/>
      <c r="C254" s="230"/>
      <c r="D254" s="231" t="s">
        <v>228</v>
      </c>
      <c r="E254" s="232" t="s">
        <v>2066</v>
      </c>
      <c r="F254" s="233" t="s">
        <v>3040</v>
      </c>
      <c r="G254" s="230"/>
      <c r="H254" s="234">
        <v>12.24</v>
      </c>
      <c r="I254" s="235"/>
      <c r="J254" s="230"/>
      <c r="K254" s="230"/>
      <c r="L254" s="236"/>
      <c r="M254" s="237"/>
      <c r="N254" s="238"/>
      <c r="O254" s="238"/>
      <c r="P254" s="238"/>
      <c r="Q254" s="238"/>
      <c r="R254" s="238"/>
      <c r="S254" s="238"/>
      <c r="T254" s="239"/>
      <c r="U254" s="13"/>
      <c r="V254" s="13"/>
      <c r="W254" s="13"/>
      <c r="X254" s="13"/>
      <c r="Y254" s="13"/>
      <c r="Z254" s="13"/>
      <c r="AA254" s="13"/>
      <c r="AB254" s="13"/>
      <c r="AC254" s="13"/>
      <c r="AD254" s="13"/>
      <c r="AE254" s="13"/>
      <c r="AT254" s="240" t="s">
        <v>228</v>
      </c>
      <c r="AU254" s="240" t="s">
        <v>84</v>
      </c>
      <c r="AV254" s="13" t="s">
        <v>86</v>
      </c>
      <c r="AW254" s="13" t="s">
        <v>39</v>
      </c>
      <c r="AX254" s="13" t="s">
        <v>84</v>
      </c>
      <c r="AY254" s="240" t="s">
        <v>219</v>
      </c>
    </row>
    <row r="255" s="2" customFormat="1" ht="16.5" customHeight="1">
      <c r="A255" s="42"/>
      <c r="B255" s="43"/>
      <c r="C255" s="216" t="s">
        <v>448</v>
      </c>
      <c r="D255" s="216" t="s">
        <v>221</v>
      </c>
      <c r="E255" s="217" t="s">
        <v>2062</v>
      </c>
      <c r="F255" s="218" t="s">
        <v>3041</v>
      </c>
      <c r="G255" s="219" t="s">
        <v>1764</v>
      </c>
      <c r="H255" s="220">
        <v>2.7200000000000002</v>
      </c>
      <c r="I255" s="221"/>
      <c r="J255" s="222">
        <f>ROUND(I255*H255,2)</f>
        <v>0</v>
      </c>
      <c r="K255" s="218" t="s">
        <v>1129</v>
      </c>
      <c r="L255" s="48"/>
      <c r="M255" s="223" t="s">
        <v>32</v>
      </c>
      <c r="N255" s="224" t="s">
        <v>48</v>
      </c>
      <c r="O255" s="88"/>
      <c r="P255" s="225">
        <f>O255*H255</f>
        <v>0</v>
      </c>
      <c r="Q255" s="225">
        <v>0.12</v>
      </c>
      <c r="R255" s="225">
        <f>Q255*H255</f>
        <v>0.32640000000000002</v>
      </c>
      <c r="S255" s="225">
        <v>2.4900000000000002</v>
      </c>
      <c r="T255" s="226">
        <f>S255*H255</f>
        <v>6.772800000000001</v>
      </c>
      <c r="U255" s="42"/>
      <c r="V255" s="42"/>
      <c r="W255" s="42"/>
      <c r="X255" s="42"/>
      <c r="Y255" s="42"/>
      <c r="Z255" s="42"/>
      <c r="AA255" s="42"/>
      <c r="AB255" s="42"/>
      <c r="AC255" s="42"/>
      <c r="AD255" s="42"/>
      <c r="AE255" s="42"/>
      <c r="AR255" s="227" t="s">
        <v>226</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226</v>
      </c>
      <c r="BM255" s="227" t="s">
        <v>3042</v>
      </c>
    </row>
    <row r="256" s="2" customFormat="1">
      <c r="A256" s="42"/>
      <c r="B256" s="43"/>
      <c r="C256" s="44"/>
      <c r="D256" s="299" t="s">
        <v>1131</v>
      </c>
      <c r="E256" s="44"/>
      <c r="F256" s="300" t="s">
        <v>2065</v>
      </c>
      <c r="G256" s="44"/>
      <c r="H256" s="44"/>
      <c r="I256" s="277"/>
      <c r="J256" s="44"/>
      <c r="K256" s="44"/>
      <c r="L256" s="48"/>
      <c r="M256" s="278"/>
      <c r="N256" s="279"/>
      <c r="O256" s="88"/>
      <c r="P256" s="88"/>
      <c r="Q256" s="88"/>
      <c r="R256" s="88"/>
      <c r="S256" s="88"/>
      <c r="T256" s="89"/>
      <c r="U256" s="42"/>
      <c r="V256" s="42"/>
      <c r="W256" s="42"/>
      <c r="X256" s="42"/>
      <c r="Y256" s="42"/>
      <c r="Z256" s="42"/>
      <c r="AA256" s="42"/>
      <c r="AB256" s="42"/>
      <c r="AC256" s="42"/>
      <c r="AD256" s="42"/>
      <c r="AE256" s="42"/>
      <c r="AT256" s="20" t="s">
        <v>1131</v>
      </c>
      <c r="AU256" s="20" t="s">
        <v>84</v>
      </c>
    </row>
    <row r="257" s="13" customFormat="1">
      <c r="A257" s="13"/>
      <c r="B257" s="229"/>
      <c r="C257" s="230"/>
      <c r="D257" s="231" t="s">
        <v>228</v>
      </c>
      <c r="E257" s="232" t="s">
        <v>2073</v>
      </c>
      <c r="F257" s="233" t="s">
        <v>3043</v>
      </c>
      <c r="G257" s="230"/>
      <c r="H257" s="234">
        <v>2.7200000000000002</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84</v>
      </c>
      <c r="AV257" s="13" t="s">
        <v>86</v>
      </c>
      <c r="AW257" s="13" t="s">
        <v>39</v>
      </c>
      <c r="AX257" s="13" t="s">
        <v>84</v>
      </c>
      <c r="AY257" s="240" t="s">
        <v>219</v>
      </c>
    </row>
    <row r="258" s="2" customFormat="1" ht="24.15" customHeight="1">
      <c r="A258" s="42"/>
      <c r="B258" s="43"/>
      <c r="C258" s="216" t="s">
        <v>452</v>
      </c>
      <c r="D258" s="216" t="s">
        <v>221</v>
      </c>
      <c r="E258" s="217" t="s">
        <v>3044</v>
      </c>
      <c r="F258" s="218" t="s">
        <v>3045</v>
      </c>
      <c r="G258" s="219" t="s">
        <v>1756</v>
      </c>
      <c r="H258" s="220">
        <v>15</v>
      </c>
      <c r="I258" s="221"/>
      <c r="J258" s="222">
        <f>ROUND(I258*H258,2)</f>
        <v>0</v>
      </c>
      <c r="K258" s="218" t="s">
        <v>1129</v>
      </c>
      <c r="L258" s="48"/>
      <c r="M258" s="223" t="s">
        <v>32</v>
      </c>
      <c r="N258" s="224" t="s">
        <v>48</v>
      </c>
      <c r="O258" s="88"/>
      <c r="P258" s="225">
        <f>O258*H258</f>
        <v>0</v>
      </c>
      <c r="Q258" s="225">
        <v>0.0027720000000000002</v>
      </c>
      <c r="R258" s="225">
        <f>Q258*H258</f>
        <v>0.041580000000000006</v>
      </c>
      <c r="S258" s="225">
        <v>0</v>
      </c>
      <c r="T258" s="226">
        <f>S258*H258</f>
        <v>0</v>
      </c>
      <c r="U258" s="42"/>
      <c r="V258" s="42"/>
      <c r="W258" s="42"/>
      <c r="X258" s="42"/>
      <c r="Y258" s="42"/>
      <c r="Z258" s="42"/>
      <c r="AA258" s="42"/>
      <c r="AB258" s="42"/>
      <c r="AC258" s="42"/>
      <c r="AD258" s="42"/>
      <c r="AE258" s="42"/>
      <c r="AR258" s="227" t="s">
        <v>226</v>
      </c>
      <c r="AT258" s="227" t="s">
        <v>221</v>
      </c>
      <c r="AU258" s="227" t="s">
        <v>84</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3046</v>
      </c>
    </row>
    <row r="259" s="2" customFormat="1">
      <c r="A259" s="42"/>
      <c r="B259" s="43"/>
      <c r="C259" s="44"/>
      <c r="D259" s="299" t="s">
        <v>1131</v>
      </c>
      <c r="E259" s="44"/>
      <c r="F259" s="300" t="s">
        <v>3047</v>
      </c>
      <c r="G259" s="44"/>
      <c r="H259" s="44"/>
      <c r="I259" s="277"/>
      <c r="J259" s="44"/>
      <c r="K259" s="44"/>
      <c r="L259" s="48"/>
      <c r="M259" s="278"/>
      <c r="N259" s="279"/>
      <c r="O259" s="88"/>
      <c r="P259" s="88"/>
      <c r="Q259" s="88"/>
      <c r="R259" s="88"/>
      <c r="S259" s="88"/>
      <c r="T259" s="89"/>
      <c r="U259" s="42"/>
      <c r="V259" s="42"/>
      <c r="W259" s="42"/>
      <c r="X259" s="42"/>
      <c r="Y259" s="42"/>
      <c r="Z259" s="42"/>
      <c r="AA259" s="42"/>
      <c r="AB259" s="42"/>
      <c r="AC259" s="42"/>
      <c r="AD259" s="42"/>
      <c r="AE259" s="42"/>
      <c r="AT259" s="20" t="s">
        <v>1131</v>
      </c>
      <c r="AU259" s="20" t="s">
        <v>84</v>
      </c>
    </row>
    <row r="260" s="13" customFormat="1">
      <c r="A260" s="13"/>
      <c r="B260" s="229"/>
      <c r="C260" s="230"/>
      <c r="D260" s="231" t="s">
        <v>228</v>
      </c>
      <c r="E260" s="232" t="s">
        <v>1730</v>
      </c>
      <c r="F260" s="233" t="s">
        <v>3048</v>
      </c>
      <c r="G260" s="230"/>
      <c r="H260" s="234">
        <v>15</v>
      </c>
      <c r="I260" s="235"/>
      <c r="J260" s="230"/>
      <c r="K260" s="230"/>
      <c r="L260" s="236"/>
      <c r="M260" s="237"/>
      <c r="N260" s="238"/>
      <c r="O260" s="238"/>
      <c r="P260" s="238"/>
      <c r="Q260" s="238"/>
      <c r="R260" s="238"/>
      <c r="S260" s="238"/>
      <c r="T260" s="239"/>
      <c r="U260" s="13"/>
      <c r="V260" s="13"/>
      <c r="W260" s="13"/>
      <c r="X260" s="13"/>
      <c r="Y260" s="13"/>
      <c r="Z260" s="13"/>
      <c r="AA260" s="13"/>
      <c r="AB260" s="13"/>
      <c r="AC260" s="13"/>
      <c r="AD260" s="13"/>
      <c r="AE260" s="13"/>
      <c r="AT260" s="240" t="s">
        <v>228</v>
      </c>
      <c r="AU260" s="240" t="s">
        <v>84</v>
      </c>
      <c r="AV260" s="13" t="s">
        <v>86</v>
      </c>
      <c r="AW260" s="13" t="s">
        <v>39</v>
      </c>
      <c r="AX260" s="13" t="s">
        <v>84</v>
      </c>
      <c r="AY260" s="240" t="s">
        <v>219</v>
      </c>
    </row>
    <row r="261" s="12" customFormat="1" ht="25.92" customHeight="1">
      <c r="A261" s="12"/>
      <c r="B261" s="200"/>
      <c r="C261" s="201"/>
      <c r="D261" s="202" t="s">
        <v>76</v>
      </c>
      <c r="E261" s="203" t="s">
        <v>2160</v>
      </c>
      <c r="F261" s="203" t="s">
        <v>2161</v>
      </c>
      <c r="G261" s="201"/>
      <c r="H261" s="201"/>
      <c r="I261" s="204"/>
      <c r="J261" s="205">
        <f>BK261</f>
        <v>0</v>
      </c>
      <c r="K261" s="201"/>
      <c r="L261" s="206"/>
      <c r="M261" s="207"/>
      <c r="N261" s="208"/>
      <c r="O261" s="208"/>
      <c r="P261" s="209">
        <f>SUM(P262:P272)</f>
        <v>0</v>
      </c>
      <c r="Q261" s="208"/>
      <c r="R261" s="209">
        <f>SUM(R262:R272)</f>
        <v>0</v>
      </c>
      <c r="S261" s="208"/>
      <c r="T261" s="210">
        <f>SUM(T262:T272)</f>
        <v>0</v>
      </c>
      <c r="U261" s="12"/>
      <c r="V261" s="12"/>
      <c r="W261" s="12"/>
      <c r="X261" s="12"/>
      <c r="Y261" s="12"/>
      <c r="Z261" s="12"/>
      <c r="AA261" s="12"/>
      <c r="AB261" s="12"/>
      <c r="AC261" s="12"/>
      <c r="AD261" s="12"/>
      <c r="AE261" s="12"/>
      <c r="AR261" s="211" t="s">
        <v>84</v>
      </c>
      <c r="AT261" s="212" t="s">
        <v>76</v>
      </c>
      <c r="AU261" s="212" t="s">
        <v>77</v>
      </c>
      <c r="AY261" s="211" t="s">
        <v>219</v>
      </c>
      <c r="BK261" s="213">
        <f>SUM(BK262:BK272)</f>
        <v>0</v>
      </c>
    </row>
    <row r="262" s="2" customFormat="1" ht="24.15" customHeight="1">
      <c r="A262" s="42"/>
      <c r="B262" s="43"/>
      <c r="C262" s="216" t="s">
        <v>458</v>
      </c>
      <c r="D262" s="216" t="s">
        <v>221</v>
      </c>
      <c r="E262" s="217" t="s">
        <v>2162</v>
      </c>
      <c r="F262" s="218" t="s">
        <v>2163</v>
      </c>
      <c r="G262" s="219" t="s">
        <v>1839</v>
      </c>
      <c r="H262" s="220">
        <v>102.548</v>
      </c>
      <c r="I262" s="221"/>
      <c r="J262" s="222">
        <f>ROUND(I262*H262,2)</f>
        <v>0</v>
      </c>
      <c r="K262" s="218" t="s">
        <v>1129</v>
      </c>
      <c r="L262" s="48"/>
      <c r="M262" s="223" t="s">
        <v>32</v>
      </c>
      <c r="N262" s="224" t="s">
        <v>48</v>
      </c>
      <c r="O262" s="88"/>
      <c r="P262" s="225">
        <f>O262*H262</f>
        <v>0</v>
      </c>
      <c r="Q262" s="225">
        <v>0</v>
      </c>
      <c r="R262" s="225">
        <f>Q262*H262</f>
        <v>0</v>
      </c>
      <c r="S262" s="225">
        <v>0</v>
      </c>
      <c r="T262" s="226">
        <f>S262*H262</f>
        <v>0</v>
      </c>
      <c r="U262" s="42"/>
      <c r="V262" s="42"/>
      <c r="W262" s="42"/>
      <c r="X262" s="42"/>
      <c r="Y262" s="42"/>
      <c r="Z262" s="42"/>
      <c r="AA262" s="42"/>
      <c r="AB262" s="42"/>
      <c r="AC262" s="42"/>
      <c r="AD262" s="42"/>
      <c r="AE262" s="42"/>
      <c r="AR262" s="227" t="s">
        <v>226</v>
      </c>
      <c r="AT262" s="227" t="s">
        <v>221</v>
      </c>
      <c r="AU262" s="227" t="s">
        <v>84</v>
      </c>
      <c r="AY262" s="20" t="s">
        <v>219</v>
      </c>
      <c r="BE262" s="228">
        <f>IF(N262="základní",J262,0)</f>
        <v>0</v>
      </c>
      <c r="BF262" s="228">
        <f>IF(N262="snížená",J262,0)</f>
        <v>0</v>
      </c>
      <c r="BG262" s="228">
        <f>IF(N262="zákl. přenesená",J262,0)</f>
        <v>0</v>
      </c>
      <c r="BH262" s="228">
        <f>IF(N262="sníž. přenesená",J262,0)</f>
        <v>0</v>
      </c>
      <c r="BI262" s="228">
        <f>IF(N262="nulová",J262,0)</f>
        <v>0</v>
      </c>
      <c r="BJ262" s="20" t="s">
        <v>84</v>
      </c>
      <c r="BK262" s="228">
        <f>ROUND(I262*H262,2)</f>
        <v>0</v>
      </c>
      <c r="BL262" s="20" t="s">
        <v>226</v>
      </c>
      <c r="BM262" s="227" t="s">
        <v>3049</v>
      </c>
    </row>
    <row r="263" s="2" customFormat="1">
      <c r="A263" s="42"/>
      <c r="B263" s="43"/>
      <c r="C263" s="44"/>
      <c r="D263" s="299" t="s">
        <v>1131</v>
      </c>
      <c r="E263" s="44"/>
      <c r="F263" s="300" t="s">
        <v>2165</v>
      </c>
      <c r="G263" s="44"/>
      <c r="H263" s="44"/>
      <c r="I263" s="277"/>
      <c r="J263" s="44"/>
      <c r="K263" s="44"/>
      <c r="L263" s="48"/>
      <c r="M263" s="278"/>
      <c r="N263" s="279"/>
      <c r="O263" s="88"/>
      <c r="P263" s="88"/>
      <c r="Q263" s="88"/>
      <c r="R263" s="88"/>
      <c r="S263" s="88"/>
      <c r="T263" s="89"/>
      <c r="U263" s="42"/>
      <c r="V263" s="42"/>
      <c r="W263" s="42"/>
      <c r="X263" s="42"/>
      <c r="Y263" s="42"/>
      <c r="Z263" s="42"/>
      <c r="AA263" s="42"/>
      <c r="AB263" s="42"/>
      <c r="AC263" s="42"/>
      <c r="AD263" s="42"/>
      <c r="AE263" s="42"/>
      <c r="AT263" s="20" t="s">
        <v>1131</v>
      </c>
      <c r="AU263" s="20" t="s">
        <v>84</v>
      </c>
    </row>
    <row r="264" s="2" customFormat="1" ht="24.15" customHeight="1">
      <c r="A264" s="42"/>
      <c r="B264" s="43"/>
      <c r="C264" s="216" t="s">
        <v>465</v>
      </c>
      <c r="D264" s="216" t="s">
        <v>221</v>
      </c>
      <c r="E264" s="217" t="s">
        <v>2166</v>
      </c>
      <c r="F264" s="218" t="s">
        <v>2167</v>
      </c>
      <c r="G264" s="219" t="s">
        <v>1839</v>
      </c>
      <c r="H264" s="220">
        <v>711.74000000000001</v>
      </c>
      <c r="I264" s="221"/>
      <c r="J264" s="222">
        <f>ROUND(I264*H264,2)</f>
        <v>0</v>
      </c>
      <c r="K264" s="218" t="s">
        <v>1129</v>
      </c>
      <c r="L264" s="48"/>
      <c r="M264" s="223" t="s">
        <v>32</v>
      </c>
      <c r="N264" s="224" t="s">
        <v>48</v>
      </c>
      <c r="O264" s="88"/>
      <c r="P264" s="225">
        <f>O264*H264</f>
        <v>0</v>
      </c>
      <c r="Q264" s="225">
        <v>0</v>
      </c>
      <c r="R264" s="225">
        <f>Q264*H264</f>
        <v>0</v>
      </c>
      <c r="S264" s="225">
        <v>0</v>
      </c>
      <c r="T264" s="226">
        <f>S264*H264</f>
        <v>0</v>
      </c>
      <c r="U264" s="42"/>
      <c r="V264" s="42"/>
      <c r="W264" s="42"/>
      <c r="X264" s="42"/>
      <c r="Y264" s="42"/>
      <c r="Z264" s="42"/>
      <c r="AA264" s="42"/>
      <c r="AB264" s="42"/>
      <c r="AC264" s="42"/>
      <c r="AD264" s="42"/>
      <c r="AE264" s="42"/>
      <c r="AR264" s="227" t="s">
        <v>226</v>
      </c>
      <c r="AT264" s="227" t="s">
        <v>221</v>
      </c>
      <c r="AU264" s="227" t="s">
        <v>84</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3050</v>
      </c>
    </row>
    <row r="265" s="2" customFormat="1">
      <c r="A265" s="42"/>
      <c r="B265" s="43"/>
      <c r="C265" s="44"/>
      <c r="D265" s="299" t="s">
        <v>1131</v>
      </c>
      <c r="E265" s="44"/>
      <c r="F265" s="300" t="s">
        <v>2169</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1131</v>
      </c>
      <c r="AU265" s="20" t="s">
        <v>84</v>
      </c>
    </row>
    <row r="266" s="15" customFormat="1">
      <c r="A266" s="15"/>
      <c r="B266" s="266"/>
      <c r="C266" s="267"/>
      <c r="D266" s="231" t="s">
        <v>228</v>
      </c>
      <c r="E266" s="268" t="s">
        <v>32</v>
      </c>
      <c r="F266" s="269" t="s">
        <v>3051</v>
      </c>
      <c r="G266" s="267"/>
      <c r="H266" s="268" t="s">
        <v>32</v>
      </c>
      <c r="I266" s="270"/>
      <c r="J266" s="267"/>
      <c r="K266" s="267"/>
      <c r="L266" s="271"/>
      <c r="M266" s="272"/>
      <c r="N266" s="273"/>
      <c r="O266" s="273"/>
      <c r="P266" s="273"/>
      <c r="Q266" s="273"/>
      <c r="R266" s="273"/>
      <c r="S266" s="273"/>
      <c r="T266" s="274"/>
      <c r="U266" s="15"/>
      <c r="V266" s="15"/>
      <c r="W266" s="15"/>
      <c r="X266" s="15"/>
      <c r="Y266" s="15"/>
      <c r="Z266" s="15"/>
      <c r="AA266" s="15"/>
      <c r="AB266" s="15"/>
      <c r="AC266" s="15"/>
      <c r="AD266" s="15"/>
      <c r="AE266" s="15"/>
      <c r="AT266" s="275" t="s">
        <v>228</v>
      </c>
      <c r="AU266" s="275" t="s">
        <v>84</v>
      </c>
      <c r="AV266" s="15" t="s">
        <v>84</v>
      </c>
      <c r="AW266" s="15" t="s">
        <v>39</v>
      </c>
      <c r="AX266" s="15" t="s">
        <v>77</v>
      </c>
      <c r="AY266" s="275" t="s">
        <v>219</v>
      </c>
    </row>
    <row r="267" s="13" customFormat="1">
      <c r="A267" s="13"/>
      <c r="B267" s="229"/>
      <c r="C267" s="230"/>
      <c r="D267" s="231" t="s">
        <v>228</v>
      </c>
      <c r="E267" s="232" t="s">
        <v>2315</v>
      </c>
      <c r="F267" s="233" t="s">
        <v>3052</v>
      </c>
      <c r="G267" s="230"/>
      <c r="H267" s="234">
        <v>711.74000000000001</v>
      </c>
      <c r="I267" s="235"/>
      <c r="J267" s="230"/>
      <c r="K267" s="230"/>
      <c r="L267" s="236"/>
      <c r="M267" s="237"/>
      <c r="N267" s="238"/>
      <c r="O267" s="238"/>
      <c r="P267" s="238"/>
      <c r="Q267" s="238"/>
      <c r="R267" s="238"/>
      <c r="S267" s="238"/>
      <c r="T267" s="239"/>
      <c r="U267" s="13"/>
      <c r="V267" s="13"/>
      <c r="W267" s="13"/>
      <c r="X267" s="13"/>
      <c r="Y267" s="13"/>
      <c r="Z267" s="13"/>
      <c r="AA267" s="13"/>
      <c r="AB267" s="13"/>
      <c r="AC267" s="13"/>
      <c r="AD267" s="13"/>
      <c r="AE267" s="13"/>
      <c r="AT267" s="240" t="s">
        <v>228</v>
      </c>
      <c r="AU267" s="240" t="s">
        <v>84</v>
      </c>
      <c r="AV267" s="13" t="s">
        <v>86</v>
      </c>
      <c r="AW267" s="13" t="s">
        <v>39</v>
      </c>
      <c r="AX267" s="13" t="s">
        <v>84</v>
      </c>
      <c r="AY267" s="240" t="s">
        <v>219</v>
      </c>
    </row>
    <row r="268" s="2" customFormat="1" ht="37.8" customHeight="1">
      <c r="A268" s="42"/>
      <c r="B268" s="43"/>
      <c r="C268" s="216" t="s">
        <v>469</v>
      </c>
      <c r="D268" s="216" t="s">
        <v>221</v>
      </c>
      <c r="E268" s="217" t="s">
        <v>3053</v>
      </c>
      <c r="F268" s="218" t="s">
        <v>3054</v>
      </c>
      <c r="G268" s="219" t="s">
        <v>1839</v>
      </c>
      <c r="H268" s="220">
        <v>0.20999999999999999</v>
      </c>
      <c r="I268" s="221"/>
      <c r="J268" s="222">
        <f>ROUND(I268*H268,2)</f>
        <v>0</v>
      </c>
      <c r="K268" s="218" t="s">
        <v>1129</v>
      </c>
      <c r="L268" s="48"/>
      <c r="M268" s="223" t="s">
        <v>32</v>
      </c>
      <c r="N268" s="224" t="s">
        <v>48</v>
      </c>
      <c r="O268" s="88"/>
      <c r="P268" s="225">
        <f>O268*H268</f>
        <v>0</v>
      </c>
      <c r="Q268" s="225">
        <v>0</v>
      </c>
      <c r="R268" s="225">
        <f>Q268*H268</f>
        <v>0</v>
      </c>
      <c r="S268" s="225">
        <v>0</v>
      </c>
      <c r="T268" s="226">
        <f>S268*H268</f>
        <v>0</v>
      </c>
      <c r="U268" s="42"/>
      <c r="V268" s="42"/>
      <c r="W268" s="42"/>
      <c r="X268" s="42"/>
      <c r="Y268" s="42"/>
      <c r="Z268" s="42"/>
      <c r="AA268" s="42"/>
      <c r="AB268" s="42"/>
      <c r="AC268" s="42"/>
      <c r="AD268" s="42"/>
      <c r="AE268" s="42"/>
      <c r="AR268" s="227" t="s">
        <v>226</v>
      </c>
      <c r="AT268" s="227" t="s">
        <v>221</v>
      </c>
      <c r="AU268" s="227" t="s">
        <v>84</v>
      </c>
      <c r="AY268" s="20" t="s">
        <v>219</v>
      </c>
      <c r="BE268" s="228">
        <f>IF(N268="základní",J268,0)</f>
        <v>0</v>
      </c>
      <c r="BF268" s="228">
        <f>IF(N268="snížená",J268,0)</f>
        <v>0</v>
      </c>
      <c r="BG268" s="228">
        <f>IF(N268="zákl. přenesená",J268,0)</f>
        <v>0</v>
      </c>
      <c r="BH268" s="228">
        <f>IF(N268="sníž. přenesená",J268,0)</f>
        <v>0</v>
      </c>
      <c r="BI268" s="228">
        <f>IF(N268="nulová",J268,0)</f>
        <v>0</v>
      </c>
      <c r="BJ268" s="20" t="s">
        <v>84</v>
      </c>
      <c r="BK268" s="228">
        <f>ROUND(I268*H268,2)</f>
        <v>0</v>
      </c>
      <c r="BL268" s="20" t="s">
        <v>226</v>
      </c>
      <c r="BM268" s="227" t="s">
        <v>3055</v>
      </c>
    </row>
    <row r="269" s="2" customFormat="1">
      <c r="A269" s="42"/>
      <c r="B269" s="43"/>
      <c r="C269" s="44"/>
      <c r="D269" s="299" t="s">
        <v>1131</v>
      </c>
      <c r="E269" s="44"/>
      <c r="F269" s="300" t="s">
        <v>3056</v>
      </c>
      <c r="G269" s="44"/>
      <c r="H269" s="44"/>
      <c r="I269" s="277"/>
      <c r="J269" s="44"/>
      <c r="K269" s="44"/>
      <c r="L269" s="48"/>
      <c r="M269" s="278"/>
      <c r="N269" s="279"/>
      <c r="O269" s="88"/>
      <c r="P269" s="88"/>
      <c r="Q269" s="88"/>
      <c r="R269" s="88"/>
      <c r="S269" s="88"/>
      <c r="T269" s="89"/>
      <c r="U269" s="42"/>
      <c r="V269" s="42"/>
      <c r="W269" s="42"/>
      <c r="X269" s="42"/>
      <c r="Y269" s="42"/>
      <c r="Z269" s="42"/>
      <c r="AA269" s="42"/>
      <c r="AB269" s="42"/>
      <c r="AC269" s="42"/>
      <c r="AD269" s="42"/>
      <c r="AE269" s="42"/>
      <c r="AT269" s="20" t="s">
        <v>1131</v>
      </c>
      <c r="AU269" s="20" t="s">
        <v>84</v>
      </c>
    </row>
    <row r="270" s="13" customFormat="1">
      <c r="A270" s="13"/>
      <c r="B270" s="229"/>
      <c r="C270" s="230"/>
      <c r="D270" s="231" t="s">
        <v>228</v>
      </c>
      <c r="E270" s="232" t="s">
        <v>2320</v>
      </c>
      <c r="F270" s="233" t="s">
        <v>3057</v>
      </c>
      <c r="G270" s="230"/>
      <c r="H270" s="234">
        <v>0.20999999999999999</v>
      </c>
      <c r="I270" s="235"/>
      <c r="J270" s="230"/>
      <c r="K270" s="230"/>
      <c r="L270" s="236"/>
      <c r="M270" s="237"/>
      <c r="N270" s="238"/>
      <c r="O270" s="238"/>
      <c r="P270" s="238"/>
      <c r="Q270" s="238"/>
      <c r="R270" s="238"/>
      <c r="S270" s="238"/>
      <c r="T270" s="239"/>
      <c r="U270" s="13"/>
      <c r="V270" s="13"/>
      <c r="W270" s="13"/>
      <c r="X270" s="13"/>
      <c r="Y270" s="13"/>
      <c r="Z270" s="13"/>
      <c r="AA270" s="13"/>
      <c r="AB270" s="13"/>
      <c r="AC270" s="13"/>
      <c r="AD270" s="13"/>
      <c r="AE270" s="13"/>
      <c r="AT270" s="240" t="s">
        <v>228</v>
      </c>
      <c r="AU270" s="240" t="s">
        <v>84</v>
      </c>
      <c r="AV270" s="13" t="s">
        <v>86</v>
      </c>
      <c r="AW270" s="13" t="s">
        <v>39</v>
      </c>
      <c r="AX270" s="13" t="s">
        <v>84</v>
      </c>
      <c r="AY270" s="240" t="s">
        <v>219</v>
      </c>
    </row>
    <row r="271" s="2" customFormat="1" ht="24.15" customHeight="1">
      <c r="A271" s="42"/>
      <c r="B271" s="43"/>
      <c r="C271" s="216" t="s">
        <v>473</v>
      </c>
      <c r="D271" s="216" t="s">
        <v>221</v>
      </c>
      <c r="E271" s="217" t="s">
        <v>3058</v>
      </c>
      <c r="F271" s="218" t="s">
        <v>1263</v>
      </c>
      <c r="G271" s="219" t="s">
        <v>1839</v>
      </c>
      <c r="H271" s="220">
        <v>37.250999999999998</v>
      </c>
      <c r="I271" s="221"/>
      <c r="J271" s="222">
        <f>ROUND(I271*H271,2)</f>
        <v>0</v>
      </c>
      <c r="K271" s="218" t="s">
        <v>1129</v>
      </c>
      <c r="L271" s="48"/>
      <c r="M271" s="223" t="s">
        <v>32</v>
      </c>
      <c r="N271" s="224" t="s">
        <v>48</v>
      </c>
      <c r="O271" s="88"/>
      <c r="P271" s="225">
        <f>O271*H271</f>
        <v>0</v>
      </c>
      <c r="Q271" s="225">
        <v>0</v>
      </c>
      <c r="R271" s="225">
        <f>Q271*H271</f>
        <v>0</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3059</v>
      </c>
    </row>
    <row r="272" s="2" customFormat="1">
      <c r="A272" s="42"/>
      <c r="B272" s="43"/>
      <c r="C272" s="44"/>
      <c r="D272" s="299" t="s">
        <v>1131</v>
      </c>
      <c r="E272" s="44"/>
      <c r="F272" s="300" t="s">
        <v>3060</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1131</v>
      </c>
      <c r="AU272" s="20" t="s">
        <v>84</v>
      </c>
    </row>
    <row r="273" s="12" customFormat="1" ht="25.92" customHeight="1">
      <c r="A273" s="12"/>
      <c r="B273" s="200"/>
      <c r="C273" s="201"/>
      <c r="D273" s="202" t="s">
        <v>76</v>
      </c>
      <c r="E273" s="203" t="s">
        <v>2185</v>
      </c>
      <c r="F273" s="203" t="s">
        <v>2186</v>
      </c>
      <c r="G273" s="201"/>
      <c r="H273" s="201"/>
      <c r="I273" s="204"/>
      <c r="J273" s="205">
        <f>BK273</f>
        <v>0</v>
      </c>
      <c r="K273" s="201"/>
      <c r="L273" s="206"/>
      <c r="M273" s="207"/>
      <c r="N273" s="208"/>
      <c r="O273" s="208"/>
      <c r="P273" s="209">
        <f>SUM(P274:P275)</f>
        <v>0</v>
      </c>
      <c r="Q273" s="208"/>
      <c r="R273" s="209">
        <f>SUM(R274:R275)</f>
        <v>0</v>
      </c>
      <c r="S273" s="208"/>
      <c r="T273" s="210">
        <f>SUM(T274:T275)</f>
        <v>0</v>
      </c>
      <c r="U273" s="12"/>
      <c r="V273" s="12"/>
      <c r="W273" s="12"/>
      <c r="X273" s="12"/>
      <c r="Y273" s="12"/>
      <c r="Z273" s="12"/>
      <c r="AA273" s="12"/>
      <c r="AB273" s="12"/>
      <c r="AC273" s="12"/>
      <c r="AD273" s="12"/>
      <c r="AE273" s="12"/>
      <c r="AR273" s="211" t="s">
        <v>84</v>
      </c>
      <c r="AT273" s="212" t="s">
        <v>76</v>
      </c>
      <c r="AU273" s="212" t="s">
        <v>77</v>
      </c>
      <c r="AY273" s="211" t="s">
        <v>219</v>
      </c>
      <c r="BK273" s="213">
        <f>SUM(BK274:BK275)</f>
        <v>0</v>
      </c>
    </row>
    <row r="274" s="2" customFormat="1" ht="24.15" customHeight="1">
      <c r="A274" s="42"/>
      <c r="B274" s="43"/>
      <c r="C274" s="216" t="s">
        <v>477</v>
      </c>
      <c r="D274" s="216" t="s">
        <v>221</v>
      </c>
      <c r="E274" s="217" t="s">
        <v>2187</v>
      </c>
      <c r="F274" s="218" t="s">
        <v>2188</v>
      </c>
      <c r="G274" s="219" t="s">
        <v>1839</v>
      </c>
      <c r="H274" s="220">
        <v>588.89499999999998</v>
      </c>
      <c r="I274" s="221"/>
      <c r="J274" s="222">
        <f>ROUND(I274*H274,2)</f>
        <v>0</v>
      </c>
      <c r="K274" s="218" t="s">
        <v>1129</v>
      </c>
      <c r="L274" s="48"/>
      <c r="M274" s="223" t="s">
        <v>32</v>
      </c>
      <c r="N274" s="224" t="s">
        <v>48</v>
      </c>
      <c r="O274" s="88"/>
      <c r="P274" s="225">
        <f>O274*H274</f>
        <v>0</v>
      </c>
      <c r="Q274" s="225">
        <v>0</v>
      </c>
      <c r="R274" s="225">
        <f>Q274*H274</f>
        <v>0</v>
      </c>
      <c r="S274" s="225">
        <v>0</v>
      </c>
      <c r="T274" s="226">
        <f>S274*H274</f>
        <v>0</v>
      </c>
      <c r="U274" s="42"/>
      <c r="V274" s="42"/>
      <c r="W274" s="42"/>
      <c r="X274" s="42"/>
      <c r="Y274" s="42"/>
      <c r="Z274" s="42"/>
      <c r="AA274" s="42"/>
      <c r="AB274" s="42"/>
      <c r="AC274" s="42"/>
      <c r="AD274" s="42"/>
      <c r="AE274" s="42"/>
      <c r="AR274" s="227" t="s">
        <v>226</v>
      </c>
      <c r="AT274" s="227" t="s">
        <v>221</v>
      </c>
      <c r="AU274" s="227" t="s">
        <v>84</v>
      </c>
      <c r="AY274" s="20" t="s">
        <v>219</v>
      </c>
      <c r="BE274" s="228">
        <f>IF(N274="základní",J274,0)</f>
        <v>0</v>
      </c>
      <c r="BF274" s="228">
        <f>IF(N274="snížená",J274,0)</f>
        <v>0</v>
      </c>
      <c r="BG274" s="228">
        <f>IF(N274="zákl. přenesená",J274,0)</f>
        <v>0</v>
      </c>
      <c r="BH274" s="228">
        <f>IF(N274="sníž. přenesená",J274,0)</f>
        <v>0</v>
      </c>
      <c r="BI274" s="228">
        <f>IF(N274="nulová",J274,0)</f>
        <v>0</v>
      </c>
      <c r="BJ274" s="20" t="s">
        <v>84</v>
      </c>
      <c r="BK274" s="228">
        <f>ROUND(I274*H274,2)</f>
        <v>0</v>
      </c>
      <c r="BL274" s="20" t="s">
        <v>226</v>
      </c>
      <c r="BM274" s="227" t="s">
        <v>3061</v>
      </c>
    </row>
    <row r="275" s="2" customFormat="1">
      <c r="A275" s="42"/>
      <c r="B275" s="43"/>
      <c r="C275" s="44"/>
      <c r="D275" s="299" t="s">
        <v>1131</v>
      </c>
      <c r="E275" s="44"/>
      <c r="F275" s="300" t="s">
        <v>2190</v>
      </c>
      <c r="G275" s="44"/>
      <c r="H275" s="44"/>
      <c r="I275" s="277"/>
      <c r="J275" s="44"/>
      <c r="K275" s="44"/>
      <c r="L275" s="48"/>
      <c r="M275" s="301"/>
      <c r="N275" s="302"/>
      <c r="O275" s="296"/>
      <c r="P275" s="296"/>
      <c r="Q275" s="296"/>
      <c r="R275" s="296"/>
      <c r="S275" s="296"/>
      <c r="T275" s="303"/>
      <c r="U275" s="42"/>
      <c r="V275" s="42"/>
      <c r="W275" s="42"/>
      <c r="X275" s="42"/>
      <c r="Y275" s="42"/>
      <c r="Z275" s="42"/>
      <c r="AA275" s="42"/>
      <c r="AB275" s="42"/>
      <c r="AC275" s="42"/>
      <c r="AD275" s="42"/>
      <c r="AE275" s="42"/>
      <c r="AT275" s="20" t="s">
        <v>1131</v>
      </c>
      <c r="AU275" s="20" t="s">
        <v>84</v>
      </c>
    </row>
    <row r="276" s="2" customFormat="1" ht="6.96" customHeight="1">
      <c r="A276" s="42"/>
      <c r="B276" s="63"/>
      <c r="C276" s="64"/>
      <c r="D276" s="64"/>
      <c r="E276" s="64"/>
      <c r="F276" s="64"/>
      <c r="G276" s="64"/>
      <c r="H276" s="64"/>
      <c r="I276" s="64"/>
      <c r="J276" s="64"/>
      <c r="K276" s="64"/>
      <c r="L276" s="48"/>
      <c r="M276" s="42"/>
      <c r="O276" s="42"/>
      <c r="P276" s="42"/>
      <c r="Q276" s="42"/>
      <c r="R276" s="42"/>
      <c r="S276" s="42"/>
      <c r="T276" s="42"/>
      <c r="U276" s="42"/>
      <c r="V276" s="42"/>
      <c r="W276" s="42"/>
      <c r="X276" s="42"/>
      <c r="Y276" s="42"/>
      <c r="Z276" s="42"/>
      <c r="AA276" s="42"/>
      <c r="AB276" s="42"/>
      <c r="AC276" s="42"/>
      <c r="AD276" s="42"/>
      <c r="AE276" s="42"/>
    </row>
  </sheetData>
  <sheetProtection sheet="1" autoFilter="0" formatColumns="0" formatRows="0" objects="1" scenarios="1" spinCount="100000" saltValue="FkKJJkMS74QH/tV+zXDos//rtGsgYaj1bOFbNQtucyVJsCCUx/bKPnDHc0TrhNHOOc1zEOCWmDUu37MlBO8SWg==" hashValue="uR/Yx7SIkJjXwD9Srb9AsvKJtYYpZ7kAVAg8Yf6zWJqSv+Sx7drDdUYyJLE9OckQxjTLu70KxhtP+Na8UvMWlg==" algorithmName="SHA-512" password="CC35"/>
  <autoFilter ref="C93:K275"/>
  <mergeCells count="12">
    <mergeCell ref="E7:H7"/>
    <mergeCell ref="E9:H9"/>
    <mergeCell ref="E11:H11"/>
    <mergeCell ref="E20:H20"/>
    <mergeCell ref="E29:H29"/>
    <mergeCell ref="E50:H50"/>
    <mergeCell ref="E52:H52"/>
    <mergeCell ref="E54:H54"/>
    <mergeCell ref="E82:H82"/>
    <mergeCell ref="E84:H84"/>
    <mergeCell ref="E86:H86"/>
    <mergeCell ref="L2:V2"/>
  </mergeCells>
  <hyperlinks>
    <hyperlink ref="F97" r:id="rId1" display="https://podminky.urs.cz/item/CS_URS_2025_01/111251102"/>
    <hyperlink ref="F101" r:id="rId2" display="https://podminky.urs.cz/item/CS_URS_2025_01/112101101"/>
    <hyperlink ref="F105" r:id="rId3" display="https://podminky.urs.cz/item/CS_URS_2025_01/115101202"/>
    <hyperlink ref="F109" r:id="rId4" display="https://podminky.urs.cz/item/CS_URS_2025_01/131251104"/>
    <hyperlink ref="F111" r:id="rId5" display="https://podminky.urs.cz/item/CS_URS_2025_01/131351103"/>
    <hyperlink ref="F115" r:id="rId6" display="https://podminky.urs.cz/item/CS_URS_2025_01/132251101"/>
    <hyperlink ref="F117" r:id="rId7" display="https://podminky.urs.cz/item/CS_URS_2025_01/162201401"/>
    <hyperlink ref="F121" r:id="rId8" display="https://podminky.urs.cz/item/CS_URS_2025_01/162301931"/>
    <hyperlink ref="F125" r:id="rId9" display="https://podminky.urs.cz/item/CS_URS_2025_01/162301501"/>
    <hyperlink ref="F128" r:id="rId10" display="https://podminky.urs.cz/item/CS_URS_2025_01/162301981"/>
    <hyperlink ref="F132" r:id="rId11" display="https://podminky.urs.cz/item/CS_URS_2025_01/162751117"/>
    <hyperlink ref="F134" r:id="rId12" display="https://podminky.urs.cz/item/CS_URS_2025_01/162751119"/>
    <hyperlink ref="F138" r:id="rId13" display="https://podminky.urs.cz/item/CS_URS_2025_01/162751137"/>
    <hyperlink ref="F142" r:id="rId14" display="https://podminky.urs.cz/item/CS_URS_2025_01/162751139"/>
    <hyperlink ref="F146" r:id="rId15" display="https://podminky.urs.cz/item/CS_URS_2025_01/171251201"/>
    <hyperlink ref="F148" r:id="rId16" display="https://podminky.urs.cz/item/CS_URS_2025_01/171201221"/>
    <hyperlink ref="F151" r:id="rId17" display="https://podminky.urs.cz/item/CS_URS_2025_01/174151101"/>
    <hyperlink ref="F156" r:id="rId18" display="https://podminky.urs.cz/item/CS_URS_2025_01/181351003"/>
    <hyperlink ref="F163" r:id="rId19" display="https://podminky.urs.cz/item/CS_URS_2025_01/183405211"/>
    <hyperlink ref="F169" r:id="rId20" display="https://podminky.urs.cz/item/CS_URS_2025_01/273321118"/>
    <hyperlink ref="F173" r:id="rId21" display="https://podminky.urs.cz/item/CS_URS_2025_01/273321191"/>
    <hyperlink ref="F175" r:id="rId22" display="https://podminky.urs.cz/item/CS_URS_2025_01/273354111"/>
    <hyperlink ref="F179" r:id="rId23" display="https://podminky.urs.cz/item/CS_URS_2025_01/273354211"/>
    <hyperlink ref="F182" r:id="rId24" display="https://podminky.urs.cz/item/CS_URS_2025_01/273361116"/>
    <hyperlink ref="F185" r:id="rId25" display="https://podminky.urs.cz/item/CS_URS_2025_01/274321118"/>
    <hyperlink ref="F187" r:id="rId26" display="https://podminky.urs.cz/item/CS_URS_2025_01/274321191"/>
    <hyperlink ref="F189" r:id="rId27" display="https://podminky.urs.cz/item/CS_URS_2025_01/274311127"/>
    <hyperlink ref="F192" r:id="rId28" display="https://podminky.urs.cz/item/CS_URS_2025_01/274311191"/>
    <hyperlink ref="F195" r:id="rId29" display="https://podminky.urs.cz/item/CS_URS_2025_01/451315114"/>
    <hyperlink ref="F199" r:id="rId30" display="https://podminky.urs.cz/item/CS_URS_2025_01/451315117"/>
    <hyperlink ref="F202" r:id="rId31" display="https://podminky.urs.cz/item/CS_URS_2025_01/465511521"/>
    <hyperlink ref="F205" r:id="rId32" display="https://podminky.urs.cz/item/CS_URS_2025_01/511501255"/>
    <hyperlink ref="F209" r:id="rId33" display="https://podminky.urs.cz/item/CS_URS_2025_01/512531111"/>
    <hyperlink ref="F214" r:id="rId34" display="https://podminky.urs.cz/item/CS_URS_2025_01/711112001"/>
    <hyperlink ref="F220" r:id="rId35" display="https://podminky.urs.cz/item/CS_URS_2025_01/711112052"/>
    <hyperlink ref="F226" r:id="rId36" display="https://podminky.urs.cz/item/CS_URS_2025_01/998711101"/>
    <hyperlink ref="F229" r:id="rId37" display="https://podminky.urs.cz/item/CS_URS_2025_01/871445811"/>
    <hyperlink ref="F233" r:id="rId38" display="https://podminky.urs.cz/item/CS_URS_2025_01/919521180"/>
    <hyperlink ref="F245" r:id="rId39" display="https://podminky.urs.cz/item/CS_URS_2025_01/931994142"/>
    <hyperlink ref="F249" r:id="rId40" display="https://podminky.urs.cz/item/CS_URS_2025_01/936942211"/>
    <hyperlink ref="F252" r:id="rId41" display="https://podminky.urs.cz/item/CS_URS_2025_01/962021112"/>
    <hyperlink ref="F256" r:id="rId42" display="https://podminky.urs.cz/item/CS_URS_2025_01/963021112"/>
    <hyperlink ref="F259" r:id="rId43" display="https://podminky.urs.cz/item/CS_URS_2025_01/992114111"/>
    <hyperlink ref="F263" r:id="rId44" display="https://podminky.urs.cz/item/CS_URS_2025_01/997013501"/>
    <hyperlink ref="F265" r:id="rId45" display="https://podminky.urs.cz/item/CS_URS_2025_01/997013509"/>
    <hyperlink ref="F269" r:id="rId46" display="https://podminky.urs.cz/item/CS_URS_2025_01/997013813"/>
    <hyperlink ref="F272" r:id="rId47" display="https://podminky.urs.cz/item/CS_URS_2025_01/997221655"/>
    <hyperlink ref="F275" r:id="rId48"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49"/>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91</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190</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192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ROUND((SUM(BE92:BE258)),  2)</f>
        <v>0</v>
      </c>
      <c r="G35" s="42"/>
      <c r="H35" s="42"/>
      <c r="I35" s="161">
        <v>0.20999999999999999</v>
      </c>
      <c r="J35" s="160">
        <f>ROUND(((SUM(BE92:BE258))*I35),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ROUND((SUM(BF92:BF258)),  2)</f>
        <v>0</v>
      </c>
      <c r="G36" s="42"/>
      <c r="H36" s="42"/>
      <c r="I36" s="161">
        <v>0.14999999999999999</v>
      </c>
      <c r="J36" s="160">
        <f>ROUND(((SUM(BF92:BF258))*I36),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ROUND((SUM(BG92:BG258)),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ROUND((SUM(BH92:BH258)),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ROUND((SUM(BI92:BI258)),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190</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PS_01_01.1.01 - Zabezpečovací zařízení (mimo NZ Česká Metuje)_UOŽI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J93</f>
        <v>0</v>
      </c>
      <c r="K64" s="179"/>
      <c r="L64" s="183"/>
      <c r="S64" s="9"/>
      <c r="T64" s="9"/>
      <c r="U64" s="9"/>
      <c r="V64" s="9"/>
      <c r="W64" s="9"/>
      <c r="X64" s="9"/>
      <c r="Y64" s="9"/>
      <c r="Z64" s="9"/>
      <c r="AA64" s="9"/>
      <c r="AB64" s="9"/>
      <c r="AC64" s="9"/>
      <c r="AD64" s="9"/>
      <c r="AE64" s="9"/>
    </row>
    <row r="65" s="10" customFormat="1" ht="19.92" customHeight="1">
      <c r="A65" s="10"/>
      <c r="B65" s="184"/>
      <c r="C65" s="129"/>
      <c r="D65" s="185" t="s">
        <v>198</v>
      </c>
      <c r="E65" s="186"/>
      <c r="F65" s="186"/>
      <c r="G65" s="186"/>
      <c r="H65" s="186"/>
      <c r="I65" s="186"/>
      <c r="J65" s="187">
        <f>J94</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199</v>
      </c>
      <c r="E66" s="186"/>
      <c r="F66" s="186"/>
      <c r="G66" s="186"/>
      <c r="H66" s="186"/>
      <c r="I66" s="186"/>
      <c r="J66" s="187">
        <f>J101</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200</v>
      </c>
      <c r="E67" s="186"/>
      <c r="F67" s="186"/>
      <c r="G67" s="186"/>
      <c r="H67" s="186"/>
      <c r="I67" s="186"/>
      <c r="J67" s="187">
        <f>J220</f>
        <v>0</v>
      </c>
      <c r="K67" s="129"/>
      <c r="L67" s="188"/>
      <c r="S67" s="10"/>
      <c r="T67" s="10"/>
      <c r="U67" s="10"/>
      <c r="V67" s="10"/>
      <c r="W67" s="10"/>
      <c r="X67" s="10"/>
      <c r="Y67" s="10"/>
      <c r="Z67" s="10"/>
      <c r="AA67" s="10"/>
      <c r="AB67" s="10"/>
      <c r="AC67" s="10"/>
      <c r="AD67" s="10"/>
      <c r="AE67" s="10"/>
    </row>
    <row r="68" s="10" customFormat="1" ht="19.92" customHeight="1">
      <c r="A68" s="10"/>
      <c r="B68" s="184"/>
      <c r="C68" s="129"/>
      <c r="D68" s="185" t="s">
        <v>201</v>
      </c>
      <c r="E68" s="186"/>
      <c r="F68" s="186"/>
      <c r="G68" s="186"/>
      <c r="H68" s="186"/>
      <c r="I68" s="186"/>
      <c r="J68" s="187">
        <f>J244</f>
        <v>0</v>
      </c>
      <c r="K68" s="129"/>
      <c r="L68" s="188"/>
      <c r="S68" s="10"/>
      <c r="T68" s="10"/>
      <c r="U68" s="10"/>
      <c r="V68" s="10"/>
      <c r="W68" s="10"/>
      <c r="X68" s="10"/>
      <c r="Y68" s="10"/>
      <c r="Z68" s="10"/>
      <c r="AA68" s="10"/>
      <c r="AB68" s="10"/>
      <c r="AC68" s="10"/>
      <c r="AD68" s="10"/>
      <c r="AE68" s="10"/>
    </row>
    <row r="69" s="9" customFormat="1" ht="24.96" customHeight="1">
      <c r="A69" s="9"/>
      <c r="B69" s="178"/>
      <c r="C69" s="179"/>
      <c r="D69" s="180" t="s">
        <v>202</v>
      </c>
      <c r="E69" s="181"/>
      <c r="F69" s="181"/>
      <c r="G69" s="181"/>
      <c r="H69" s="181"/>
      <c r="I69" s="181"/>
      <c r="J69" s="182">
        <f>J251</f>
        <v>0</v>
      </c>
      <c r="K69" s="179"/>
      <c r="L69" s="183"/>
      <c r="S69" s="9"/>
      <c r="T69" s="9"/>
      <c r="U69" s="9"/>
      <c r="V69" s="9"/>
      <c r="W69" s="9"/>
      <c r="X69" s="9"/>
      <c r="Y69" s="9"/>
      <c r="Z69" s="9"/>
      <c r="AA69" s="9"/>
      <c r="AB69" s="9"/>
      <c r="AC69" s="9"/>
      <c r="AD69" s="9"/>
      <c r="AE69" s="9"/>
    </row>
    <row r="70" s="9" customFormat="1" ht="24.96" customHeight="1">
      <c r="A70" s="9"/>
      <c r="B70" s="178"/>
      <c r="C70" s="179"/>
      <c r="D70" s="180" t="s">
        <v>203</v>
      </c>
      <c r="E70" s="181"/>
      <c r="F70" s="181"/>
      <c r="G70" s="181"/>
      <c r="H70" s="181"/>
      <c r="I70" s="181"/>
      <c r="J70" s="182">
        <f>J254</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190</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30" customHeight="1">
      <c r="A84" s="42"/>
      <c r="B84" s="43"/>
      <c r="C84" s="44"/>
      <c r="D84" s="44"/>
      <c r="E84" s="73" t="str">
        <f>E11</f>
        <v>PS_01_01.1.01 - Zabezpečovací zařízení (mimo NZ Česká Metuje)_UOŽI - část.01</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P93+P251+P254</f>
        <v>0</v>
      </c>
      <c r="Q92" s="100"/>
      <c r="R92" s="197">
        <f>R93+R251+R254</f>
        <v>0</v>
      </c>
      <c r="S92" s="100"/>
      <c r="T92" s="198">
        <f>T93+T251+T254</f>
        <v>0</v>
      </c>
      <c r="U92" s="42"/>
      <c r="V92" s="42"/>
      <c r="W92" s="42"/>
      <c r="X92" s="42"/>
      <c r="Y92" s="42"/>
      <c r="Z92" s="42"/>
      <c r="AA92" s="42"/>
      <c r="AB92" s="42"/>
      <c r="AC92" s="42"/>
      <c r="AD92" s="42"/>
      <c r="AE92" s="42"/>
      <c r="AT92" s="20" t="s">
        <v>76</v>
      </c>
      <c r="AU92" s="20" t="s">
        <v>196</v>
      </c>
      <c r="BK92" s="199">
        <f>BK93+BK251+BK254</f>
        <v>0</v>
      </c>
    </row>
    <row r="93" s="12" customFormat="1" ht="25.92" customHeight="1">
      <c r="A93" s="12"/>
      <c r="B93" s="200"/>
      <c r="C93" s="201"/>
      <c r="D93" s="202" t="s">
        <v>76</v>
      </c>
      <c r="E93" s="203" t="s">
        <v>217</v>
      </c>
      <c r="F93" s="203" t="s">
        <v>218</v>
      </c>
      <c r="G93" s="201"/>
      <c r="H93" s="201"/>
      <c r="I93" s="204"/>
      <c r="J93" s="205">
        <f>BK93</f>
        <v>0</v>
      </c>
      <c r="K93" s="201"/>
      <c r="L93" s="206"/>
      <c r="M93" s="207"/>
      <c r="N93" s="208"/>
      <c r="O93" s="208"/>
      <c r="P93" s="209">
        <f>P94+P101+P220+P244</f>
        <v>0</v>
      </c>
      <c r="Q93" s="208"/>
      <c r="R93" s="209">
        <f>R94+R101+R220+R244</f>
        <v>0</v>
      </c>
      <c r="S93" s="208"/>
      <c r="T93" s="210">
        <f>T94+T101+T220+T244</f>
        <v>0</v>
      </c>
      <c r="U93" s="12"/>
      <c r="V93" s="12"/>
      <c r="W93" s="12"/>
      <c r="X93" s="12"/>
      <c r="Y93" s="12"/>
      <c r="Z93" s="12"/>
      <c r="AA93" s="12"/>
      <c r="AB93" s="12"/>
      <c r="AC93" s="12"/>
      <c r="AD93" s="12"/>
      <c r="AE93" s="12"/>
      <c r="AR93" s="211" t="s">
        <v>84</v>
      </c>
      <c r="AT93" s="212" t="s">
        <v>76</v>
      </c>
      <c r="AU93" s="212" t="s">
        <v>77</v>
      </c>
      <c r="AY93" s="211" t="s">
        <v>219</v>
      </c>
      <c r="BK93" s="213">
        <f>BK94+BK101+BK220+BK244</f>
        <v>0</v>
      </c>
    </row>
    <row r="94" s="12" customFormat="1" ht="22.8" customHeight="1">
      <c r="A94" s="12"/>
      <c r="B94" s="200"/>
      <c r="C94" s="201"/>
      <c r="D94" s="202" t="s">
        <v>76</v>
      </c>
      <c r="E94" s="214" t="s">
        <v>84</v>
      </c>
      <c r="F94" s="214" t="s">
        <v>220</v>
      </c>
      <c r="G94" s="201"/>
      <c r="H94" s="201"/>
      <c r="I94" s="204"/>
      <c r="J94" s="215">
        <f>BK94</f>
        <v>0</v>
      </c>
      <c r="K94" s="201"/>
      <c r="L94" s="206"/>
      <c r="M94" s="207"/>
      <c r="N94" s="208"/>
      <c r="O94" s="208"/>
      <c r="P94" s="209">
        <f>SUM(P95:P100)</f>
        <v>0</v>
      </c>
      <c r="Q94" s="208"/>
      <c r="R94" s="209">
        <f>SUM(R95:R100)</f>
        <v>0</v>
      </c>
      <c r="S94" s="208"/>
      <c r="T94" s="210">
        <f>SUM(T95:T100)</f>
        <v>0</v>
      </c>
      <c r="U94" s="12"/>
      <c r="V94" s="12"/>
      <c r="W94" s="12"/>
      <c r="X94" s="12"/>
      <c r="Y94" s="12"/>
      <c r="Z94" s="12"/>
      <c r="AA94" s="12"/>
      <c r="AB94" s="12"/>
      <c r="AC94" s="12"/>
      <c r="AD94" s="12"/>
      <c r="AE94" s="12"/>
      <c r="AR94" s="211" t="s">
        <v>84</v>
      </c>
      <c r="AT94" s="212" t="s">
        <v>76</v>
      </c>
      <c r="AU94" s="212" t="s">
        <v>84</v>
      </c>
      <c r="AY94" s="211" t="s">
        <v>219</v>
      </c>
      <c r="BK94" s="213">
        <f>SUM(BK95:BK100)</f>
        <v>0</v>
      </c>
    </row>
    <row r="95" s="2" customFormat="1" ht="24.15" customHeight="1">
      <c r="A95" s="42"/>
      <c r="B95" s="43"/>
      <c r="C95" s="216" t="s">
        <v>84</v>
      </c>
      <c r="D95" s="216" t="s">
        <v>221</v>
      </c>
      <c r="E95" s="217" t="s">
        <v>222</v>
      </c>
      <c r="F95" s="218" t="s">
        <v>223</v>
      </c>
      <c r="G95" s="219" t="s">
        <v>224</v>
      </c>
      <c r="H95" s="220">
        <v>576</v>
      </c>
      <c r="I95" s="221"/>
      <c r="J95" s="222">
        <f>ROUND(I95*H95,2)</f>
        <v>0</v>
      </c>
      <c r="K95" s="218" t="s">
        <v>225</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86</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227</v>
      </c>
    </row>
    <row r="96" s="13" customFormat="1">
      <c r="A96" s="13"/>
      <c r="B96" s="229"/>
      <c r="C96" s="230"/>
      <c r="D96" s="231" t="s">
        <v>228</v>
      </c>
      <c r="E96" s="232" t="s">
        <v>32</v>
      </c>
      <c r="F96" s="233" t="s">
        <v>229</v>
      </c>
      <c r="G96" s="230"/>
      <c r="H96" s="234">
        <v>112</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86</v>
      </c>
      <c r="AV96" s="13" t="s">
        <v>86</v>
      </c>
      <c r="AW96" s="13" t="s">
        <v>39</v>
      </c>
      <c r="AX96" s="13" t="s">
        <v>77</v>
      </c>
      <c r="AY96" s="240" t="s">
        <v>219</v>
      </c>
    </row>
    <row r="97" s="13" customFormat="1">
      <c r="A97" s="13"/>
      <c r="B97" s="229"/>
      <c r="C97" s="230"/>
      <c r="D97" s="231" t="s">
        <v>228</v>
      </c>
      <c r="E97" s="232" t="s">
        <v>32</v>
      </c>
      <c r="F97" s="233" t="s">
        <v>230</v>
      </c>
      <c r="G97" s="230"/>
      <c r="H97" s="234">
        <v>464</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576</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24.15" customHeight="1">
      <c r="A99" s="42"/>
      <c r="B99" s="43"/>
      <c r="C99" s="216" t="s">
        <v>86</v>
      </c>
      <c r="D99" s="216" t="s">
        <v>221</v>
      </c>
      <c r="E99" s="217" t="s">
        <v>232</v>
      </c>
      <c r="F99" s="218" t="s">
        <v>233</v>
      </c>
      <c r="G99" s="219" t="s">
        <v>224</v>
      </c>
      <c r="H99" s="220">
        <v>112</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234</v>
      </c>
    </row>
    <row r="100" s="13" customFormat="1">
      <c r="A100" s="13"/>
      <c r="B100" s="229"/>
      <c r="C100" s="230"/>
      <c r="D100" s="231" t="s">
        <v>228</v>
      </c>
      <c r="E100" s="232" t="s">
        <v>32</v>
      </c>
      <c r="F100" s="233" t="s">
        <v>229</v>
      </c>
      <c r="G100" s="230"/>
      <c r="H100" s="234">
        <v>112</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84</v>
      </c>
      <c r="AY100" s="240" t="s">
        <v>219</v>
      </c>
    </row>
    <row r="101" s="12" customFormat="1" ht="22.8" customHeight="1">
      <c r="A101" s="12"/>
      <c r="B101" s="200"/>
      <c r="C101" s="201"/>
      <c r="D101" s="202" t="s">
        <v>76</v>
      </c>
      <c r="E101" s="214" t="s">
        <v>235</v>
      </c>
      <c r="F101" s="214" t="s">
        <v>236</v>
      </c>
      <c r="G101" s="201"/>
      <c r="H101" s="201"/>
      <c r="I101" s="204"/>
      <c r="J101" s="215">
        <f>BK101</f>
        <v>0</v>
      </c>
      <c r="K101" s="201"/>
      <c r="L101" s="206"/>
      <c r="M101" s="207"/>
      <c r="N101" s="208"/>
      <c r="O101" s="208"/>
      <c r="P101" s="209">
        <f>SUM(P102:P219)</f>
        <v>0</v>
      </c>
      <c r="Q101" s="208"/>
      <c r="R101" s="209">
        <f>SUM(R102:R219)</f>
        <v>0</v>
      </c>
      <c r="S101" s="208"/>
      <c r="T101" s="210">
        <f>SUM(T102:T219)</f>
        <v>0</v>
      </c>
      <c r="U101" s="12"/>
      <c r="V101" s="12"/>
      <c r="W101" s="12"/>
      <c r="X101" s="12"/>
      <c r="Y101" s="12"/>
      <c r="Z101" s="12"/>
      <c r="AA101" s="12"/>
      <c r="AB101" s="12"/>
      <c r="AC101" s="12"/>
      <c r="AD101" s="12"/>
      <c r="AE101" s="12"/>
      <c r="AR101" s="211" t="s">
        <v>84</v>
      </c>
      <c r="AT101" s="212" t="s">
        <v>76</v>
      </c>
      <c r="AU101" s="212" t="s">
        <v>84</v>
      </c>
      <c r="AY101" s="211" t="s">
        <v>219</v>
      </c>
      <c r="BK101" s="213">
        <f>SUM(BK102:BK219)</f>
        <v>0</v>
      </c>
    </row>
    <row r="102" s="2" customFormat="1" ht="24.15" customHeight="1">
      <c r="A102" s="42"/>
      <c r="B102" s="43"/>
      <c r="C102" s="216" t="s">
        <v>237</v>
      </c>
      <c r="D102" s="216" t="s">
        <v>221</v>
      </c>
      <c r="E102" s="217" t="s">
        <v>238</v>
      </c>
      <c r="F102" s="218" t="s">
        <v>239</v>
      </c>
      <c r="G102" s="219" t="s">
        <v>240</v>
      </c>
      <c r="H102" s="220">
        <v>1</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241</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241</v>
      </c>
      <c r="BM102" s="227" t="s">
        <v>242</v>
      </c>
    </row>
    <row r="103" s="2" customFormat="1" ht="24.15" customHeight="1">
      <c r="A103" s="42"/>
      <c r="B103" s="43"/>
      <c r="C103" s="216" t="s">
        <v>226</v>
      </c>
      <c r="D103" s="216" t="s">
        <v>221</v>
      </c>
      <c r="E103" s="217" t="s">
        <v>243</v>
      </c>
      <c r="F103" s="218" t="s">
        <v>244</v>
      </c>
      <c r="G103" s="219" t="s">
        <v>240</v>
      </c>
      <c r="H103" s="220">
        <v>1</v>
      </c>
      <c r="I103" s="221"/>
      <c r="J103" s="222">
        <f>ROUND(I103*H103,2)</f>
        <v>0</v>
      </c>
      <c r="K103" s="218" t="s">
        <v>225</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241</v>
      </c>
      <c r="AT103" s="227" t="s">
        <v>221</v>
      </c>
      <c r="AU103" s="227" t="s">
        <v>86</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245</v>
      </c>
    </row>
    <row r="104" s="2" customFormat="1" ht="16.5" customHeight="1">
      <c r="A104" s="42"/>
      <c r="B104" s="43"/>
      <c r="C104" s="216" t="s">
        <v>246</v>
      </c>
      <c r="D104" s="216" t="s">
        <v>221</v>
      </c>
      <c r="E104" s="217" t="s">
        <v>247</v>
      </c>
      <c r="F104" s="218" t="s">
        <v>248</v>
      </c>
      <c r="G104" s="219" t="s">
        <v>240</v>
      </c>
      <c r="H104" s="220">
        <v>9</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241</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241</v>
      </c>
      <c r="BM104" s="227" t="s">
        <v>249</v>
      </c>
    </row>
    <row r="105" s="13" customFormat="1">
      <c r="A105" s="13"/>
      <c r="B105" s="229"/>
      <c r="C105" s="230"/>
      <c r="D105" s="231" t="s">
        <v>228</v>
      </c>
      <c r="E105" s="232" t="s">
        <v>32</v>
      </c>
      <c r="F105" s="233" t="s">
        <v>250</v>
      </c>
      <c r="G105" s="230"/>
      <c r="H105" s="234">
        <v>8</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77</v>
      </c>
      <c r="AY105" s="240" t="s">
        <v>219</v>
      </c>
    </row>
    <row r="106" s="13" customFormat="1">
      <c r="A106" s="13"/>
      <c r="B106" s="229"/>
      <c r="C106" s="230"/>
      <c r="D106" s="231" t="s">
        <v>228</v>
      </c>
      <c r="E106" s="232" t="s">
        <v>32</v>
      </c>
      <c r="F106" s="233" t="s">
        <v>251</v>
      </c>
      <c r="G106" s="230"/>
      <c r="H106" s="234">
        <v>1</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77</v>
      </c>
      <c r="AY106" s="240" t="s">
        <v>219</v>
      </c>
    </row>
    <row r="107" s="14" customFormat="1">
      <c r="A107" s="14"/>
      <c r="B107" s="241"/>
      <c r="C107" s="242"/>
      <c r="D107" s="231" t="s">
        <v>228</v>
      </c>
      <c r="E107" s="243" t="s">
        <v>32</v>
      </c>
      <c r="F107" s="244" t="s">
        <v>231</v>
      </c>
      <c r="G107" s="242"/>
      <c r="H107" s="245">
        <v>9</v>
      </c>
      <c r="I107" s="246"/>
      <c r="J107" s="242"/>
      <c r="K107" s="242"/>
      <c r="L107" s="247"/>
      <c r="M107" s="248"/>
      <c r="N107" s="249"/>
      <c r="O107" s="249"/>
      <c r="P107" s="249"/>
      <c r="Q107" s="249"/>
      <c r="R107" s="249"/>
      <c r="S107" s="249"/>
      <c r="T107" s="250"/>
      <c r="U107" s="14"/>
      <c r="V107" s="14"/>
      <c r="W107" s="14"/>
      <c r="X107" s="14"/>
      <c r="Y107" s="14"/>
      <c r="Z107" s="14"/>
      <c r="AA107" s="14"/>
      <c r="AB107" s="14"/>
      <c r="AC107" s="14"/>
      <c r="AD107" s="14"/>
      <c r="AE107" s="14"/>
      <c r="AT107" s="251" t="s">
        <v>228</v>
      </c>
      <c r="AU107" s="251" t="s">
        <v>86</v>
      </c>
      <c r="AV107" s="14" t="s">
        <v>226</v>
      </c>
      <c r="AW107" s="14" t="s">
        <v>39</v>
      </c>
      <c r="AX107" s="14" t="s">
        <v>84</v>
      </c>
      <c r="AY107" s="251" t="s">
        <v>219</v>
      </c>
    </row>
    <row r="108" s="2" customFormat="1" ht="24.15" customHeight="1">
      <c r="A108" s="42"/>
      <c r="B108" s="43"/>
      <c r="C108" s="216" t="s">
        <v>252</v>
      </c>
      <c r="D108" s="216" t="s">
        <v>221</v>
      </c>
      <c r="E108" s="217" t="s">
        <v>253</v>
      </c>
      <c r="F108" s="218" t="s">
        <v>254</v>
      </c>
      <c r="G108" s="219" t="s">
        <v>240</v>
      </c>
      <c r="H108" s="220">
        <v>9</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241</v>
      </c>
      <c r="AT108" s="227" t="s">
        <v>221</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241</v>
      </c>
      <c r="BM108" s="227" t="s">
        <v>255</v>
      </c>
    </row>
    <row r="109" s="13" customFormat="1">
      <c r="A109" s="13"/>
      <c r="B109" s="229"/>
      <c r="C109" s="230"/>
      <c r="D109" s="231" t="s">
        <v>228</v>
      </c>
      <c r="E109" s="232" t="s">
        <v>32</v>
      </c>
      <c r="F109" s="233" t="s">
        <v>250</v>
      </c>
      <c r="G109" s="230"/>
      <c r="H109" s="234">
        <v>8</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86</v>
      </c>
      <c r="AV109" s="13" t="s">
        <v>86</v>
      </c>
      <c r="AW109" s="13" t="s">
        <v>39</v>
      </c>
      <c r="AX109" s="13" t="s">
        <v>77</v>
      </c>
      <c r="AY109" s="240" t="s">
        <v>219</v>
      </c>
    </row>
    <row r="110" s="13" customFormat="1">
      <c r="A110" s="13"/>
      <c r="B110" s="229"/>
      <c r="C110" s="230"/>
      <c r="D110" s="231" t="s">
        <v>228</v>
      </c>
      <c r="E110" s="232" t="s">
        <v>32</v>
      </c>
      <c r="F110" s="233" t="s">
        <v>251</v>
      </c>
      <c r="G110" s="230"/>
      <c r="H110" s="234">
        <v>1</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77</v>
      </c>
      <c r="AY110" s="240" t="s">
        <v>219</v>
      </c>
    </row>
    <row r="111" s="14" customFormat="1">
      <c r="A111" s="14"/>
      <c r="B111" s="241"/>
      <c r="C111" s="242"/>
      <c r="D111" s="231" t="s">
        <v>228</v>
      </c>
      <c r="E111" s="243" t="s">
        <v>32</v>
      </c>
      <c r="F111" s="244" t="s">
        <v>231</v>
      </c>
      <c r="G111" s="242"/>
      <c r="H111" s="245">
        <v>9</v>
      </c>
      <c r="I111" s="246"/>
      <c r="J111" s="242"/>
      <c r="K111" s="242"/>
      <c r="L111" s="247"/>
      <c r="M111" s="248"/>
      <c r="N111" s="249"/>
      <c r="O111" s="249"/>
      <c r="P111" s="249"/>
      <c r="Q111" s="249"/>
      <c r="R111" s="249"/>
      <c r="S111" s="249"/>
      <c r="T111" s="250"/>
      <c r="U111" s="14"/>
      <c r="V111" s="14"/>
      <c r="W111" s="14"/>
      <c r="X111" s="14"/>
      <c r="Y111" s="14"/>
      <c r="Z111" s="14"/>
      <c r="AA111" s="14"/>
      <c r="AB111" s="14"/>
      <c r="AC111" s="14"/>
      <c r="AD111" s="14"/>
      <c r="AE111" s="14"/>
      <c r="AT111" s="251" t="s">
        <v>228</v>
      </c>
      <c r="AU111" s="251" t="s">
        <v>86</v>
      </c>
      <c r="AV111" s="14" t="s">
        <v>226</v>
      </c>
      <c r="AW111" s="14" t="s">
        <v>39</v>
      </c>
      <c r="AX111" s="14" t="s">
        <v>84</v>
      </c>
      <c r="AY111" s="251" t="s">
        <v>219</v>
      </c>
    </row>
    <row r="112" s="2" customFormat="1" ht="37.8" customHeight="1">
      <c r="A112" s="42"/>
      <c r="B112" s="43"/>
      <c r="C112" s="216" t="s">
        <v>256</v>
      </c>
      <c r="D112" s="216" t="s">
        <v>221</v>
      </c>
      <c r="E112" s="217" t="s">
        <v>257</v>
      </c>
      <c r="F112" s="218" t="s">
        <v>258</v>
      </c>
      <c r="G112" s="219" t="s">
        <v>259</v>
      </c>
      <c r="H112" s="220">
        <v>350</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241</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241</v>
      </c>
      <c r="BM112" s="227" t="s">
        <v>260</v>
      </c>
    </row>
    <row r="113" s="13" customFormat="1">
      <c r="A113" s="13"/>
      <c r="B113" s="229"/>
      <c r="C113" s="230"/>
      <c r="D113" s="231" t="s">
        <v>228</v>
      </c>
      <c r="E113" s="232" t="s">
        <v>32</v>
      </c>
      <c r="F113" s="233" t="s">
        <v>261</v>
      </c>
      <c r="G113" s="230"/>
      <c r="H113" s="234">
        <v>350</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2" customFormat="1" ht="37.8" customHeight="1">
      <c r="A114" s="42"/>
      <c r="B114" s="43"/>
      <c r="C114" s="216" t="s">
        <v>262</v>
      </c>
      <c r="D114" s="216" t="s">
        <v>221</v>
      </c>
      <c r="E114" s="217" t="s">
        <v>263</v>
      </c>
      <c r="F114" s="218" t="s">
        <v>264</v>
      </c>
      <c r="G114" s="219" t="s">
        <v>259</v>
      </c>
      <c r="H114" s="220">
        <v>2900</v>
      </c>
      <c r="I114" s="221"/>
      <c r="J114" s="222">
        <f>ROUND(I114*H114,2)</f>
        <v>0</v>
      </c>
      <c r="K114" s="218" t="s">
        <v>225</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241</v>
      </c>
      <c r="AT114" s="227" t="s">
        <v>221</v>
      </c>
      <c r="AU114" s="227" t="s">
        <v>86</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265</v>
      </c>
    </row>
    <row r="115" s="13" customFormat="1">
      <c r="A115" s="13"/>
      <c r="B115" s="229"/>
      <c r="C115" s="230"/>
      <c r="D115" s="231" t="s">
        <v>228</v>
      </c>
      <c r="E115" s="232" t="s">
        <v>32</v>
      </c>
      <c r="F115" s="233" t="s">
        <v>266</v>
      </c>
      <c r="G115" s="230"/>
      <c r="H115" s="234">
        <v>2900</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86</v>
      </c>
      <c r="AV115" s="13" t="s">
        <v>86</v>
      </c>
      <c r="AW115" s="13" t="s">
        <v>39</v>
      </c>
      <c r="AX115" s="13" t="s">
        <v>84</v>
      </c>
      <c r="AY115" s="240" t="s">
        <v>219</v>
      </c>
    </row>
    <row r="116" s="2" customFormat="1" ht="37.8" customHeight="1">
      <c r="A116" s="42"/>
      <c r="B116" s="43"/>
      <c r="C116" s="216" t="s">
        <v>267</v>
      </c>
      <c r="D116" s="216" t="s">
        <v>221</v>
      </c>
      <c r="E116" s="217" t="s">
        <v>268</v>
      </c>
      <c r="F116" s="218" t="s">
        <v>269</v>
      </c>
      <c r="G116" s="219" t="s">
        <v>240</v>
      </c>
      <c r="H116" s="220">
        <v>2</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241</v>
      </c>
      <c r="AT116" s="227" t="s">
        <v>221</v>
      </c>
      <c r="AU116" s="227" t="s">
        <v>86</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241</v>
      </c>
      <c r="BM116" s="227" t="s">
        <v>270</v>
      </c>
    </row>
    <row r="117" s="13" customFormat="1">
      <c r="A117" s="13"/>
      <c r="B117" s="229"/>
      <c r="C117" s="230"/>
      <c r="D117" s="231" t="s">
        <v>228</v>
      </c>
      <c r="E117" s="232" t="s">
        <v>32</v>
      </c>
      <c r="F117" s="233" t="s">
        <v>271</v>
      </c>
      <c r="G117" s="230"/>
      <c r="H117" s="234">
        <v>1</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86</v>
      </c>
      <c r="AV117" s="13" t="s">
        <v>86</v>
      </c>
      <c r="AW117" s="13" t="s">
        <v>39</v>
      </c>
      <c r="AX117" s="13" t="s">
        <v>77</v>
      </c>
      <c r="AY117" s="240" t="s">
        <v>219</v>
      </c>
    </row>
    <row r="118" s="13" customFormat="1">
      <c r="A118" s="13"/>
      <c r="B118" s="229"/>
      <c r="C118" s="230"/>
      <c r="D118" s="231" t="s">
        <v>228</v>
      </c>
      <c r="E118" s="232" t="s">
        <v>32</v>
      </c>
      <c r="F118" s="233" t="s">
        <v>272</v>
      </c>
      <c r="G118" s="230"/>
      <c r="H118" s="234">
        <v>1</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86</v>
      </c>
      <c r="AV118" s="13" t="s">
        <v>86</v>
      </c>
      <c r="AW118" s="13" t="s">
        <v>39</v>
      </c>
      <c r="AX118" s="13" t="s">
        <v>77</v>
      </c>
      <c r="AY118" s="240" t="s">
        <v>219</v>
      </c>
    </row>
    <row r="119" s="14" customFormat="1">
      <c r="A119" s="14"/>
      <c r="B119" s="241"/>
      <c r="C119" s="242"/>
      <c r="D119" s="231" t="s">
        <v>228</v>
      </c>
      <c r="E119" s="243" t="s">
        <v>32</v>
      </c>
      <c r="F119" s="244" t="s">
        <v>231</v>
      </c>
      <c r="G119" s="242"/>
      <c r="H119" s="245">
        <v>2</v>
      </c>
      <c r="I119" s="246"/>
      <c r="J119" s="242"/>
      <c r="K119" s="242"/>
      <c r="L119" s="247"/>
      <c r="M119" s="248"/>
      <c r="N119" s="249"/>
      <c r="O119" s="249"/>
      <c r="P119" s="249"/>
      <c r="Q119" s="249"/>
      <c r="R119" s="249"/>
      <c r="S119" s="249"/>
      <c r="T119" s="250"/>
      <c r="U119" s="14"/>
      <c r="V119" s="14"/>
      <c r="W119" s="14"/>
      <c r="X119" s="14"/>
      <c r="Y119" s="14"/>
      <c r="Z119" s="14"/>
      <c r="AA119" s="14"/>
      <c r="AB119" s="14"/>
      <c r="AC119" s="14"/>
      <c r="AD119" s="14"/>
      <c r="AE119" s="14"/>
      <c r="AT119" s="251" t="s">
        <v>228</v>
      </c>
      <c r="AU119" s="251" t="s">
        <v>86</v>
      </c>
      <c r="AV119" s="14" t="s">
        <v>226</v>
      </c>
      <c r="AW119" s="14" t="s">
        <v>39</v>
      </c>
      <c r="AX119" s="14" t="s">
        <v>84</v>
      </c>
      <c r="AY119" s="251" t="s">
        <v>219</v>
      </c>
    </row>
    <row r="120" s="2" customFormat="1" ht="37.8" customHeight="1">
      <c r="A120" s="42"/>
      <c r="B120" s="43"/>
      <c r="C120" s="216" t="s">
        <v>273</v>
      </c>
      <c r="D120" s="216" t="s">
        <v>221</v>
      </c>
      <c r="E120" s="217" t="s">
        <v>274</v>
      </c>
      <c r="F120" s="218" t="s">
        <v>275</v>
      </c>
      <c r="G120" s="219" t="s">
        <v>240</v>
      </c>
      <c r="H120" s="220">
        <v>2</v>
      </c>
      <c r="I120" s="221"/>
      <c r="J120" s="222">
        <f>ROUND(I120*H120,2)</f>
        <v>0</v>
      </c>
      <c r="K120" s="218" t="s">
        <v>225</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241</v>
      </c>
      <c r="AT120" s="227" t="s">
        <v>221</v>
      </c>
      <c r="AU120" s="227" t="s">
        <v>86</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241</v>
      </c>
      <c r="BM120" s="227" t="s">
        <v>276</v>
      </c>
    </row>
    <row r="121" s="13" customFormat="1">
      <c r="A121" s="13"/>
      <c r="B121" s="229"/>
      <c r="C121" s="230"/>
      <c r="D121" s="231" t="s">
        <v>228</v>
      </c>
      <c r="E121" s="232" t="s">
        <v>32</v>
      </c>
      <c r="F121" s="233" t="s">
        <v>277</v>
      </c>
      <c r="G121" s="230"/>
      <c r="H121" s="234">
        <v>1</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3" customFormat="1">
      <c r="A122" s="13"/>
      <c r="B122" s="229"/>
      <c r="C122" s="230"/>
      <c r="D122" s="231" t="s">
        <v>228</v>
      </c>
      <c r="E122" s="232" t="s">
        <v>32</v>
      </c>
      <c r="F122" s="233" t="s">
        <v>278</v>
      </c>
      <c r="G122" s="230"/>
      <c r="H122" s="234">
        <v>1</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86</v>
      </c>
      <c r="AV122" s="13" t="s">
        <v>86</v>
      </c>
      <c r="AW122" s="13" t="s">
        <v>39</v>
      </c>
      <c r="AX122" s="13" t="s">
        <v>77</v>
      </c>
      <c r="AY122" s="240" t="s">
        <v>219</v>
      </c>
    </row>
    <row r="123" s="14" customFormat="1">
      <c r="A123" s="14"/>
      <c r="B123" s="241"/>
      <c r="C123" s="242"/>
      <c r="D123" s="231" t="s">
        <v>228</v>
      </c>
      <c r="E123" s="243" t="s">
        <v>32</v>
      </c>
      <c r="F123" s="244" t="s">
        <v>231</v>
      </c>
      <c r="G123" s="242"/>
      <c r="H123" s="245">
        <v>2</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86</v>
      </c>
      <c r="AV123" s="14" t="s">
        <v>226</v>
      </c>
      <c r="AW123" s="14" t="s">
        <v>39</v>
      </c>
      <c r="AX123" s="14" t="s">
        <v>84</v>
      </c>
      <c r="AY123" s="251" t="s">
        <v>219</v>
      </c>
    </row>
    <row r="124" s="2" customFormat="1" ht="37.8" customHeight="1">
      <c r="A124" s="42"/>
      <c r="B124" s="43"/>
      <c r="C124" s="252" t="s">
        <v>279</v>
      </c>
      <c r="D124" s="252" t="s">
        <v>280</v>
      </c>
      <c r="E124" s="253" t="s">
        <v>281</v>
      </c>
      <c r="F124" s="254" t="s">
        <v>282</v>
      </c>
      <c r="G124" s="255" t="s">
        <v>240</v>
      </c>
      <c r="H124" s="256">
        <v>350</v>
      </c>
      <c r="I124" s="257"/>
      <c r="J124" s="258">
        <f>ROUND(I124*H124,2)</f>
        <v>0</v>
      </c>
      <c r="K124" s="254" t="s">
        <v>225</v>
      </c>
      <c r="L124" s="259"/>
      <c r="M124" s="260" t="s">
        <v>32</v>
      </c>
      <c r="N124" s="261"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283</v>
      </c>
      <c r="AT124" s="227" t="s">
        <v>280</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283</v>
      </c>
      <c r="BM124" s="227" t="s">
        <v>284</v>
      </c>
    </row>
    <row r="125" s="13" customFormat="1">
      <c r="A125" s="13"/>
      <c r="B125" s="229"/>
      <c r="C125" s="230"/>
      <c r="D125" s="231" t="s">
        <v>228</v>
      </c>
      <c r="E125" s="232" t="s">
        <v>32</v>
      </c>
      <c r="F125" s="233" t="s">
        <v>285</v>
      </c>
      <c r="G125" s="230"/>
      <c r="H125" s="234">
        <v>350</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86</v>
      </c>
      <c r="AV125" s="13" t="s">
        <v>86</v>
      </c>
      <c r="AW125" s="13" t="s">
        <v>39</v>
      </c>
      <c r="AX125" s="13" t="s">
        <v>84</v>
      </c>
      <c r="AY125" s="240" t="s">
        <v>219</v>
      </c>
    </row>
    <row r="126" s="2" customFormat="1" ht="24.15" customHeight="1">
      <c r="A126" s="42"/>
      <c r="B126" s="43"/>
      <c r="C126" s="252" t="s">
        <v>286</v>
      </c>
      <c r="D126" s="252" t="s">
        <v>280</v>
      </c>
      <c r="E126" s="253" t="s">
        <v>287</v>
      </c>
      <c r="F126" s="254" t="s">
        <v>288</v>
      </c>
      <c r="G126" s="255" t="s">
        <v>240</v>
      </c>
      <c r="H126" s="256">
        <v>4</v>
      </c>
      <c r="I126" s="257"/>
      <c r="J126" s="258">
        <f>ROUND(I126*H126,2)</f>
        <v>0</v>
      </c>
      <c r="K126" s="254" t="s">
        <v>225</v>
      </c>
      <c r="L126" s="259"/>
      <c r="M126" s="260" t="s">
        <v>32</v>
      </c>
      <c r="N126" s="261"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241</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241</v>
      </c>
      <c r="BM126" s="227" t="s">
        <v>289</v>
      </c>
    </row>
    <row r="127" s="13" customFormat="1">
      <c r="A127" s="13"/>
      <c r="B127" s="229"/>
      <c r="C127" s="230"/>
      <c r="D127" s="231" t="s">
        <v>228</v>
      </c>
      <c r="E127" s="232" t="s">
        <v>32</v>
      </c>
      <c r="F127" s="233" t="s">
        <v>271</v>
      </c>
      <c r="G127" s="230"/>
      <c r="H127" s="234">
        <v>1</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86</v>
      </c>
      <c r="AV127" s="13" t="s">
        <v>86</v>
      </c>
      <c r="AW127" s="13" t="s">
        <v>39</v>
      </c>
      <c r="AX127" s="13" t="s">
        <v>77</v>
      </c>
      <c r="AY127" s="240" t="s">
        <v>219</v>
      </c>
    </row>
    <row r="128" s="13" customFormat="1">
      <c r="A128" s="13"/>
      <c r="B128" s="229"/>
      <c r="C128" s="230"/>
      <c r="D128" s="231" t="s">
        <v>228</v>
      </c>
      <c r="E128" s="232" t="s">
        <v>32</v>
      </c>
      <c r="F128" s="233" t="s">
        <v>272</v>
      </c>
      <c r="G128" s="230"/>
      <c r="H128" s="234">
        <v>1</v>
      </c>
      <c r="I128" s="235"/>
      <c r="J128" s="230"/>
      <c r="K128" s="230"/>
      <c r="L128" s="236"/>
      <c r="M128" s="237"/>
      <c r="N128" s="238"/>
      <c r="O128" s="238"/>
      <c r="P128" s="238"/>
      <c r="Q128" s="238"/>
      <c r="R128" s="238"/>
      <c r="S128" s="238"/>
      <c r="T128" s="239"/>
      <c r="U128" s="13"/>
      <c r="V128" s="13"/>
      <c r="W128" s="13"/>
      <c r="X128" s="13"/>
      <c r="Y128" s="13"/>
      <c r="Z128" s="13"/>
      <c r="AA128" s="13"/>
      <c r="AB128" s="13"/>
      <c r="AC128" s="13"/>
      <c r="AD128" s="13"/>
      <c r="AE128" s="13"/>
      <c r="AT128" s="240" t="s">
        <v>228</v>
      </c>
      <c r="AU128" s="240" t="s">
        <v>86</v>
      </c>
      <c r="AV128" s="13" t="s">
        <v>86</v>
      </c>
      <c r="AW128" s="13" t="s">
        <v>39</v>
      </c>
      <c r="AX128" s="13" t="s">
        <v>77</v>
      </c>
      <c r="AY128" s="240" t="s">
        <v>219</v>
      </c>
    </row>
    <row r="129" s="13" customFormat="1">
      <c r="A129" s="13"/>
      <c r="B129" s="229"/>
      <c r="C129" s="230"/>
      <c r="D129" s="231" t="s">
        <v>228</v>
      </c>
      <c r="E129" s="232" t="s">
        <v>32</v>
      </c>
      <c r="F129" s="233" t="s">
        <v>277</v>
      </c>
      <c r="G129" s="230"/>
      <c r="H129" s="234">
        <v>1</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86</v>
      </c>
      <c r="AV129" s="13" t="s">
        <v>86</v>
      </c>
      <c r="AW129" s="13" t="s">
        <v>39</v>
      </c>
      <c r="AX129" s="13" t="s">
        <v>77</v>
      </c>
      <c r="AY129" s="240" t="s">
        <v>219</v>
      </c>
    </row>
    <row r="130" s="13" customFormat="1">
      <c r="A130" s="13"/>
      <c r="B130" s="229"/>
      <c r="C130" s="230"/>
      <c r="D130" s="231" t="s">
        <v>228</v>
      </c>
      <c r="E130" s="232" t="s">
        <v>32</v>
      </c>
      <c r="F130" s="233" t="s">
        <v>278</v>
      </c>
      <c r="G130" s="230"/>
      <c r="H130" s="234">
        <v>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86</v>
      </c>
      <c r="AV130" s="13" t="s">
        <v>86</v>
      </c>
      <c r="AW130" s="13" t="s">
        <v>39</v>
      </c>
      <c r="AX130" s="13" t="s">
        <v>77</v>
      </c>
      <c r="AY130" s="240" t="s">
        <v>219</v>
      </c>
    </row>
    <row r="131" s="14" customFormat="1">
      <c r="A131" s="14"/>
      <c r="B131" s="241"/>
      <c r="C131" s="242"/>
      <c r="D131" s="231" t="s">
        <v>228</v>
      </c>
      <c r="E131" s="243" t="s">
        <v>32</v>
      </c>
      <c r="F131" s="244" t="s">
        <v>231</v>
      </c>
      <c r="G131" s="242"/>
      <c r="H131" s="245">
        <v>4</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86</v>
      </c>
      <c r="AV131" s="14" t="s">
        <v>226</v>
      </c>
      <c r="AW131" s="14" t="s">
        <v>39</v>
      </c>
      <c r="AX131" s="14" t="s">
        <v>84</v>
      </c>
      <c r="AY131" s="251" t="s">
        <v>219</v>
      </c>
    </row>
    <row r="132" s="2" customFormat="1" ht="33" customHeight="1">
      <c r="A132" s="42"/>
      <c r="B132" s="43"/>
      <c r="C132" s="252" t="s">
        <v>290</v>
      </c>
      <c r="D132" s="252" t="s">
        <v>280</v>
      </c>
      <c r="E132" s="253" t="s">
        <v>291</v>
      </c>
      <c r="F132" s="254" t="s">
        <v>292</v>
      </c>
      <c r="G132" s="255" t="s">
        <v>259</v>
      </c>
      <c r="H132" s="256">
        <v>350</v>
      </c>
      <c r="I132" s="257"/>
      <c r="J132" s="258">
        <f>ROUND(I132*H132,2)</f>
        <v>0</v>
      </c>
      <c r="K132" s="254" t="s">
        <v>225</v>
      </c>
      <c r="L132" s="259"/>
      <c r="M132" s="260" t="s">
        <v>32</v>
      </c>
      <c r="N132" s="261"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241</v>
      </c>
      <c r="AT132" s="227" t="s">
        <v>280</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241</v>
      </c>
      <c r="BM132" s="227" t="s">
        <v>293</v>
      </c>
    </row>
    <row r="133" s="13" customFormat="1">
      <c r="A133" s="13"/>
      <c r="B133" s="229"/>
      <c r="C133" s="230"/>
      <c r="D133" s="231" t="s">
        <v>228</v>
      </c>
      <c r="E133" s="232" t="s">
        <v>32</v>
      </c>
      <c r="F133" s="233" t="s">
        <v>294</v>
      </c>
      <c r="G133" s="230"/>
      <c r="H133" s="234">
        <v>350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84</v>
      </c>
      <c r="AY133" s="240" t="s">
        <v>219</v>
      </c>
    </row>
    <row r="134" s="2" customFormat="1" ht="33" customHeight="1">
      <c r="A134" s="42"/>
      <c r="B134" s="43"/>
      <c r="C134" s="216" t="s">
        <v>295</v>
      </c>
      <c r="D134" s="216" t="s">
        <v>221</v>
      </c>
      <c r="E134" s="217" t="s">
        <v>296</v>
      </c>
      <c r="F134" s="218" t="s">
        <v>297</v>
      </c>
      <c r="G134" s="219" t="s">
        <v>240</v>
      </c>
      <c r="H134" s="220">
        <v>4</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298</v>
      </c>
    </row>
    <row r="135" s="2" customFormat="1" ht="33" customHeight="1">
      <c r="A135" s="42"/>
      <c r="B135" s="43"/>
      <c r="C135" s="216" t="s">
        <v>8</v>
      </c>
      <c r="D135" s="216" t="s">
        <v>221</v>
      </c>
      <c r="E135" s="217" t="s">
        <v>299</v>
      </c>
      <c r="F135" s="218" t="s">
        <v>300</v>
      </c>
      <c r="G135" s="219" t="s">
        <v>240</v>
      </c>
      <c r="H135" s="220">
        <v>2</v>
      </c>
      <c r="I135" s="221"/>
      <c r="J135" s="222">
        <f>ROUND(I135*H135,2)</f>
        <v>0</v>
      </c>
      <c r="K135" s="218" t="s">
        <v>225</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241</v>
      </c>
      <c r="AT135" s="227" t="s">
        <v>221</v>
      </c>
      <c r="AU135" s="227" t="s">
        <v>86</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241</v>
      </c>
      <c r="BM135" s="227" t="s">
        <v>301</v>
      </c>
    </row>
    <row r="136" s="2" customFormat="1" ht="24.15" customHeight="1">
      <c r="A136" s="42"/>
      <c r="B136" s="43"/>
      <c r="C136" s="216" t="s">
        <v>302</v>
      </c>
      <c r="D136" s="216" t="s">
        <v>221</v>
      </c>
      <c r="E136" s="217" t="s">
        <v>303</v>
      </c>
      <c r="F136" s="218" t="s">
        <v>304</v>
      </c>
      <c r="G136" s="219" t="s">
        <v>240</v>
      </c>
      <c r="H136" s="220">
        <v>2</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241</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241</v>
      </c>
      <c r="BM136" s="227" t="s">
        <v>305</v>
      </c>
    </row>
    <row r="137" s="13" customFormat="1">
      <c r="A137" s="13"/>
      <c r="B137" s="229"/>
      <c r="C137" s="230"/>
      <c r="D137" s="231" t="s">
        <v>228</v>
      </c>
      <c r="E137" s="232" t="s">
        <v>32</v>
      </c>
      <c r="F137" s="233" t="s">
        <v>306</v>
      </c>
      <c r="G137" s="230"/>
      <c r="H137" s="234">
        <v>1</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3" customFormat="1">
      <c r="A138" s="13"/>
      <c r="B138" s="229"/>
      <c r="C138" s="230"/>
      <c r="D138" s="231" t="s">
        <v>228</v>
      </c>
      <c r="E138" s="232" t="s">
        <v>32</v>
      </c>
      <c r="F138" s="233" t="s">
        <v>307</v>
      </c>
      <c r="G138" s="230"/>
      <c r="H138" s="234">
        <v>1</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86</v>
      </c>
      <c r="AV138" s="13" t="s">
        <v>86</v>
      </c>
      <c r="AW138" s="13" t="s">
        <v>39</v>
      </c>
      <c r="AX138" s="13" t="s">
        <v>77</v>
      </c>
      <c r="AY138" s="240" t="s">
        <v>219</v>
      </c>
    </row>
    <row r="139" s="14" customFormat="1">
      <c r="A139" s="14"/>
      <c r="B139" s="241"/>
      <c r="C139" s="242"/>
      <c r="D139" s="231" t="s">
        <v>228</v>
      </c>
      <c r="E139" s="243" t="s">
        <v>32</v>
      </c>
      <c r="F139" s="244" t="s">
        <v>231</v>
      </c>
      <c r="G139" s="242"/>
      <c r="H139" s="245">
        <v>2</v>
      </c>
      <c r="I139" s="246"/>
      <c r="J139" s="242"/>
      <c r="K139" s="242"/>
      <c r="L139" s="247"/>
      <c r="M139" s="248"/>
      <c r="N139" s="249"/>
      <c r="O139" s="249"/>
      <c r="P139" s="249"/>
      <c r="Q139" s="249"/>
      <c r="R139" s="249"/>
      <c r="S139" s="249"/>
      <c r="T139" s="250"/>
      <c r="U139" s="14"/>
      <c r="V139" s="14"/>
      <c r="W139" s="14"/>
      <c r="X139" s="14"/>
      <c r="Y139" s="14"/>
      <c r="Z139" s="14"/>
      <c r="AA139" s="14"/>
      <c r="AB139" s="14"/>
      <c r="AC139" s="14"/>
      <c r="AD139" s="14"/>
      <c r="AE139" s="14"/>
      <c r="AT139" s="251" t="s">
        <v>228</v>
      </c>
      <c r="AU139" s="251" t="s">
        <v>86</v>
      </c>
      <c r="AV139" s="14" t="s">
        <v>226</v>
      </c>
      <c r="AW139" s="14" t="s">
        <v>39</v>
      </c>
      <c r="AX139" s="14" t="s">
        <v>84</v>
      </c>
      <c r="AY139" s="251" t="s">
        <v>219</v>
      </c>
    </row>
    <row r="140" s="2" customFormat="1" ht="24.15" customHeight="1">
      <c r="A140" s="42"/>
      <c r="B140" s="43"/>
      <c r="C140" s="216" t="s">
        <v>308</v>
      </c>
      <c r="D140" s="216" t="s">
        <v>221</v>
      </c>
      <c r="E140" s="217" t="s">
        <v>309</v>
      </c>
      <c r="F140" s="218" t="s">
        <v>310</v>
      </c>
      <c r="G140" s="219" t="s">
        <v>240</v>
      </c>
      <c r="H140" s="220">
        <v>2</v>
      </c>
      <c r="I140" s="221"/>
      <c r="J140" s="222">
        <f>ROUND(I140*H140,2)</f>
        <v>0</v>
      </c>
      <c r="K140" s="218" t="s">
        <v>225</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241</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241</v>
      </c>
      <c r="BM140" s="227" t="s">
        <v>311</v>
      </c>
    </row>
    <row r="141" s="13" customFormat="1">
      <c r="A141" s="13"/>
      <c r="B141" s="229"/>
      <c r="C141" s="230"/>
      <c r="D141" s="231" t="s">
        <v>228</v>
      </c>
      <c r="E141" s="232" t="s">
        <v>32</v>
      </c>
      <c r="F141" s="233" t="s">
        <v>306</v>
      </c>
      <c r="G141" s="230"/>
      <c r="H141" s="234">
        <v>1</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86</v>
      </c>
      <c r="AV141" s="13" t="s">
        <v>86</v>
      </c>
      <c r="AW141" s="13" t="s">
        <v>39</v>
      </c>
      <c r="AX141" s="13" t="s">
        <v>77</v>
      </c>
      <c r="AY141" s="240" t="s">
        <v>219</v>
      </c>
    </row>
    <row r="142" s="13" customFormat="1">
      <c r="A142" s="13"/>
      <c r="B142" s="229"/>
      <c r="C142" s="230"/>
      <c r="D142" s="231" t="s">
        <v>228</v>
      </c>
      <c r="E142" s="232" t="s">
        <v>32</v>
      </c>
      <c r="F142" s="233" t="s">
        <v>307</v>
      </c>
      <c r="G142" s="230"/>
      <c r="H142" s="234">
        <v>1</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86</v>
      </c>
      <c r="AV142" s="13" t="s">
        <v>86</v>
      </c>
      <c r="AW142" s="13" t="s">
        <v>39</v>
      </c>
      <c r="AX142" s="13" t="s">
        <v>77</v>
      </c>
      <c r="AY142" s="240" t="s">
        <v>219</v>
      </c>
    </row>
    <row r="143" s="14" customFormat="1">
      <c r="A143" s="14"/>
      <c r="B143" s="241"/>
      <c r="C143" s="242"/>
      <c r="D143" s="231" t="s">
        <v>228</v>
      </c>
      <c r="E143" s="243" t="s">
        <v>32</v>
      </c>
      <c r="F143" s="244" t="s">
        <v>231</v>
      </c>
      <c r="G143" s="242"/>
      <c r="H143" s="245">
        <v>2</v>
      </c>
      <c r="I143" s="246"/>
      <c r="J143" s="242"/>
      <c r="K143" s="242"/>
      <c r="L143" s="247"/>
      <c r="M143" s="248"/>
      <c r="N143" s="249"/>
      <c r="O143" s="249"/>
      <c r="P143" s="249"/>
      <c r="Q143" s="249"/>
      <c r="R143" s="249"/>
      <c r="S143" s="249"/>
      <c r="T143" s="250"/>
      <c r="U143" s="14"/>
      <c r="V143" s="14"/>
      <c r="W143" s="14"/>
      <c r="X143" s="14"/>
      <c r="Y143" s="14"/>
      <c r="Z143" s="14"/>
      <c r="AA143" s="14"/>
      <c r="AB143" s="14"/>
      <c r="AC143" s="14"/>
      <c r="AD143" s="14"/>
      <c r="AE143" s="14"/>
      <c r="AT143" s="251" t="s">
        <v>228</v>
      </c>
      <c r="AU143" s="251" t="s">
        <v>86</v>
      </c>
      <c r="AV143" s="14" t="s">
        <v>226</v>
      </c>
      <c r="AW143" s="14" t="s">
        <v>39</v>
      </c>
      <c r="AX143" s="14" t="s">
        <v>84</v>
      </c>
      <c r="AY143" s="251" t="s">
        <v>219</v>
      </c>
    </row>
    <row r="144" s="2" customFormat="1" ht="24.15" customHeight="1">
      <c r="A144" s="42"/>
      <c r="B144" s="43"/>
      <c r="C144" s="216" t="s">
        <v>312</v>
      </c>
      <c r="D144" s="216" t="s">
        <v>221</v>
      </c>
      <c r="E144" s="217" t="s">
        <v>313</v>
      </c>
      <c r="F144" s="218" t="s">
        <v>314</v>
      </c>
      <c r="G144" s="219" t="s">
        <v>240</v>
      </c>
      <c r="H144" s="220">
        <v>2</v>
      </c>
      <c r="I144" s="221"/>
      <c r="J144" s="222">
        <f>ROUND(I144*H144,2)</f>
        <v>0</v>
      </c>
      <c r="K144" s="218" t="s">
        <v>225</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241</v>
      </c>
      <c r="AT144" s="227" t="s">
        <v>221</v>
      </c>
      <c r="AU144" s="227" t="s">
        <v>86</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241</v>
      </c>
      <c r="BM144" s="227" t="s">
        <v>315</v>
      </c>
    </row>
    <row r="145" s="13" customFormat="1">
      <c r="A145" s="13"/>
      <c r="B145" s="229"/>
      <c r="C145" s="230"/>
      <c r="D145" s="231" t="s">
        <v>228</v>
      </c>
      <c r="E145" s="232" t="s">
        <v>32</v>
      </c>
      <c r="F145" s="233" t="s">
        <v>306</v>
      </c>
      <c r="G145" s="230"/>
      <c r="H145" s="234">
        <v>1</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86</v>
      </c>
      <c r="AV145" s="13" t="s">
        <v>86</v>
      </c>
      <c r="AW145" s="13" t="s">
        <v>39</v>
      </c>
      <c r="AX145" s="13" t="s">
        <v>77</v>
      </c>
      <c r="AY145" s="240" t="s">
        <v>219</v>
      </c>
    </row>
    <row r="146" s="13" customFormat="1">
      <c r="A146" s="13"/>
      <c r="B146" s="229"/>
      <c r="C146" s="230"/>
      <c r="D146" s="231" t="s">
        <v>228</v>
      </c>
      <c r="E146" s="232" t="s">
        <v>32</v>
      </c>
      <c r="F146" s="233" t="s">
        <v>307</v>
      </c>
      <c r="G146" s="230"/>
      <c r="H146" s="234">
        <v>1</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86</v>
      </c>
      <c r="AV146" s="13" t="s">
        <v>86</v>
      </c>
      <c r="AW146" s="13" t="s">
        <v>39</v>
      </c>
      <c r="AX146" s="13" t="s">
        <v>77</v>
      </c>
      <c r="AY146" s="240" t="s">
        <v>219</v>
      </c>
    </row>
    <row r="147" s="14" customFormat="1">
      <c r="A147" s="14"/>
      <c r="B147" s="241"/>
      <c r="C147" s="242"/>
      <c r="D147" s="231" t="s">
        <v>228</v>
      </c>
      <c r="E147" s="243" t="s">
        <v>32</v>
      </c>
      <c r="F147" s="244" t="s">
        <v>231</v>
      </c>
      <c r="G147" s="242"/>
      <c r="H147" s="245">
        <v>2</v>
      </c>
      <c r="I147" s="246"/>
      <c r="J147" s="242"/>
      <c r="K147" s="242"/>
      <c r="L147" s="247"/>
      <c r="M147" s="248"/>
      <c r="N147" s="249"/>
      <c r="O147" s="249"/>
      <c r="P147" s="249"/>
      <c r="Q147" s="249"/>
      <c r="R147" s="249"/>
      <c r="S147" s="249"/>
      <c r="T147" s="250"/>
      <c r="U147" s="14"/>
      <c r="V147" s="14"/>
      <c r="W147" s="14"/>
      <c r="X147" s="14"/>
      <c r="Y147" s="14"/>
      <c r="Z147" s="14"/>
      <c r="AA147" s="14"/>
      <c r="AB147" s="14"/>
      <c r="AC147" s="14"/>
      <c r="AD147" s="14"/>
      <c r="AE147" s="14"/>
      <c r="AT147" s="251" t="s">
        <v>228</v>
      </c>
      <c r="AU147" s="251" t="s">
        <v>86</v>
      </c>
      <c r="AV147" s="14" t="s">
        <v>226</v>
      </c>
      <c r="AW147" s="14" t="s">
        <v>39</v>
      </c>
      <c r="AX147" s="14" t="s">
        <v>84</v>
      </c>
      <c r="AY147" s="251" t="s">
        <v>219</v>
      </c>
    </row>
    <row r="148" s="2" customFormat="1" ht="16.5" customHeight="1">
      <c r="A148" s="42"/>
      <c r="B148" s="43"/>
      <c r="C148" s="216" t="s">
        <v>316</v>
      </c>
      <c r="D148" s="216" t="s">
        <v>221</v>
      </c>
      <c r="E148" s="217" t="s">
        <v>317</v>
      </c>
      <c r="F148" s="218" t="s">
        <v>318</v>
      </c>
      <c r="G148" s="219" t="s">
        <v>240</v>
      </c>
      <c r="H148" s="220">
        <v>2</v>
      </c>
      <c r="I148" s="221"/>
      <c r="J148" s="222">
        <f>ROUND(I148*H148,2)</f>
        <v>0</v>
      </c>
      <c r="K148" s="218" t="s">
        <v>225</v>
      </c>
      <c r="L148" s="48"/>
      <c r="M148" s="223" t="s">
        <v>32</v>
      </c>
      <c r="N148" s="224"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241</v>
      </c>
      <c r="AT148" s="227" t="s">
        <v>221</v>
      </c>
      <c r="AU148" s="227" t="s">
        <v>86</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241</v>
      </c>
      <c r="BM148" s="227" t="s">
        <v>319</v>
      </c>
    </row>
    <row r="149" s="13" customFormat="1">
      <c r="A149" s="13"/>
      <c r="B149" s="229"/>
      <c r="C149" s="230"/>
      <c r="D149" s="231" t="s">
        <v>228</v>
      </c>
      <c r="E149" s="232" t="s">
        <v>32</v>
      </c>
      <c r="F149" s="233" t="s">
        <v>306</v>
      </c>
      <c r="G149" s="230"/>
      <c r="H149" s="234">
        <v>1</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86</v>
      </c>
      <c r="AV149" s="13" t="s">
        <v>86</v>
      </c>
      <c r="AW149" s="13" t="s">
        <v>39</v>
      </c>
      <c r="AX149" s="13" t="s">
        <v>77</v>
      </c>
      <c r="AY149" s="240" t="s">
        <v>219</v>
      </c>
    </row>
    <row r="150" s="13" customFormat="1">
      <c r="A150" s="13"/>
      <c r="B150" s="229"/>
      <c r="C150" s="230"/>
      <c r="D150" s="231" t="s">
        <v>228</v>
      </c>
      <c r="E150" s="232" t="s">
        <v>32</v>
      </c>
      <c r="F150" s="233" t="s">
        <v>307</v>
      </c>
      <c r="G150" s="230"/>
      <c r="H150" s="234">
        <v>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86</v>
      </c>
      <c r="AV150" s="13" t="s">
        <v>86</v>
      </c>
      <c r="AW150" s="13" t="s">
        <v>39</v>
      </c>
      <c r="AX150" s="13" t="s">
        <v>77</v>
      </c>
      <c r="AY150" s="240" t="s">
        <v>219</v>
      </c>
    </row>
    <row r="151" s="14" customFormat="1">
      <c r="A151" s="14"/>
      <c r="B151" s="241"/>
      <c r="C151" s="242"/>
      <c r="D151" s="231" t="s">
        <v>228</v>
      </c>
      <c r="E151" s="243" t="s">
        <v>32</v>
      </c>
      <c r="F151" s="244" t="s">
        <v>231</v>
      </c>
      <c r="G151" s="242"/>
      <c r="H151" s="245">
        <v>2</v>
      </c>
      <c r="I151" s="246"/>
      <c r="J151" s="242"/>
      <c r="K151" s="242"/>
      <c r="L151" s="247"/>
      <c r="M151" s="248"/>
      <c r="N151" s="249"/>
      <c r="O151" s="249"/>
      <c r="P151" s="249"/>
      <c r="Q151" s="249"/>
      <c r="R151" s="249"/>
      <c r="S151" s="249"/>
      <c r="T151" s="250"/>
      <c r="U151" s="14"/>
      <c r="V151" s="14"/>
      <c r="W151" s="14"/>
      <c r="X151" s="14"/>
      <c r="Y151" s="14"/>
      <c r="Z151" s="14"/>
      <c r="AA151" s="14"/>
      <c r="AB151" s="14"/>
      <c r="AC151" s="14"/>
      <c r="AD151" s="14"/>
      <c r="AE151" s="14"/>
      <c r="AT151" s="251" t="s">
        <v>228</v>
      </c>
      <c r="AU151" s="251" t="s">
        <v>86</v>
      </c>
      <c r="AV151" s="14" t="s">
        <v>226</v>
      </c>
      <c r="AW151" s="14" t="s">
        <v>39</v>
      </c>
      <c r="AX151" s="14" t="s">
        <v>84</v>
      </c>
      <c r="AY151" s="251" t="s">
        <v>219</v>
      </c>
    </row>
    <row r="152" s="2" customFormat="1" ht="37.8" customHeight="1">
      <c r="A152" s="42"/>
      <c r="B152" s="43"/>
      <c r="C152" s="216" t="s">
        <v>320</v>
      </c>
      <c r="D152" s="216" t="s">
        <v>221</v>
      </c>
      <c r="E152" s="217" t="s">
        <v>321</v>
      </c>
      <c r="F152" s="218" t="s">
        <v>322</v>
      </c>
      <c r="G152" s="219" t="s">
        <v>240</v>
      </c>
      <c r="H152" s="220">
        <v>8</v>
      </c>
      <c r="I152" s="221"/>
      <c r="J152" s="222">
        <f>ROUND(I152*H152,2)</f>
        <v>0</v>
      </c>
      <c r="K152" s="218" t="s">
        <v>225</v>
      </c>
      <c r="L152" s="48"/>
      <c r="M152" s="223" t="s">
        <v>32</v>
      </c>
      <c r="N152" s="224"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241</v>
      </c>
      <c r="AT152" s="227" t="s">
        <v>221</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241</v>
      </c>
      <c r="BM152" s="227" t="s">
        <v>323</v>
      </c>
    </row>
    <row r="153" s="13" customFormat="1">
      <c r="A153" s="13"/>
      <c r="B153" s="229"/>
      <c r="C153" s="230"/>
      <c r="D153" s="231" t="s">
        <v>228</v>
      </c>
      <c r="E153" s="232" t="s">
        <v>32</v>
      </c>
      <c r="F153" s="233" t="s">
        <v>250</v>
      </c>
      <c r="G153" s="230"/>
      <c r="H153" s="234">
        <v>8</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86</v>
      </c>
      <c r="AV153" s="13" t="s">
        <v>86</v>
      </c>
      <c r="AW153" s="13" t="s">
        <v>39</v>
      </c>
      <c r="AX153" s="13" t="s">
        <v>84</v>
      </c>
      <c r="AY153" s="240" t="s">
        <v>219</v>
      </c>
    </row>
    <row r="154" s="2" customFormat="1" ht="16.5" customHeight="1">
      <c r="A154" s="42"/>
      <c r="B154" s="43"/>
      <c r="C154" s="216" t="s">
        <v>7</v>
      </c>
      <c r="D154" s="216" t="s">
        <v>221</v>
      </c>
      <c r="E154" s="217" t="s">
        <v>324</v>
      </c>
      <c r="F154" s="218" t="s">
        <v>325</v>
      </c>
      <c r="G154" s="219" t="s">
        <v>240</v>
      </c>
      <c r="H154" s="220">
        <v>8</v>
      </c>
      <c r="I154" s="221"/>
      <c r="J154" s="222">
        <f>ROUND(I154*H154,2)</f>
        <v>0</v>
      </c>
      <c r="K154" s="218" t="s">
        <v>225</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241</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241</v>
      </c>
      <c r="BM154" s="227" t="s">
        <v>326</v>
      </c>
    </row>
    <row r="155" s="13" customFormat="1">
      <c r="A155" s="13"/>
      <c r="B155" s="229"/>
      <c r="C155" s="230"/>
      <c r="D155" s="231" t="s">
        <v>228</v>
      </c>
      <c r="E155" s="232" t="s">
        <v>32</v>
      </c>
      <c r="F155" s="233" t="s">
        <v>250</v>
      </c>
      <c r="G155" s="230"/>
      <c r="H155" s="234">
        <v>8</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86</v>
      </c>
      <c r="AV155" s="13" t="s">
        <v>86</v>
      </c>
      <c r="AW155" s="13" t="s">
        <v>39</v>
      </c>
      <c r="AX155" s="13" t="s">
        <v>84</v>
      </c>
      <c r="AY155" s="240" t="s">
        <v>219</v>
      </c>
    </row>
    <row r="156" s="2" customFormat="1" ht="24.15" customHeight="1">
      <c r="A156" s="42"/>
      <c r="B156" s="43"/>
      <c r="C156" s="216" t="s">
        <v>327</v>
      </c>
      <c r="D156" s="216" t="s">
        <v>221</v>
      </c>
      <c r="E156" s="217" t="s">
        <v>328</v>
      </c>
      <c r="F156" s="218" t="s">
        <v>329</v>
      </c>
      <c r="G156" s="219" t="s">
        <v>240</v>
      </c>
      <c r="H156" s="220">
        <v>1</v>
      </c>
      <c r="I156" s="221"/>
      <c r="J156" s="222">
        <f>ROUND(I156*H156,2)</f>
        <v>0</v>
      </c>
      <c r="K156" s="218" t="s">
        <v>225</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241</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241</v>
      </c>
      <c r="BM156" s="227" t="s">
        <v>330</v>
      </c>
    </row>
    <row r="157" s="13" customFormat="1">
      <c r="A157" s="13"/>
      <c r="B157" s="229"/>
      <c r="C157" s="230"/>
      <c r="D157" s="231" t="s">
        <v>228</v>
      </c>
      <c r="E157" s="232" t="s">
        <v>32</v>
      </c>
      <c r="F157" s="233" t="s">
        <v>251</v>
      </c>
      <c r="G157" s="230"/>
      <c r="H157" s="234">
        <v>1</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86</v>
      </c>
      <c r="AV157" s="13" t="s">
        <v>86</v>
      </c>
      <c r="AW157" s="13" t="s">
        <v>39</v>
      </c>
      <c r="AX157" s="13" t="s">
        <v>84</v>
      </c>
      <c r="AY157" s="240" t="s">
        <v>219</v>
      </c>
    </row>
    <row r="158" s="2" customFormat="1" ht="16.5" customHeight="1">
      <c r="A158" s="42"/>
      <c r="B158" s="43"/>
      <c r="C158" s="216" t="s">
        <v>331</v>
      </c>
      <c r="D158" s="216" t="s">
        <v>221</v>
      </c>
      <c r="E158" s="217" t="s">
        <v>332</v>
      </c>
      <c r="F158" s="218" t="s">
        <v>333</v>
      </c>
      <c r="G158" s="219" t="s">
        <v>240</v>
      </c>
      <c r="H158" s="220">
        <v>1</v>
      </c>
      <c r="I158" s="221"/>
      <c r="J158" s="222">
        <f>ROUND(I158*H158,2)</f>
        <v>0</v>
      </c>
      <c r="K158" s="218" t="s">
        <v>225</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241</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241</v>
      </c>
      <c r="BM158" s="227" t="s">
        <v>334</v>
      </c>
    </row>
    <row r="159" s="13" customFormat="1">
      <c r="A159" s="13"/>
      <c r="B159" s="229"/>
      <c r="C159" s="230"/>
      <c r="D159" s="231" t="s">
        <v>228</v>
      </c>
      <c r="E159" s="232" t="s">
        <v>32</v>
      </c>
      <c r="F159" s="233" t="s">
        <v>335</v>
      </c>
      <c r="G159" s="230"/>
      <c r="H159" s="234">
        <v>1</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86</v>
      </c>
      <c r="AV159" s="13" t="s">
        <v>86</v>
      </c>
      <c r="AW159" s="13" t="s">
        <v>39</v>
      </c>
      <c r="AX159" s="13" t="s">
        <v>84</v>
      </c>
      <c r="AY159" s="240" t="s">
        <v>219</v>
      </c>
    </row>
    <row r="160" s="2" customFormat="1" ht="16.5" customHeight="1">
      <c r="A160" s="42"/>
      <c r="B160" s="43"/>
      <c r="C160" s="216" t="s">
        <v>336</v>
      </c>
      <c r="D160" s="216" t="s">
        <v>221</v>
      </c>
      <c r="E160" s="217" t="s">
        <v>337</v>
      </c>
      <c r="F160" s="218" t="s">
        <v>338</v>
      </c>
      <c r="G160" s="219" t="s">
        <v>240</v>
      </c>
      <c r="H160" s="220">
        <v>1</v>
      </c>
      <c r="I160" s="221"/>
      <c r="J160" s="222">
        <f>ROUND(I160*H160,2)</f>
        <v>0</v>
      </c>
      <c r="K160" s="218" t="s">
        <v>225</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241</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241</v>
      </c>
      <c r="BM160" s="227" t="s">
        <v>339</v>
      </c>
    </row>
    <row r="161" s="13" customFormat="1">
      <c r="A161" s="13"/>
      <c r="B161" s="229"/>
      <c r="C161" s="230"/>
      <c r="D161" s="231" t="s">
        <v>228</v>
      </c>
      <c r="E161" s="232" t="s">
        <v>32</v>
      </c>
      <c r="F161" s="233" t="s">
        <v>340</v>
      </c>
      <c r="G161" s="230"/>
      <c r="H161" s="234">
        <v>1</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16.5" customHeight="1">
      <c r="A162" s="42"/>
      <c r="B162" s="43"/>
      <c r="C162" s="216" t="s">
        <v>341</v>
      </c>
      <c r="D162" s="216" t="s">
        <v>221</v>
      </c>
      <c r="E162" s="217" t="s">
        <v>342</v>
      </c>
      <c r="F162" s="218" t="s">
        <v>343</v>
      </c>
      <c r="G162" s="219" t="s">
        <v>240</v>
      </c>
      <c r="H162" s="220">
        <v>1</v>
      </c>
      <c r="I162" s="221"/>
      <c r="J162" s="222">
        <f>ROUND(I162*H162,2)</f>
        <v>0</v>
      </c>
      <c r="K162" s="218" t="s">
        <v>225</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241</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241</v>
      </c>
      <c r="BM162" s="227" t="s">
        <v>344</v>
      </c>
    </row>
    <row r="163" s="13" customFormat="1">
      <c r="A163" s="13"/>
      <c r="B163" s="229"/>
      <c r="C163" s="230"/>
      <c r="D163" s="231" t="s">
        <v>228</v>
      </c>
      <c r="E163" s="232" t="s">
        <v>32</v>
      </c>
      <c r="F163" s="233" t="s">
        <v>345</v>
      </c>
      <c r="G163" s="230"/>
      <c r="H163" s="234">
        <v>1</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86</v>
      </c>
      <c r="AV163" s="13" t="s">
        <v>86</v>
      </c>
      <c r="AW163" s="13" t="s">
        <v>39</v>
      </c>
      <c r="AX163" s="13" t="s">
        <v>84</v>
      </c>
      <c r="AY163" s="240" t="s">
        <v>219</v>
      </c>
    </row>
    <row r="164" s="2" customFormat="1" ht="21.75" customHeight="1">
      <c r="A164" s="42"/>
      <c r="B164" s="43"/>
      <c r="C164" s="216" t="s">
        <v>346</v>
      </c>
      <c r="D164" s="216" t="s">
        <v>221</v>
      </c>
      <c r="E164" s="217" t="s">
        <v>347</v>
      </c>
      <c r="F164" s="218" t="s">
        <v>348</v>
      </c>
      <c r="G164" s="219" t="s">
        <v>259</v>
      </c>
      <c r="H164" s="220">
        <v>350</v>
      </c>
      <c r="I164" s="221"/>
      <c r="J164" s="222">
        <f>ROUND(I164*H164,2)</f>
        <v>0</v>
      </c>
      <c r="K164" s="218" t="s">
        <v>225</v>
      </c>
      <c r="L164" s="48"/>
      <c r="M164" s="223" t="s">
        <v>32</v>
      </c>
      <c r="N164" s="224"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241</v>
      </c>
      <c r="AT164" s="227" t="s">
        <v>221</v>
      </c>
      <c r="AU164" s="227" t="s">
        <v>86</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241</v>
      </c>
      <c r="BM164" s="227" t="s">
        <v>349</v>
      </c>
    </row>
    <row r="165" s="13" customFormat="1">
      <c r="A165" s="13"/>
      <c r="B165" s="229"/>
      <c r="C165" s="230"/>
      <c r="D165" s="231" t="s">
        <v>228</v>
      </c>
      <c r="E165" s="232" t="s">
        <v>32</v>
      </c>
      <c r="F165" s="233" t="s">
        <v>294</v>
      </c>
      <c r="G165" s="230"/>
      <c r="H165" s="234">
        <v>350</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84</v>
      </c>
      <c r="AY165" s="240" t="s">
        <v>219</v>
      </c>
    </row>
    <row r="166" s="2" customFormat="1" ht="16.5" customHeight="1">
      <c r="A166" s="42"/>
      <c r="B166" s="43"/>
      <c r="C166" s="216" t="s">
        <v>350</v>
      </c>
      <c r="D166" s="216" t="s">
        <v>221</v>
      </c>
      <c r="E166" s="217" t="s">
        <v>351</v>
      </c>
      <c r="F166" s="218" t="s">
        <v>352</v>
      </c>
      <c r="G166" s="219" t="s">
        <v>259</v>
      </c>
      <c r="H166" s="220">
        <v>350</v>
      </c>
      <c r="I166" s="221"/>
      <c r="J166" s="222">
        <f>ROUND(I166*H166,2)</f>
        <v>0</v>
      </c>
      <c r="K166" s="218" t="s">
        <v>225</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302</v>
      </c>
      <c r="AT166" s="227" t="s">
        <v>221</v>
      </c>
      <c r="AU166" s="227" t="s">
        <v>86</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302</v>
      </c>
      <c r="BM166" s="227" t="s">
        <v>353</v>
      </c>
    </row>
    <row r="167" s="13" customFormat="1">
      <c r="A167" s="13"/>
      <c r="B167" s="229"/>
      <c r="C167" s="230"/>
      <c r="D167" s="231" t="s">
        <v>228</v>
      </c>
      <c r="E167" s="232" t="s">
        <v>32</v>
      </c>
      <c r="F167" s="233" t="s">
        <v>354</v>
      </c>
      <c r="G167" s="230"/>
      <c r="H167" s="234">
        <v>350</v>
      </c>
      <c r="I167" s="235"/>
      <c r="J167" s="230"/>
      <c r="K167" s="230"/>
      <c r="L167" s="236"/>
      <c r="M167" s="237"/>
      <c r="N167" s="238"/>
      <c r="O167" s="238"/>
      <c r="P167" s="238"/>
      <c r="Q167" s="238"/>
      <c r="R167" s="238"/>
      <c r="S167" s="238"/>
      <c r="T167" s="239"/>
      <c r="U167" s="13"/>
      <c r="V167" s="13"/>
      <c r="W167" s="13"/>
      <c r="X167" s="13"/>
      <c r="Y167" s="13"/>
      <c r="Z167" s="13"/>
      <c r="AA167" s="13"/>
      <c r="AB167" s="13"/>
      <c r="AC167" s="13"/>
      <c r="AD167" s="13"/>
      <c r="AE167" s="13"/>
      <c r="AT167" s="240" t="s">
        <v>228</v>
      </c>
      <c r="AU167" s="240" t="s">
        <v>86</v>
      </c>
      <c r="AV167" s="13" t="s">
        <v>86</v>
      </c>
      <c r="AW167" s="13" t="s">
        <v>39</v>
      </c>
      <c r="AX167" s="13" t="s">
        <v>84</v>
      </c>
      <c r="AY167" s="240" t="s">
        <v>219</v>
      </c>
    </row>
    <row r="168" s="2" customFormat="1" ht="24.15" customHeight="1">
      <c r="A168" s="42"/>
      <c r="B168" s="43"/>
      <c r="C168" s="216" t="s">
        <v>355</v>
      </c>
      <c r="D168" s="216" t="s">
        <v>221</v>
      </c>
      <c r="E168" s="217" t="s">
        <v>356</v>
      </c>
      <c r="F168" s="218" t="s">
        <v>357</v>
      </c>
      <c r="G168" s="219" t="s">
        <v>240</v>
      </c>
      <c r="H168" s="220">
        <v>8700</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358</v>
      </c>
    </row>
    <row r="169" s="13" customFormat="1">
      <c r="A169" s="13"/>
      <c r="B169" s="229"/>
      <c r="C169" s="230"/>
      <c r="D169" s="231" t="s">
        <v>228</v>
      </c>
      <c r="E169" s="232" t="s">
        <v>32</v>
      </c>
      <c r="F169" s="233" t="s">
        <v>359</v>
      </c>
      <c r="G169" s="230"/>
      <c r="H169" s="234">
        <v>2900</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86</v>
      </c>
      <c r="AV169" s="13" t="s">
        <v>86</v>
      </c>
      <c r="AW169" s="13" t="s">
        <v>39</v>
      </c>
      <c r="AX169" s="13" t="s">
        <v>77</v>
      </c>
      <c r="AY169" s="240" t="s">
        <v>219</v>
      </c>
    </row>
    <row r="170" s="13" customFormat="1">
      <c r="A170" s="13"/>
      <c r="B170" s="229"/>
      <c r="C170" s="230"/>
      <c r="D170" s="231" t="s">
        <v>228</v>
      </c>
      <c r="E170" s="232" t="s">
        <v>32</v>
      </c>
      <c r="F170" s="233" t="s">
        <v>360</v>
      </c>
      <c r="G170" s="230"/>
      <c r="H170" s="234">
        <v>2900</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86</v>
      </c>
      <c r="AV170" s="13" t="s">
        <v>86</v>
      </c>
      <c r="AW170" s="13" t="s">
        <v>39</v>
      </c>
      <c r="AX170" s="13" t="s">
        <v>77</v>
      </c>
      <c r="AY170" s="240" t="s">
        <v>219</v>
      </c>
    </row>
    <row r="171" s="13" customFormat="1">
      <c r="A171" s="13"/>
      <c r="B171" s="229"/>
      <c r="C171" s="230"/>
      <c r="D171" s="231" t="s">
        <v>228</v>
      </c>
      <c r="E171" s="232" t="s">
        <v>32</v>
      </c>
      <c r="F171" s="233" t="s">
        <v>361</v>
      </c>
      <c r="G171" s="230"/>
      <c r="H171" s="234">
        <v>2900</v>
      </c>
      <c r="I171" s="235"/>
      <c r="J171" s="230"/>
      <c r="K171" s="230"/>
      <c r="L171" s="236"/>
      <c r="M171" s="237"/>
      <c r="N171" s="238"/>
      <c r="O171" s="238"/>
      <c r="P171" s="238"/>
      <c r="Q171" s="238"/>
      <c r="R171" s="238"/>
      <c r="S171" s="238"/>
      <c r="T171" s="239"/>
      <c r="U171" s="13"/>
      <c r="V171" s="13"/>
      <c r="W171" s="13"/>
      <c r="X171" s="13"/>
      <c r="Y171" s="13"/>
      <c r="Z171" s="13"/>
      <c r="AA171" s="13"/>
      <c r="AB171" s="13"/>
      <c r="AC171" s="13"/>
      <c r="AD171" s="13"/>
      <c r="AE171" s="13"/>
      <c r="AT171" s="240" t="s">
        <v>228</v>
      </c>
      <c r="AU171" s="240" t="s">
        <v>86</v>
      </c>
      <c r="AV171" s="13" t="s">
        <v>86</v>
      </c>
      <c r="AW171" s="13" t="s">
        <v>39</v>
      </c>
      <c r="AX171" s="13" t="s">
        <v>77</v>
      </c>
      <c r="AY171" s="240" t="s">
        <v>219</v>
      </c>
    </row>
    <row r="172" s="14" customFormat="1">
      <c r="A172" s="14"/>
      <c r="B172" s="241"/>
      <c r="C172" s="242"/>
      <c r="D172" s="231" t="s">
        <v>228</v>
      </c>
      <c r="E172" s="243" t="s">
        <v>32</v>
      </c>
      <c r="F172" s="244" t="s">
        <v>231</v>
      </c>
      <c r="G172" s="242"/>
      <c r="H172" s="245">
        <v>8700</v>
      </c>
      <c r="I172" s="246"/>
      <c r="J172" s="242"/>
      <c r="K172" s="242"/>
      <c r="L172" s="247"/>
      <c r="M172" s="248"/>
      <c r="N172" s="249"/>
      <c r="O172" s="249"/>
      <c r="P172" s="249"/>
      <c r="Q172" s="249"/>
      <c r="R172" s="249"/>
      <c r="S172" s="249"/>
      <c r="T172" s="250"/>
      <c r="U172" s="14"/>
      <c r="V172" s="14"/>
      <c r="W172" s="14"/>
      <c r="X172" s="14"/>
      <c r="Y172" s="14"/>
      <c r="Z172" s="14"/>
      <c r="AA172" s="14"/>
      <c r="AB172" s="14"/>
      <c r="AC172" s="14"/>
      <c r="AD172" s="14"/>
      <c r="AE172" s="14"/>
      <c r="AT172" s="251" t="s">
        <v>228</v>
      </c>
      <c r="AU172" s="251" t="s">
        <v>86</v>
      </c>
      <c r="AV172" s="14" t="s">
        <v>226</v>
      </c>
      <c r="AW172" s="14" t="s">
        <v>39</v>
      </c>
      <c r="AX172" s="14" t="s">
        <v>84</v>
      </c>
      <c r="AY172" s="251" t="s">
        <v>219</v>
      </c>
    </row>
    <row r="173" s="2" customFormat="1" ht="37.8" customHeight="1">
      <c r="A173" s="42"/>
      <c r="B173" s="43"/>
      <c r="C173" s="252" t="s">
        <v>362</v>
      </c>
      <c r="D173" s="252" t="s">
        <v>280</v>
      </c>
      <c r="E173" s="253" t="s">
        <v>363</v>
      </c>
      <c r="F173" s="254" t="s">
        <v>364</v>
      </c>
      <c r="G173" s="255" t="s">
        <v>240</v>
      </c>
      <c r="H173" s="256">
        <v>10</v>
      </c>
      <c r="I173" s="257"/>
      <c r="J173" s="258">
        <f>ROUND(I173*H173,2)</f>
        <v>0</v>
      </c>
      <c r="K173" s="254" t="s">
        <v>225</v>
      </c>
      <c r="L173" s="259"/>
      <c r="M173" s="260" t="s">
        <v>32</v>
      </c>
      <c r="N173" s="261" t="s">
        <v>48</v>
      </c>
      <c r="O173" s="88"/>
      <c r="P173" s="225">
        <f>O173*H173</f>
        <v>0</v>
      </c>
      <c r="Q173" s="225">
        <v>0</v>
      </c>
      <c r="R173" s="225">
        <f>Q173*H173</f>
        <v>0</v>
      </c>
      <c r="S173" s="225">
        <v>0</v>
      </c>
      <c r="T173" s="226">
        <f>S173*H173</f>
        <v>0</v>
      </c>
      <c r="U173" s="42"/>
      <c r="V173" s="42"/>
      <c r="W173" s="42"/>
      <c r="X173" s="42"/>
      <c r="Y173" s="42"/>
      <c r="Z173" s="42"/>
      <c r="AA173" s="42"/>
      <c r="AB173" s="42"/>
      <c r="AC173" s="42"/>
      <c r="AD173" s="42"/>
      <c r="AE173" s="42"/>
      <c r="AR173" s="227" t="s">
        <v>241</v>
      </c>
      <c r="AT173" s="227" t="s">
        <v>280</v>
      </c>
      <c r="AU173" s="227" t="s">
        <v>86</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241</v>
      </c>
      <c r="BM173" s="227" t="s">
        <v>365</v>
      </c>
    </row>
    <row r="174" s="2" customFormat="1" ht="24.15" customHeight="1">
      <c r="A174" s="42"/>
      <c r="B174" s="43"/>
      <c r="C174" s="216" t="s">
        <v>366</v>
      </c>
      <c r="D174" s="216" t="s">
        <v>221</v>
      </c>
      <c r="E174" s="217" t="s">
        <v>367</v>
      </c>
      <c r="F174" s="218" t="s">
        <v>368</v>
      </c>
      <c r="G174" s="219" t="s">
        <v>240</v>
      </c>
      <c r="H174" s="220">
        <v>10</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241</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241</v>
      </c>
      <c r="BM174" s="227" t="s">
        <v>369</v>
      </c>
    </row>
    <row r="175" s="2" customFormat="1" ht="24.15" customHeight="1">
      <c r="A175" s="42"/>
      <c r="B175" s="43"/>
      <c r="C175" s="252" t="s">
        <v>370</v>
      </c>
      <c r="D175" s="252" t="s">
        <v>280</v>
      </c>
      <c r="E175" s="253" t="s">
        <v>371</v>
      </c>
      <c r="F175" s="254" t="s">
        <v>372</v>
      </c>
      <c r="G175" s="255" t="s">
        <v>240</v>
      </c>
      <c r="H175" s="256">
        <v>7</v>
      </c>
      <c r="I175" s="257"/>
      <c r="J175" s="258">
        <f>ROUND(I175*H175,2)</f>
        <v>0</v>
      </c>
      <c r="K175" s="254" t="s">
        <v>225</v>
      </c>
      <c r="L175" s="259"/>
      <c r="M175" s="260" t="s">
        <v>32</v>
      </c>
      <c r="N175" s="261"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241</v>
      </c>
      <c r="AT175" s="227" t="s">
        <v>280</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373</v>
      </c>
    </row>
    <row r="176" s="13" customFormat="1">
      <c r="A176" s="13"/>
      <c r="B176" s="229"/>
      <c r="C176" s="230"/>
      <c r="D176" s="231" t="s">
        <v>228</v>
      </c>
      <c r="E176" s="232" t="s">
        <v>32</v>
      </c>
      <c r="F176" s="233" t="s">
        <v>374</v>
      </c>
      <c r="G176" s="230"/>
      <c r="H176" s="234">
        <v>7</v>
      </c>
      <c r="I176" s="235"/>
      <c r="J176" s="230"/>
      <c r="K176" s="230"/>
      <c r="L176" s="236"/>
      <c r="M176" s="237"/>
      <c r="N176" s="238"/>
      <c r="O176" s="238"/>
      <c r="P176" s="238"/>
      <c r="Q176" s="238"/>
      <c r="R176" s="238"/>
      <c r="S176" s="238"/>
      <c r="T176" s="239"/>
      <c r="U176" s="13"/>
      <c r="V176" s="13"/>
      <c r="W176" s="13"/>
      <c r="X176" s="13"/>
      <c r="Y176" s="13"/>
      <c r="Z176" s="13"/>
      <c r="AA176" s="13"/>
      <c r="AB176" s="13"/>
      <c r="AC176" s="13"/>
      <c r="AD176" s="13"/>
      <c r="AE176" s="13"/>
      <c r="AT176" s="240" t="s">
        <v>228</v>
      </c>
      <c r="AU176" s="240" t="s">
        <v>86</v>
      </c>
      <c r="AV176" s="13" t="s">
        <v>86</v>
      </c>
      <c r="AW176" s="13" t="s">
        <v>39</v>
      </c>
      <c r="AX176" s="13" t="s">
        <v>84</v>
      </c>
      <c r="AY176" s="240" t="s">
        <v>219</v>
      </c>
    </row>
    <row r="177" s="2" customFormat="1" ht="33" customHeight="1">
      <c r="A177" s="42"/>
      <c r="B177" s="43"/>
      <c r="C177" s="252" t="s">
        <v>375</v>
      </c>
      <c r="D177" s="252" t="s">
        <v>280</v>
      </c>
      <c r="E177" s="253" t="s">
        <v>376</v>
      </c>
      <c r="F177" s="254" t="s">
        <v>377</v>
      </c>
      <c r="G177" s="255" t="s">
        <v>240</v>
      </c>
      <c r="H177" s="256">
        <v>7</v>
      </c>
      <c r="I177" s="257"/>
      <c r="J177" s="258">
        <f>ROUND(I177*H177,2)</f>
        <v>0</v>
      </c>
      <c r="K177" s="254" t="s">
        <v>225</v>
      </c>
      <c r="L177" s="259"/>
      <c r="M177" s="260" t="s">
        <v>32</v>
      </c>
      <c r="N177" s="261"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241</v>
      </c>
      <c r="AT177" s="227" t="s">
        <v>280</v>
      </c>
      <c r="AU177" s="227" t="s">
        <v>86</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241</v>
      </c>
      <c r="BM177" s="227" t="s">
        <v>378</v>
      </c>
    </row>
    <row r="178" s="13" customFormat="1">
      <c r="A178" s="13"/>
      <c r="B178" s="229"/>
      <c r="C178" s="230"/>
      <c r="D178" s="231" t="s">
        <v>228</v>
      </c>
      <c r="E178" s="232" t="s">
        <v>32</v>
      </c>
      <c r="F178" s="233" t="s">
        <v>379</v>
      </c>
      <c r="G178" s="230"/>
      <c r="H178" s="234">
        <v>7</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86</v>
      </c>
      <c r="AV178" s="13" t="s">
        <v>86</v>
      </c>
      <c r="AW178" s="13" t="s">
        <v>39</v>
      </c>
      <c r="AX178" s="13" t="s">
        <v>84</v>
      </c>
      <c r="AY178" s="240" t="s">
        <v>219</v>
      </c>
    </row>
    <row r="179" s="2" customFormat="1" ht="24.15" customHeight="1">
      <c r="A179" s="42"/>
      <c r="B179" s="43"/>
      <c r="C179" s="216" t="s">
        <v>380</v>
      </c>
      <c r="D179" s="216" t="s">
        <v>221</v>
      </c>
      <c r="E179" s="217" t="s">
        <v>381</v>
      </c>
      <c r="F179" s="218" t="s">
        <v>382</v>
      </c>
      <c r="G179" s="219" t="s">
        <v>240</v>
      </c>
      <c r="H179" s="220">
        <v>7</v>
      </c>
      <c r="I179" s="221"/>
      <c r="J179" s="222">
        <f>ROUND(I179*H179,2)</f>
        <v>0</v>
      </c>
      <c r="K179" s="218" t="s">
        <v>225</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241</v>
      </c>
      <c r="AT179" s="227" t="s">
        <v>221</v>
      </c>
      <c r="AU179" s="227" t="s">
        <v>86</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241</v>
      </c>
      <c r="BM179" s="227" t="s">
        <v>383</v>
      </c>
    </row>
    <row r="180" s="13" customFormat="1">
      <c r="A180" s="13"/>
      <c r="B180" s="229"/>
      <c r="C180" s="230"/>
      <c r="D180" s="231" t="s">
        <v>228</v>
      </c>
      <c r="E180" s="232" t="s">
        <v>32</v>
      </c>
      <c r="F180" s="233" t="s">
        <v>384</v>
      </c>
      <c r="G180" s="230"/>
      <c r="H180" s="234">
        <v>7</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86</v>
      </c>
      <c r="AV180" s="13" t="s">
        <v>86</v>
      </c>
      <c r="AW180" s="13" t="s">
        <v>39</v>
      </c>
      <c r="AX180" s="13" t="s">
        <v>84</v>
      </c>
      <c r="AY180" s="240" t="s">
        <v>219</v>
      </c>
    </row>
    <row r="181" s="2" customFormat="1" ht="24.15" customHeight="1">
      <c r="A181" s="42"/>
      <c r="B181" s="43"/>
      <c r="C181" s="252" t="s">
        <v>385</v>
      </c>
      <c r="D181" s="252" t="s">
        <v>280</v>
      </c>
      <c r="E181" s="253" t="s">
        <v>386</v>
      </c>
      <c r="F181" s="254" t="s">
        <v>387</v>
      </c>
      <c r="G181" s="255" t="s">
        <v>259</v>
      </c>
      <c r="H181" s="256">
        <v>70</v>
      </c>
      <c r="I181" s="257"/>
      <c r="J181" s="258">
        <f>ROUND(I181*H181,2)</f>
        <v>0</v>
      </c>
      <c r="K181" s="254" t="s">
        <v>225</v>
      </c>
      <c r="L181" s="259"/>
      <c r="M181" s="260" t="s">
        <v>32</v>
      </c>
      <c r="N181" s="261" t="s">
        <v>48</v>
      </c>
      <c r="O181" s="88"/>
      <c r="P181" s="225">
        <f>O181*H181</f>
        <v>0</v>
      </c>
      <c r="Q181" s="225">
        <v>0</v>
      </c>
      <c r="R181" s="225">
        <f>Q181*H181</f>
        <v>0</v>
      </c>
      <c r="S181" s="225">
        <v>0</v>
      </c>
      <c r="T181" s="226">
        <f>S181*H181</f>
        <v>0</v>
      </c>
      <c r="U181" s="42"/>
      <c r="V181" s="42"/>
      <c r="W181" s="42"/>
      <c r="X181" s="42"/>
      <c r="Y181" s="42"/>
      <c r="Z181" s="42"/>
      <c r="AA181" s="42"/>
      <c r="AB181" s="42"/>
      <c r="AC181" s="42"/>
      <c r="AD181" s="42"/>
      <c r="AE181" s="42"/>
      <c r="AR181" s="227" t="s">
        <v>241</v>
      </c>
      <c r="AT181" s="227" t="s">
        <v>280</v>
      </c>
      <c r="AU181" s="227" t="s">
        <v>86</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241</v>
      </c>
      <c r="BM181" s="227" t="s">
        <v>388</v>
      </c>
    </row>
    <row r="182" s="13" customFormat="1">
      <c r="A182" s="13"/>
      <c r="B182" s="229"/>
      <c r="C182" s="230"/>
      <c r="D182" s="231" t="s">
        <v>228</v>
      </c>
      <c r="E182" s="232" t="s">
        <v>32</v>
      </c>
      <c r="F182" s="233" t="s">
        <v>389</v>
      </c>
      <c r="G182" s="230"/>
      <c r="H182" s="234">
        <v>70</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86</v>
      </c>
      <c r="AV182" s="13" t="s">
        <v>86</v>
      </c>
      <c r="AW182" s="13" t="s">
        <v>39</v>
      </c>
      <c r="AX182" s="13" t="s">
        <v>84</v>
      </c>
      <c r="AY182" s="240" t="s">
        <v>219</v>
      </c>
    </row>
    <row r="183" s="2" customFormat="1" ht="33" customHeight="1">
      <c r="A183" s="42"/>
      <c r="B183" s="43"/>
      <c r="C183" s="252" t="s">
        <v>390</v>
      </c>
      <c r="D183" s="252" t="s">
        <v>280</v>
      </c>
      <c r="E183" s="253" t="s">
        <v>391</v>
      </c>
      <c r="F183" s="254" t="s">
        <v>392</v>
      </c>
      <c r="G183" s="255" t="s">
        <v>259</v>
      </c>
      <c r="H183" s="256">
        <v>2900</v>
      </c>
      <c r="I183" s="257"/>
      <c r="J183" s="258">
        <f>ROUND(I183*H183,2)</f>
        <v>0</v>
      </c>
      <c r="K183" s="254" t="s">
        <v>225</v>
      </c>
      <c r="L183" s="259"/>
      <c r="M183" s="260" t="s">
        <v>32</v>
      </c>
      <c r="N183" s="261"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283</v>
      </c>
      <c r="AT183" s="227" t="s">
        <v>280</v>
      </c>
      <c r="AU183" s="227" t="s">
        <v>86</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283</v>
      </c>
      <c r="BM183" s="227" t="s">
        <v>393</v>
      </c>
    </row>
    <row r="184" s="13" customFormat="1">
      <c r="A184" s="13"/>
      <c r="B184" s="229"/>
      <c r="C184" s="230"/>
      <c r="D184" s="231" t="s">
        <v>228</v>
      </c>
      <c r="E184" s="232" t="s">
        <v>32</v>
      </c>
      <c r="F184" s="233" t="s">
        <v>266</v>
      </c>
      <c r="G184" s="230"/>
      <c r="H184" s="234">
        <v>2900</v>
      </c>
      <c r="I184" s="235"/>
      <c r="J184" s="230"/>
      <c r="K184" s="230"/>
      <c r="L184" s="236"/>
      <c r="M184" s="237"/>
      <c r="N184" s="238"/>
      <c r="O184" s="238"/>
      <c r="P184" s="238"/>
      <c r="Q184" s="238"/>
      <c r="R184" s="238"/>
      <c r="S184" s="238"/>
      <c r="T184" s="239"/>
      <c r="U184" s="13"/>
      <c r="V184" s="13"/>
      <c r="W184" s="13"/>
      <c r="X184" s="13"/>
      <c r="Y184" s="13"/>
      <c r="Z184" s="13"/>
      <c r="AA184" s="13"/>
      <c r="AB184" s="13"/>
      <c r="AC184" s="13"/>
      <c r="AD184" s="13"/>
      <c r="AE184" s="13"/>
      <c r="AT184" s="240" t="s">
        <v>228</v>
      </c>
      <c r="AU184" s="240" t="s">
        <v>86</v>
      </c>
      <c r="AV184" s="13" t="s">
        <v>86</v>
      </c>
      <c r="AW184" s="13" t="s">
        <v>39</v>
      </c>
      <c r="AX184" s="13" t="s">
        <v>84</v>
      </c>
      <c r="AY184" s="240" t="s">
        <v>219</v>
      </c>
    </row>
    <row r="185" s="2" customFormat="1" ht="16.5" customHeight="1">
      <c r="A185" s="42"/>
      <c r="B185" s="43"/>
      <c r="C185" s="216" t="s">
        <v>394</v>
      </c>
      <c r="D185" s="216" t="s">
        <v>221</v>
      </c>
      <c r="E185" s="217" t="s">
        <v>395</v>
      </c>
      <c r="F185" s="218" t="s">
        <v>396</v>
      </c>
      <c r="G185" s="219" t="s">
        <v>240</v>
      </c>
      <c r="H185" s="220">
        <v>4</v>
      </c>
      <c r="I185" s="221"/>
      <c r="J185" s="222">
        <f>ROUND(I185*H185,2)</f>
        <v>0</v>
      </c>
      <c r="K185" s="218" t="s">
        <v>225</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241</v>
      </c>
      <c r="AT185" s="227" t="s">
        <v>221</v>
      </c>
      <c r="AU185" s="227" t="s">
        <v>86</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241</v>
      </c>
      <c r="BM185" s="227" t="s">
        <v>397</v>
      </c>
    </row>
    <row r="186" s="13" customFormat="1">
      <c r="A186" s="13"/>
      <c r="B186" s="229"/>
      <c r="C186" s="230"/>
      <c r="D186" s="231" t="s">
        <v>228</v>
      </c>
      <c r="E186" s="232" t="s">
        <v>32</v>
      </c>
      <c r="F186" s="233" t="s">
        <v>271</v>
      </c>
      <c r="G186" s="230"/>
      <c r="H186" s="234">
        <v>1</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86</v>
      </c>
      <c r="AV186" s="13" t="s">
        <v>86</v>
      </c>
      <c r="AW186" s="13" t="s">
        <v>39</v>
      </c>
      <c r="AX186" s="13" t="s">
        <v>77</v>
      </c>
      <c r="AY186" s="240" t="s">
        <v>219</v>
      </c>
    </row>
    <row r="187" s="13" customFormat="1">
      <c r="A187" s="13"/>
      <c r="B187" s="229"/>
      <c r="C187" s="230"/>
      <c r="D187" s="231" t="s">
        <v>228</v>
      </c>
      <c r="E187" s="232" t="s">
        <v>32</v>
      </c>
      <c r="F187" s="233" t="s">
        <v>272</v>
      </c>
      <c r="G187" s="230"/>
      <c r="H187" s="234">
        <v>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86</v>
      </c>
      <c r="AV187" s="13" t="s">
        <v>86</v>
      </c>
      <c r="AW187" s="13" t="s">
        <v>39</v>
      </c>
      <c r="AX187" s="13" t="s">
        <v>77</v>
      </c>
      <c r="AY187" s="240" t="s">
        <v>219</v>
      </c>
    </row>
    <row r="188" s="13" customFormat="1">
      <c r="A188" s="13"/>
      <c r="B188" s="229"/>
      <c r="C188" s="230"/>
      <c r="D188" s="231" t="s">
        <v>228</v>
      </c>
      <c r="E188" s="232" t="s">
        <v>32</v>
      </c>
      <c r="F188" s="233" t="s">
        <v>277</v>
      </c>
      <c r="G188" s="230"/>
      <c r="H188" s="234">
        <v>1</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86</v>
      </c>
      <c r="AV188" s="13" t="s">
        <v>86</v>
      </c>
      <c r="AW188" s="13" t="s">
        <v>39</v>
      </c>
      <c r="AX188" s="13" t="s">
        <v>77</v>
      </c>
      <c r="AY188" s="240" t="s">
        <v>219</v>
      </c>
    </row>
    <row r="189" s="13" customFormat="1">
      <c r="A189" s="13"/>
      <c r="B189" s="229"/>
      <c r="C189" s="230"/>
      <c r="D189" s="231" t="s">
        <v>228</v>
      </c>
      <c r="E189" s="232" t="s">
        <v>32</v>
      </c>
      <c r="F189" s="233" t="s">
        <v>278</v>
      </c>
      <c r="G189" s="230"/>
      <c r="H189" s="234">
        <v>1</v>
      </c>
      <c r="I189" s="235"/>
      <c r="J189" s="230"/>
      <c r="K189" s="230"/>
      <c r="L189" s="236"/>
      <c r="M189" s="237"/>
      <c r="N189" s="238"/>
      <c r="O189" s="238"/>
      <c r="P189" s="238"/>
      <c r="Q189" s="238"/>
      <c r="R189" s="238"/>
      <c r="S189" s="238"/>
      <c r="T189" s="239"/>
      <c r="U189" s="13"/>
      <c r="V189" s="13"/>
      <c r="W189" s="13"/>
      <c r="X189" s="13"/>
      <c r="Y189" s="13"/>
      <c r="Z189" s="13"/>
      <c r="AA189" s="13"/>
      <c r="AB189" s="13"/>
      <c r="AC189" s="13"/>
      <c r="AD189" s="13"/>
      <c r="AE189" s="13"/>
      <c r="AT189" s="240" t="s">
        <v>228</v>
      </c>
      <c r="AU189" s="240" t="s">
        <v>86</v>
      </c>
      <c r="AV189" s="13" t="s">
        <v>86</v>
      </c>
      <c r="AW189" s="13" t="s">
        <v>39</v>
      </c>
      <c r="AX189" s="13" t="s">
        <v>77</v>
      </c>
      <c r="AY189" s="240" t="s">
        <v>219</v>
      </c>
    </row>
    <row r="190" s="14" customFormat="1">
      <c r="A190" s="14"/>
      <c r="B190" s="241"/>
      <c r="C190" s="242"/>
      <c r="D190" s="231" t="s">
        <v>228</v>
      </c>
      <c r="E190" s="243" t="s">
        <v>32</v>
      </c>
      <c r="F190" s="244" t="s">
        <v>231</v>
      </c>
      <c r="G190" s="242"/>
      <c r="H190" s="245">
        <v>4</v>
      </c>
      <c r="I190" s="246"/>
      <c r="J190" s="242"/>
      <c r="K190" s="242"/>
      <c r="L190" s="247"/>
      <c r="M190" s="248"/>
      <c r="N190" s="249"/>
      <c r="O190" s="249"/>
      <c r="P190" s="249"/>
      <c r="Q190" s="249"/>
      <c r="R190" s="249"/>
      <c r="S190" s="249"/>
      <c r="T190" s="250"/>
      <c r="U190" s="14"/>
      <c r="V190" s="14"/>
      <c r="W190" s="14"/>
      <c r="X190" s="14"/>
      <c r="Y190" s="14"/>
      <c r="Z190" s="14"/>
      <c r="AA190" s="14"/>
      <c r="AB190" s="14"/>
      <c r="AC190" s="14"/>
      <c r="AD190" s="14"/>
      <c r="AE190" s="14"/>
      <c r="AT190" s="251" t="s">
        <v>228</v>
      </c>
      <c r="AU190" s="251" t="s">
        <v>86</v>
      </c>
      <c r="AV190" s="14" t="s">
        <v>226</v>
      </c>
      <c r="AW190" s="14" t="s">
        <v>39</v>
      </c>
      <c r="AX190" s="14" t="s">
        <v>84</v>
      </c>
      <c r="AY190" s="251" t="s">
        <v>219</v>
      </c>
    </row>
    <row r="191" s="2" customFormat="1" ht="33" customHeight="1">
      <c r="A191" s="42"/>
      <c r="B191" s="43"/>
      <c r="C191" s="252" t="s">
        <v>398</v>
      </c>
      <c r="D191" s="252" t="s">
        <v>280</v>
      </c>
      <c r="E191" s="253" t="s">
        <v>399</v>
      </c>
      <c r="F191" s="254" t="s">
        <v>400</v>
      </c>
      <c r="G191" s="255" t="s">
        <v>259</v>
      </c>
      <c r="H191" s="256">
        <v>350</v>
      </c>
      <c r="I191" s="257"/>
      <c r="J191" s="258">
        <f>ROUND(I191*H191,2)</f>
        <v>0</v>
      </c>
      <c r="K191" s="254" t="s">
        <v>225</v>
      </c>
      <c r="L191" s="259"/>
      <c r="M191" s="260" t="s">
        <v>32</v>
      </c>
      <c r="N191" s="261"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283</v>
      </c>
      <c r="AT191" s="227" t="s">
        <v>280</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283</v>
      </c>
      <c r="BM191" s="227" t="s">
        <v>401</v>
      </c>
    </row>
    <row r="192" s="13" customFormat="1">
      <c r="A192" s="13"/>
      <c r="B192" s="229"/>
      <c r="C192" s="230"/>
      <c r="D192" s="231" t="s">
        <v>228</v>
      </c>
      <c r="E192" s="232" t="s">
        <v>32</v>
      </c>
      <c r="F192" s="233" t="s">
        <v>261</v>
      </c>
      <c r="G192" s="230"/>
      <c r="H192" s="234">
        <v>350</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86</v>
      </c>
      <c r="AV192" s="13" t="s">
        <v>86</v>
      </c>
      <c r="AW192" s="13" t="s">
        <v>39</v>
      </c>
      <c r="AX192" s="13" t="s">
        <v>84</v>
      </c>
      <c r="AY192" s="240" t="s">
        <v>219</v>
      </c>
    </row>
    <row r="193" s="2" customFormat="1" ht="49.05" customHeight="1">
      <c r="A193" s="42"/>
      <c r="B193" s="43"/>
      <c r="C193" s="252" t="s">
        <v>402</v>
      </c>
      <c r="D193" s="252" t="s">
        <v>280</v>
      </c>
      <c r="E193" s="253" t="s">
        <v>403</v>
      </c>
      <c r="F193" s="254" t="s">
        <v>404</v>
      </c>
      <c r="G193" s="255" t="s">
        <v>240</v>
      </c>
      <c r="H193" s="256">
        <v>4</v>
      </c>
      <c r="I193" s="257"/>
      <c r="J193" s="258">
        <f>ROUND(I193*H193,2)</f>
        <v>0</v>
      </c>
      <c r="K193" s="254" t="s">
        <v>225</v>
      </c>
      <c r="L193" s="259"/>
      <c r="M193" s="260" t="s">
        <v>32</v>
      </c>
      <c r="N193" s="261"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283</v>
      </c>
      <c r="AT193" s="227" t="s">
        <v>280</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283</v>
      </c>
      <c r="BM193" s="227" t="s">
        <v>405</v>
      </c>
    </row>
    <row r="194" s="13" customFormat="1">
      <c r="A194" s="13"/>
      <c r="B194" s="229"/>
      <c r="C194" s="230"/>
      <c r="D194" s="231" t="s">
        <v>228</v>
      </c>
      <c r="E194" s="232" t="s">
        <v>32</v>
      </c>
      <c r="F194" s="233" t="s">
        <v>271</v>
      </c>
      <c r="G194" s="230"/>
      <c r="H194" s="234">
        <v>1</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86</v>
      </c>
      <c r="AV194" s="13" t="s">
        <v>86</v>
      </c>
      <c r="AW194" s="13" t="s">
        <v>39</v>
      </c>
      <c r="AX194" s="13" t="s">
        <v>77</v>
      </c>
      <c r="AY194" s="240" t="s">
        <v>219</v>
      </c>
    </row>
    <row r="195" s="13" customFormat="1">
      <c r="A195" s="13"/>
      <c r="B195" s="229"/>
      <c r="C195" s="230"/>
      <c r="D195" s="231" t="s">
        <v>228</v>
      </c>
      <c r="E195" s="232" t="s">
        <v>32</v>
      </c>
      <c r="F195" s="233" t="s">
        <v>272</v>
      </c>
      <c r="G195" s="230"/>
      <c r="H195" s="234">
        <v>1</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86</v>
      </c>
      <c r="AV195" s="13" t="s">
        <v>86</v>
      </c>
      <c r="AW195" s="13" t="s">
        <v>39</v>
      </c>
      <c r="AX195" s="13" t="s">
        <v>77</v>
      </c>
      <c r="AY195" s="240" t="s">
        <v>219</v>
      </c>
    </row>
    <row r="196" s="13" customFormat="1">
      <c r="A196" s="13"/>
      <c r="B196" s="229"/>
      <c r="C196" s="230"/>
      <c r="D196" s="231" t="s">
        <v>228</v>
      </c>
      <c r="E196" s="232" t="s">
        <v>32</v>
      </c>
      <c r="F196" s="233" t="s">
        <v>277</v>
      </c>
      <c r="G196" s="230"/>
      <c r="H196" s="234">
        <v>1</v>
      </c>
      <c r="I196" s="235"/>
      <c r="J196" s="230"/>
      <c r="K196" s="230"/>
      <c r="L196" s="236"/>
      <c r="M196" s="237"/>
      <c r="N196" s="238"/>
      <c r="O196" s="238"/>
      <c r="P196" s="238"/>
      <c r="Q196" s="238"/>
      <c r="R196" s="238"/>
      <c r="S196" s="238"/>
      <c r="T196" s="239"/>
      <c r="U196" s="13"/>
      <c r="V196" s="13"/>
      <c r="W196" s="13"/>
      <c r="X196" s="13"/>
      <c r="Y196" s="13"/>
      <c r="Z196" s="13"/>
      <c r="AA196" s="13"/>
      <c r="AB196" s="13"/>
      <c r="AC196" s="13"/>
      <c r="AD196" s="13"/>
      <c r="AE196" s="13"/>
      <c r="AT196" s="240" t="s">
        <v>228</v>
      </c>
      <c r="AU196" s="240" t="s">
        <v>86</v>
      </c>
      <c r="AV196" s="13" t="s">
        <v>86</v>
      </c>
      <c r="AW196" s="13" t="s">
        <v>39</v>
      </c>
      <c r="AX196" s="13" t="s">
        <v>77</v>
      </c>
      <c r="AY196" s="240" t="s">
        <v>219</v>
      </c>
    </row>
    <row r="197" s="13" customFormat="1">
      <c r="A197" s="13"/>
      <c r="B197" s="229"/>
      <c r="C197" s="230"/>
      <c r="D197" s="231" t="s">
        <v>228</v>
      </c>
      <c r="E197" s="232" t="s">
        <v>32</v>
      </c>
      <c r="F197" s="233" t="s">
        <v>278</v>
      </c>
      <c r="G197" s="230"/>
      <c r="H197" s="234">
        <v>1</v>
      </c>
      <c r="I197" s="235"/>
      <c r="J197" s="230"/>
      <c r="K197" s="230"/>
      <c r="L197" s="236"/>
      <c r="M197" s="237"/>
      <c r="N197" s="238"/>
      <c r="O197" s="238"/>
      <c r="P197" s="238"/>
      <c r="Q197" s="238"/>
      <c r="R197" s="238"/>
      <c r="S197" s="238"/>
      <c r="T197" s="239"/>
      <c r="U197" s="13"/>
      <c r="V197" s="13"/>
      <c r="W197" s="13"/>
      <c r="X197" s="13"/>
      <c r="Y197" s="13"/>
      <c r="Z197" s="13"/>
      <c r="AA197" s="13"/>
      <c r="AB197" s="13"/>
      <c r="AC197" s="13"/>
      <c r="AD197" s="13"/>
      <c r="AE197" s="13"/>
      <c r="AT197" s="240" t="s">
        <v>228</v>
      </c>
      <c r="AU197" s="240" t="s">
        <v>86</v>
      </c>
      <c r="AV197" s="13" t="s">
        <v>86</v>
      </c>
      <c r="AW197" s="13" t="s">
        <v>39</v>
      </c>
      <c r="AX197" s="13" t="s">
        <v>77</v>
      </c>
      <c r="AY197" s="240" t="s">
        <v>219</v>
      </c>
    </row>
    <row r="198" s="14" customFormat="1">
      <c r="A198" s="14"/>
      <c r="B198" s="241"/>
      <c r="C198" s="242"/>
      <c r="D198" s="231" t="s">
        <v>228</v>
      </c>
      <c r="E198" s="243" t="s">
        <v>32</v>
      </c>
      <c r="F198" s="244" t="s">
        <v>231</v>
      </c>
      <c r="G198" s="242"/>
      <c r="H198" s="245">
        <v>4</v>
      </c>
      <c r="I198" s="246"/>
      <c r="J198" s="242"/>
      <c r="K198" s="242"/>
      <c r="L198" s="247"/>
      <c r="M198" s="248"/>
      <c r="N198" s="249"/>
      <c r="O198" s="249"/>
      <c r="P198" s="249"/>
      <c r="Q198" s="249"/>
      <c r="R198" s="249"/>
      <c r="S198" s="249"/>
      <c r="T198" s="250"/>
      <c r="U198" s="14"/>
      <c r="V198" s="14"/>
      <c r="W198" s="14"/>
      <c r="X198" s="14"/>
      <c r="Y198" s="14"/>
      <c r="Z198" s="14"/>
      <c r="AA198" s="14"/>
      <c r="AB198" s="14"/>
      <c r="AC198" s="14"/>
      <c r="AD198" s="14"/>
      <c r="AE198" s="14"/>
      <c r="AT198" s="251" t="s">
        <v>228</v>
      </c>
      <c r="AU198" s="251" t="s">
        <v>86</v>
      </c>
      <c r="AV198" s="14" t="s">
        <v>226</v>
      </c>
      <c r="AW198" s="14" t="s">
        <v>39</v>
      </c>
      <c r="AX198" s="14" t="s">
        <v>84</v>
      </c>
      <c r="AY198" s="251" t="s">
        <v>219</v>
      </c>
    </row>
    <row r="199" s="2" customFormat="1" ht="24.15" customHeight="1">
      <c r="A199" s="42"/>
      <c r="B199" s="43"/>
      <c r="C199" s="216" t="s">
        <v>406</v>
      </c>
      <c r="D199" s="216" t="s">
        <v>221</v>
      </c>
      <c r="E199" s="217" t="s">
        <v>407</v>
      </c>
      <c r="F199" s="218" t="s">
        <v>408</v>
      </c>
      <c r="G199" s="219" t="s">
        <v>240</v>
      </c>
      <c r="H199" s="220">
        <v>2</v>
      </c>
      <c r="I199" s="221"/>
      <c r="J199" s="222">
        <f>ROUND(I199*H199,2)</f>
        <v>0</v>
      </c>
      <c r="K199" s="218" t="s">
        <v>225</v>
      </c>
      <c r="L199" s="48"/>
      <c r="M199" s="223" t="s">
        <v>32</v>
      </c>
      <c r="N199" s="224" t="s">
        <v>48</v>
      </c>
      <c r="O199" s="88"/>
      <c r="P199" s="225">
        <f>O199*H199</f>
        <v>0</v>
      </c>
      <c r="Q199" s="225">
        <v>0</v>
      </c>
      <c r="R199" s="225">
        <f>Q199*H199</f>
        <v>0</v>
      </c>
      <c r="S199" s="225">
        <v>0</v>
      </c>
      <c r="T199" s="226">
        <f>S199*H199</f>
        <v>0</v>
      </c>
      <c r="U199" s="42"/>
      <c r="V199" s="42"/>
      <c r="W199" s="42"/>
      <c r="X199" s="42"/>
      <c r="Y199" s="42"/>
      <c r="Z199" s="42"/>
      <c r="AA199" s="42"/>
      <c r="AB199" s="42"/>
      <c r="AC199" s="42"/>
      <c r="AD199" s="42"/>
      <c r="AE199" s="42"/>
      <c r="AR199" s="227" t="s">
        <v>241</v>
      </c>
      <c r="AT199" s="227" t="s">
        <v>221</v>
      </c>
      <c r="AU199" s="227" t="s">
        <v>86</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241</v>
      </c>
      <c r="BM199" s="227" t="s">
        <v>409</v>
      </c>
    </row>
    <row r="200" s="2" customFormat="1" ht="24.15" customHeight="1">
      <c r="A200" s="42"/>
      <c r="B200" s="43"/>
      <c r="C200" s="216" t="s">
        <v>410</v>
      </c>
      <c r="D200" s="216" t="s">
        <v>221</v>
      </c>
      <c r="E200" s="217" t="s">
        <v>411</v>
      </c>
      <c r="F200" s="218" t="s">
        <v>412</v>
      </c>
      <c r="G200" s="219" t="s">
        <v>240</v>
      </c>
      <c r="H200" s="220">
        <v>1</v>
      </c>
      <c r="I200" s="221"/>
      <c r="J200" s="222">
        <f>ROUND(I200*H200,2)</f>
        <v>0</v>
      </c>
      <c r="K200" s="218" t="s">
        <v>225</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241</v>
      </c>
      <c r="AT200" s="227" t="s">
        <v>221</v>
      </c>
      <c r="AU200" s="227" t="s">
        <v>86</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241</v>
      </c>
      <c r="BM200" s="227" t="s">
        <v>413</v>
      </c>
    </row>
    <row r="201" s="2" customFormat="1" ht="49.05" customHeight="1">
      <c r="A201" s="42"/>
      <c r="B201" s="43"/>
      <c r="C201" s="252" t="s">
        <v>414</v>
      </c>
      <c r="D201" s="252" t="s">
        <v>280</v>
      </c>
      <c r="E201" s="253" t="s">
        <v>415</v>
      </c>
      <c r="F201" s="254" t="s">
        <v>416</v>
      </c>
      <c r="G201" s="255" t="s">
        <v>240</v>
      </c>
      <c r="H201" s="256">
        <v>2900</v>
      </c>
      <c r="I201" s="257"/>
      <c r="J201" s="258">
        <f>ROUND(I201*H201,2)</f>
        <v>0</v>
      </c>
      <c r="K201" s="254" t="s">
        <v>225</v>
      </c>
      <c r="L201" s="259"/>
      <c r="M201" s="260" t="s">
        <v>32</v>
      </c>
      <c r="N201" s="261" t="s">
        <v>48</v>
      </c>
      <c r="O201" s="88"/>
      <c r="P201" s="225">
        <f>O201*H201</f>
        <v>0</v>
      </c>
      <c r="Q201" s="225">
        <v>0</v>
      </c>
      <c r="R201" s="225">
        <f>Q201*H201</f>
        <v>0</v>
      </c>
      <c r="S201" s="225">
        <v>0</v>
      </c>
      <c r="T201" s="226">
        <f>S201*H201</f>
        <v>0</v>
      </c>
      <c r="U201" s="42"/>
      <c r="V201" s="42"/>
      <c r="W201" s="42"/>
      <c r="X201" s="42"/>
      <c r="Y201" s="42"/>
      <c r="Z201" s="42"/>
      <c r="AA201" s="42"/>
      <c r="AB201" s="42"/>
      <c r="AC201" s="42"/>
      <c r="AD201" s="42"/>
      <c r="AE201" s="42"/>
      <c r="AR201" s="227" t="s">
        <v>241</v>
      </c>
      <c r="AT201" s="227" t="s">
        <v>280</v>
      </c>
      <c r="AU201" s="227" t="s">
        <v>86</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241</v>
      </c>
      <c r="BM201" s="227" t="s">
        <v>417</v>
      </c>
    </row>
    <row r="202" s="13" customFormat="1">
      <c r="A202" s="13"/>
      <c r="B202" s="229"/>
      <c r="C202" s="230"/>
      <c r="D202" s="231" t="s">
        <v>228</v>
      </c>
      <c r="E202" s="232" t="s">
        <v>32</v>
      </c>
      <c r="F202" s="233" t="s">
        <v>418</v>
      </c>
      <c r="G202" s="230"/>
      <c r="H202" s="234">
        <v>2900</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86</v>
      </c>
      <c r="AV202" s="13" t="s">
        <v>86</v>
      </c>
      <c r="AW202" s="13" t="s">
        <v>39</v>
      </c>
      <c r="AX202" s="13" t="s">
        <v>84</v>
      </c>
      <c r="AY202" s="240" t="s">
        <v>219</v>
      </c>
    </row>
    <row r="203" s="2" customFormat="1" ht="24.15" customHeight="1">
      <c r="A203" s="42"/>
      <c r="B203" s="43"/>
      <c r="C203" s="252" t="s">
        <v>419</v>
      </c>
      <c r="D203" s="252" t="s">
        <v>280</v>
      </c>
      <c r="E203" s="253" t="s">
        <v>420</v>
      </c>
      <c r="F203" s="254" t="s">
        <v>421</v>
      </c>
      <c r="G203" s="255" t="s">
        <v>240</v>
      </c>
      <c r="H203" s="256">
        <v>3800</v>
      </c>
      <c r="I203" s="257"/>
      <c r="J203" s="258">
        <f>ROUND(I203*H203,2)</f>
        <v>0</v>
      </c>
      <c r="K203" s="254" t="s">
        <v>225</v>
      </c>
      <c r="L203" s="259"/>
      <c r="M203" s="260" t="s">
        <v>32</v>
      </c>
      <c r="N203" s="261" t="s">
        <v>48</v>
      </c>
      <c r="O203" s="88"/>
      <c r="P203" s="225">
        <f>O203*H203</f>
        <v>0</v>
      </c>
      <c r="Q203" s="225">
        <v>0</v>
      </c>
      <c r="R203" s="225">
        <f>Q203*H203</f>
        <v>0</v>
      </c>
      <c r="S203" s="225">
        <v>0</v>
      </c>
      <c r="T203" s="226">
        <f>S203*H203</f>
        <v>0</v>
      </c>
      <c r="U203" s="42"/>
      <c r="V203" s="42"/>
      <c r="W203" s="42"/>
      <c r="X203" s="42"/>
      <c r="Y203" s="42"/>
      <c r="Z203" s="42"/>
      <c r="AA203" s="42"/>
      <c r="AB203" s="42"/>
      <c r="AC203" s="42"/>
      <c r="AD203" s="42"/>
      <c r="AE203" s="42"/>
      <c r="AR203" s="227" t="s">
        <v>241</v>
      </c>
      <c r="AT203" s="227" t="s">
        <v>280</v>
      </c>
      <c r="AU203" s="227" t="s">
        <v>86</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241</v>
      </c>
      <c r="BM203" s="227" t="s">
        <v>422</v>
      </c>
    </row>
    <row r="204" s="2" customFormat="1" ht="62.7" customHeight="1">
      <c r="A204" s="42"/>
      <c r="B204" s="43"/>
      <c r="C204" s="252" t="s">
        <v>423</v>
      </c>
      <c r="D204" s="252" t="s">
        <v>280</v>
      </c>
      <c r="E204" s="253" t="s">
        <v>424</v>
      </c>
      <c r="F204" s="254" t="s">
        <v>425</v>
      </c>
      <c r="G204" s="255" t="s">
        <v>240</v>
      </c>
      <c r="H204" s="256">
        <v>20</v>
      </c>
      <c r="I204" s="257"/>
      <c r="J204" s="258">
        <f>ROUND(I204*H204,2)</f>
        <v>0</v>
      </c>
      <c r="K204" s="254" t="s">
        <v>225</v>
      </c>
      <c r="L204" s="259"/>
      <c r="M204" s="260" t="s">
        <v>32</v>
      </c>
      <c r="N204" s="261"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241</v>
      </c>
      <c r="AT204" s="227" t="s">
        <v>280</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241</v>
      </c>
      <c r="BM204" s="227" t="s">
        <v>426</v>
      </c>
    </row>
    <row r="205" s="2" customFormat="1" ht="33" customHeight="1">
      <c r="A205" s="42"/>
      <c r="B205" s="43"/>
      <c r="C205" s="252" t="s">
        <v>427</v>
      </c>
      <c r="D205" s="252" t="s">
        <v>280</v>
      </c>
      <c r="E205" s="253" t="s">
        <v>428</v>
      </c>
      <c r="F205" s="254" t="s">
        <v>429</v>
      </c>
      <c r="G205" s="255" t="s">
        <v>240</v>
      </c>
      <c r="H205" s="256">
        <v>2</v>
      </c>
      <c r="I205" s="257"/>
      <c r="J205" s="258">
        <f>ROUND(I205*H205,2)</f>
        <v>0</v>
      </c>
      <c r="K205" s="254" t="s">
        <v>225</v>
      </c>
      <c r="L205" s="259"/>
      <c r="M205" s="260" t="s">
        <v>32</v>
      </c>
      <c r="N205" s="261"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241</v>
      </c>
      <c r="AT205" s="227" t="s">
        <v>280</v>
      </c>
      <c r="AU205" s="227" t="s">
        <v>86</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241</v>
      </c>
      <c r="BM205" s="227" t="s">
        <v>430</v>
      </c>
    </row>
    <row r="206" s="2" customFormat="1" ht="24.15" customHeight="1">
      <c r="A206" s="42"/>
      <c r="B206" s="43"/>
      <c r="C206" s="252" t="s">
        <v>431</v>
      </c>
      <c r="D206" s="252" t="s">
        <v>280</v>
      </c>
      <c r="E206" s="253" t="s">
        <v>432</v>
      </c>
      <c r="F206" s="254" t="s">
        <v>433</v>
      </c>
      <c r="G206" s="255" t="s">
        <v>259</v>
      </c>
      <c r="H206" s="256">
        <v>8700</v>
      </c>
      <c r="I206" s="257"/>
      <c r="J206" s="258">
        <f>ROUND(I206*H206,2)</f>
        <v>0</v>
      </c>
      <c r="K206" s="254" t="s">
        <v>225</v>
      </c>
      <c r="L206" s="259"/>
      <c r="M206" s="260" t="s">
        <v>32</v>
      </c>
      <c r="N206" s="261"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241</v>
      </c>
      <c r="AT206" s="227" t="s">
        <v>280</v>
      </c>
      <c r="AU206" s="227" t="s">
        <v>86</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241</v>
      </c>
      <c r="BM206" s="227" t="s">
        <v>434</v>
      </c>
    </row>
    <row r="207" s="13" customFormat="1">
      <c r="A207" s="13"/>
      <c r="B207" s="229"/>
      <c r="C207" s="230"/>
      <c r="D207" s="231" t="s">
        <v>228</v>
      </c>
      <c r="E207" s="232" t="s">
        <v>32</v>
      </c>
      <c r="F207" s="233" t="s">
        <v>435</v>
      </c>
      <c r="G207" s="230"/>
      <c r="H207" s="234">
        <v>2900</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86</v>
      </c>
      <c r="AV207" s="13" t="s">
        <v>86</v>
      </c>
      <c r="AW207" s="13" t="s">
        <v>39</v>
      </c>
      <c r="AX207" s="13" t="s">
        <v>77</v>
      </c>
      <c r="AY207" s="240" t="s">
        <v>219</v>
      </c>
    </row>
    <row r="208" s="13" customFormat="1">
      <c r="A208" s="13"/>
      <c r="B208" s="229"/>
      <c r="C208" s="230"/>
      <c r="D208" s="231" t="s">
        <v>228</v>
      </c>
      <c r="E208" s="232" t="s">
        <v>32</v>
      </c>
      <c r="F208" s="233" t="s">
        <v>360</v>
      </c>
      <c r="G208" s="230"/>
      <c r="H208" s="234">
        <v>2900</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86</v>
      </c>
      <c r="AV208" s="13" t="s">
        <v>86</v>
      </c>
      <c r="AW208" s="13" t="s">
        <v>39</v>
      </c>
      <c r="AX208" s="13" t="s">
        <v>77</v>
      </c>
      <c r="AY208" s="240" t="s">
        <v>219</v>
      </c>
    </row>
    <row r="209" s="13" customFormat="1">
      <c r="A209" s="13"/>
      <c r="B209" s="229"/>
      <c r="C209" s="230"/>
      <c r="D209" s="231" t="s">
        <v>228</v>
      </c>
      <c r="E209" s="232" t="s">
        <v>32</v>
      </c>
      <c r="F209" s="233" t="s">
        <v>361</v>
      </c>
      <c r="G209" s="230"/>
      <c r="H209" s="234">
        <v>2900</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86</v>
      </c>
      <c r="AV209" s="13" t="s">
        <v>86</v>
      </c>
      <c r="AW209" s="13" t="s">
        <v>39</v>
      </c>
      <c r="AX209" s="13" t="s">
        <v>77</v>
      </c>
      <c r="AY209" s="240" t="s">
        <v>219</v>
      </c>
    </row>
    <row r="210" s="14" customFormat="1">
      <c r="A210" s="14"/>
      <c r="B210" s="241"/>
      <c r="C210" s="242"/>
      <c r="D210" s="231" t="s">
        <v>228</v>
      </c>
      <c r="E210" s="243" t="s">
        <v>32</v>
      </c>
      <c r="F210" s="244" t="s">
        <v>231</v>
      </c>
      <c r="G210" s="242"/>
      <c r="H210" s="245">
        <v>8700</v>
      </c>
      <c r="I210" s="246"/>
      <c r="J210" s="242"/>
      <c r="K210" s="242"/>
      <c r="L210" s="247"/>
      <c r="M210" s="248"/>
      <c r="N210" s="249"/>
      <c r="O210" s="249"/>
      <c r="P210" s="249"/>
      <c r="Q210" s="249"/>
      <c r="R210" s="249"/>
      <c r="S210" s="249"/>
      <c r="T210" s="250"/>
      <c r="U210" s="14"/>
      <c r="V210" s="14"/>
      <c r="W210" s="14"/>
      <c r="X210" s="14"/>
      <c r="Y210" s="14"/>
      <c r="Z210" s="14"/>
      <c r="AA210" s="14"/>
      <c r="AB210" s="14"/>
      <c r="AC210" s="14"/>
      <c r="AD210" s="14"/>
      <c r="AE210" s="14"/>
      <c r="AT210" s="251" t="s">
        <v>228</v>
      </c>
      <c r="AU210" s="251" t="s">
        <v>86</v>
      </c>
      <c r="AV210" s="14" t="s">
        <v>226</v>
      </c>
      <c r="AW210" s="14" t="s">
        <v>39</v>
      </c>
      <c r="AX210" s="14" t="s">
        <v>84</v>
      </c>
      <c r="AY210" s="251" t="s">
        <v>219</v>
      </c>
    </row>
    <row r="211" s="2" customFormat="1" ht="24.15" customHeight="1">
      <c r="A211" s="42"/>
      <c r="B211" s="43"/>
      <c r="C211" s="216" t="s">
        <v>436</v>
      </c>
      <c r="D211" s="216" t="s">
        <v>221</v>
      </c>
      <c r="E211" s="217" t="s">
        <v>437</v>
      </c>
      <c r="F211" s="218" t="s">
        <v>438</v>
      </c>
      <c r="G211" s="219" t="s">
        <v>240</v>
      </c>
      <c r="H211" s="220">
        <v>3</v>
      </c>
      <c r="I211" s="221"/>
      <c r="J211" s="222">
        <f>ROUND(I211*H211,2)</f>
        <v>0</v>
      </c>
      <c r="K211" s="218" t="s">
        <v>225</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241</v>
      </c>
      <c r="AT211" s="227" t="s">
        <v>221</v>
      </c>
      <c r="AU211" s="227" t="s">
        <v>86</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241</v>
      </c>
      <c r="BM211" s="227" t="s">
        <v>439</v>
      </c>
    </row>
    <row r="212" s="2" customFormat="1" ht="24.15" customHeight="1">
      <c r="A212" s="42"/>
      <c r="B212" s="43"/>
      <c r="C212" s="216" t="s">
        <v>440</v>
      </c>
      <c r="D212" s="216" t="s">
        <v>221</v>
      </c>
      <c r="E212" s="217" t="s">
        <v>441</v>
      </c>
      <c r="F212" s="218" t="s">
        <v>442</v>
      </c>
      <c r="G212" s="219" t="s">
        <v>240</v>
      </c>
      <c r="H212" s="220">
        <v>8</v>
      </c>
      <c r="I212" s="221"/>
      <c r="J212" s="222">
        <f>ROUND(I212*H212,2)</f>
        <v>0</v>
      </c>
      <c r="K212" s="218" t="s">
        <v>225</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241</v>
      </c>
      <c r="AT212" s="227" t="s">
        <v>221</v>
      </c>
      <c r="AU212" s="227" t="s">
        <v>86</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241</v>
      </c>
      <c r="BM212" s="227" t="s">
        <v>443</v>
      </c>
    </row>
    <row r="213" s="13" customFormat="1">
      <c r="A213" s="13"/>
      <c r="B213" s="229"/>
      <c r="C213" s="230"/>
      <c r="D213" s="231" t="s">
        <v>228</v>
      </c>
      <c r="E213" s="232" t="s">
        <v>32</v>
      </c>
      <c r="F213" s="233" t="s">
        <v>250</v>
      </c>
      <c r="G213" s="230"/>
      <c r="H213" s="234">
        <v>8</v>
      </c>
      <c r="I213" s="235"/>
      <c r="J213" s="230"/>
      <c r="K213" s="230"/>
      <c r="L213" s="236"/>
      <c r="M213" s="237"/>
      <c r="N213" s="238"/>
      <c r="O213" s="238"/>
      <c r="P213" s="238"/>
      <c r="Q213" s="238"/>
      <c r="R213" s="238"/>
      <c r="S213" s="238"/>
      <c r="T213" s="239"/>
      <c r="U213" s="13"/>
      <c r="V213" s="13"/>
      <c r="W213" s="13"/>
      <c r="X213" s="13"/>
      <c r="Y213" s="13"/>
      <c r="Z213" s="13"/>
      <c r="AA213" s="13"/>
      <c r="AB213" s="13"/>
      <c r="AC213" s="13"/>
      <c r="AD213" s="13"/>
      <c r="AE213" s="13"/>
      <c r="AT213" s="240" t="s">
        <v>228</v>
      </c>
      <c r="AU213" s="240" t="s">
        <v>86</v>
      </c>
      <c r="AV213" s="13" t="s">
        <v>86</v>
      </c>
      <c r="AW213" s="13" t="s">
        <v>39</v>
      </c>
      <c r="AX213" s="13" t="s">
        <v>84</v>
      </c>
      <c r="AY213" s="240" t="s">
        <v>219</v>
      </c>
    </row>
    <row r="214" s="2" customFormat="1" ht="24.15" customHeight="1">
      <c r="A214" s="42"/>
      <c r="B214" s="43"/>
      <c r="C214" s="216" t="s">
        <v>444</v>
      </c>
      <c r="D214" s="216" t="s">
        <v>221</v>
      </c>
      <c r="E214" s="217" t="s">
        <v>445</v>
      </c>
      <c r="F214" s="218" t="s">
        <v>446</v>
      </c>
      <c r="G214" s="219" t="s">
        <v>240</v>
      </c>
      <c r="H214" s="220">
        <v>8</v>
      </c>
      <c r="I214" s="221"/>
      <c r="J214" s="222">
        <f>ROUND(I214*H214,2)</f>
        <v>0</v>
      </c>
      <c r="K214" s="218" t="s">
        <v>225</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241</v>
      </c>
      <c r="AT214" s="227" t="s">
        <v>221</v>
      </c>
      <c r="AU214" s="227" t="s">
        <v>86</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241</v>
      </c>
      <c r="BM214" s="227" t="s">
        <v>447</v>
      </c>
    </row>
    <row r="215" s="13" customFormat="1">
      <c r="A215" s="13"/>
      <c r="B215" s="229"/>
      <c r="C215" s="230"/>
      <c r="D215" s="231" t="s">
        <v>228</v>
      </c>
      <c r="E215" s="232" t="s">
        <v>32</v>
      </c>
      <c r="F215" s="233" t="s">
        <v>250</v>
      </c>
      <c r="G215" s="230"/>
      <c r="H215" s="234">
        <v>8</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86</v>
      </c>
      <c r="AV215" s="13" t="s">
        <v>86</v>
      </c>
      <c r="AW215" s="13" t="s">
        <v>39</v>
      </c>
      <c r="AX215" s="13" t="s">
        <v>84</v>
      </c>
      <c r="AY215" s="240" t="s">
        <v>219</v>
      </c>
    </row>
    <row r="216" s="2" customFormat="1" ht="24.15" customHeight="1">
      <c r="A216" s="42"/>
      <c r="B216" s="43"/>
      <c r="C216" s="216" t="s">
        <v>448</v>
      </c>
      <c r="D216" s="216" t="s">
        <v>221</v>
      </c>
      <c r="E216" s="217" t="s">
        <v>449</v>
      </c>
      <c r="F216" s="218" t="s">
        <v>450</v>
      </c>
      <c r="G216" s="219" t="s">
        <v>240</v>
      </c>
      <c r="H216" s="220">
        <v>8</v>
      </c>
      <c r="I216" s="221"/>
      <c r="J216" s="222">
        <f>ROUND(I216*H216,2)</f>
        <v>0</v>
      </c>
      <c r="K216" s="218" t="s">
        <v>225</v>
      </c>
      <c r="L216" s="48"/>
      <c r="M216" s="223" t="s">
        <v>32</v>
      </c>
      <c r="N216" s="224" t="s">
        <v>48</v>
      </c>
      <c r="O216" s="88"/>
      <c r="P216" s="225">
        <f>O216*H216</f>
        <v>0</v>
      </c>
      <c r="Q216" s="225">
        <v>0</v>
      </c>
      <c r="R216" s="225">
        <f>Q216*H216</f>
        <v>0</v>
      </c>
      <c r="S216" s="225">
        <v>0</v>
      </c>
      <c r="T216" s="226">
        <f>S216*H216</f>
        <v>0</v>
      </c>
      <c r="U216" s="42"/>
      <c r="V216" s="42"/>
      <c r="W216" s="42"/>
      <c r="X216" s="42"/>
      <c r="Y216" s="42"/>
      <c r="Z216" s="42"/>
      <c r="AA216" s="42"/>
      <c r="AB216" s="42"/>
      <c r="AC216" s="42"/>
      <c r="AD216" s="42"/>
      <c r="AE216" s="42"/>
      <c r="AR216" s="227" t="s">
        <v>241</v>
      </c>
      <c r="AT216" s="227" t="s">
        <v>221</v>
      </c>
      <c r="AU216" s="227" t="s">
        <v>86</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241</v>
      </c>
      <c r="BM216" s="227" t="s">
        <v>451</v>
      </c>
    </row>
    <row r="217" s="13" customFormat="1">
      <c r="A217" s="13"/>
      <c r="B217" s="229"/>
      <c r="C217" s="230"/>
      <c r="D217" s="231" t="s">
        <v>228</v>
      </c>
      <c r="E217" s="232" t="s">
        <v>32</v>
      </c>
      <c r="F217" s="233" t="s">
        <v>250</v>
      </c>
      <c r="G217" s="230"/>
      <c r="H217" s="234">
        <v>8</v>
      </c>
      <c r="I217" s="235"/>
      <c r="J217" s="230"/>
      <c r="K217" s="230"/>
      <c r="L217" s="236"/>
      <c r="M217" s="237"/>
      <c r="N217" s="238"/>
      <c r="O217" s="238"/>
      <c r="P217" s="238"/>
      <c r="Q217" s="238"/>
      <c r="R217" s="238"/>
      <c r="S217" s="238"/>
      <c r="T217" s="239"/>
      <c r="U217" s="13"/>
      <c r="V217" s="13"/>
      <c r="W217" s="13"/>
      <c r="X217" s="13"/>
      <c r="Y217" s="13"/>
      <c r="Z217" s="13"/>
      <c r="AA217" s="13"/>
      <c r="AB217" s="13"/>
      <c r="AC217" s="13"/>
      <c r="AD217" s="13"/>
      <c r="AE217" s="13"/>
      <c r="AT217" s="240" t="s">
        <v>228</v>
      </c>
      <c r="AU217" s="240" t="s">
        <v>86</v>
      </c>
      <c r="AV217" s="13" t="s">
        <v>86</v>
      </c>
      <c r="AW217" s="13" t="s">
        <v>39</v>
      </c>
      <c r="AX217" s="13" t="s">
        <v>84</v>
      </c>
      <c r="AY217" s="240" t="s">
        <v>219</v>
      </c>
    </row>
    <row r="218" s="2" customFormat="1" ht="24.15" customHeight="1">
      <c r="A218" s="42"/>
      <c r="B218" s="43"/>
      <c r="C218" s="216" t="s">
        <v>452</v>
      </c>
      <c r="D218" s="216" t="s">
        <v>221</v>
      </c>
      <c r="E218" s="217" t="s">
        <v>453</v>
      </c>
      <c r="F218" s="218" t="s">
        <v>454</v>
      </c>
      <c r="G218" s="219" t="s">
        <v>240</v>
      </c>
      <c r="H218" s="220">
        <v>8</v>
      </c>
      <c r="I218" s="221"/>
      <c r="J218" s="222">
        <f>ROUND(I218*H218,2)</f>
        <v>0</v>
      </c>
      <c r="K218" s="218" t="s">
        <v>225</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241</v>
      </c>
      <c r="AT218" s="227" t="s">
        <v>221</v>
      </c>
      <c r="AU218" s="227" t="s">
        <v>86</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241</v>
      </c>
      <c r="BM218" s="227" t="s">
        <v>455</v>
      </c>
    </row>
    <row r="219" s="13" customFormat="1">
      <c r="A219" s="13"/>
      <c r="B219" s="229"/>
      <c r="C219" s="230"/>
      <c r="D219" s="231" t="s">
        <v>228</v>
      </c>
      <c r="E219" s="232" t="s">
        <v>32</v>
      </c>
      <c r="F219" s="233" t="s">
        <v>250</v>
      </c>
      <c r="G219" s="230"/>
      <c r="H219" s="234">
        <v>8</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86</v>
      </c>
      <c r="AV219" s="13" t="s">
        <v>86</v>
      </c>
      <c r="AW219" s="13" t="s">
        <v>39</v>
      </c>
      <c r="AX219" s="13" t="s">
        <v>84</v>
      </c>
      <c r="AY219" s="240" t="s">
        <v>219</v>
      </c>
    </row>
    <row r="220" s="12" customFormat="1" ht="22.8" customHeight="1">
      <c r="A220" s="12"/>
      <c r="B220" s="200"/>
      <c r="C220" s="201"/>
      <c r="D220" s="202" t="s">
        <v>76</v>
      </c>
      <c r="E220" s="214" t="s">
        <v>456</v>
      </c>
      <c r="F220" s="214" t="s">
        <v>457</v>
      </c>
      <c r="G220" s="201"/>
      <c r="H220" s="201"/>
      <c r="I220" s="204"/>
      <c r="J220" s="215">
        <f>BK220</f>
        <v>0</v>
      </c>
      <c r="K220" s="201"/>
      <c r="L220" s="206"/>
      <c r="M220" s="207"/>
      <c r="N220" s="208"/>
      <c r="O220" s="208"/>
      <c r="P220" s="209">
        <f>SUM(P221:P243)</f>
        <v>0</v>
      </c>
      <c r="Q220" s="208"/>
      <c r="R220" s="209">
        <f>SUM(R221:R243)</f>
        <v>0</v>
      </c>
      <c r="S220" s="208"/>
      <c r="T220" s="210">
        <f>SUM(T221:T243)</f>
        <v>0</v>
      </c>
      <c r="U220" s="12"/>
      <c r="V220" s="12"/>
      <c r="W220" s="12"/>
      <c r="X220" s="12"/>
      <c r="Y220" s="12"/>
      <c r="Z220" s="12"/>
      <c r="AA220" s="12"/>
      <c r="AB220" s="12"/>
      <c r="AC220" s="12"/>
      <c r="AD220" s="12"/>
      <c r="AE220" s="12"/>
      <c r="AR220" s="211" t="s">
        <v>84</v>
      </c>
      <c r="AT220" s="212" t="s">
        <v>76</v>
      </c>
      <c r="AU220" s="212" t="s">
        <v>84</v>
      </c>
      <c r="AY220" s="211" t="s">
        <v>219</v>
      </c>
      <c r="BK220" s="213">
        <f>SUM(BK221:BK243)</f>
        <v>0</v>
      </c>
    </row>
    <row r="221" s="2" customFormat="1" ht="16.5" customHeight="1">
      <c r="A221" s="42"/>
      <c r="B221" s="43"/>
      <c r="C221" s="216" t="s">
        <v>458</v>
      </c>
      <c r="D221" s="216" t="s">
        <v>221</v>
      </c>
      <c r="E221" s="217" t="s">
        <v>459</v>
      </c>
      <c r="F221" s="218" t="s">
        <v>460</v>
      </c>
      <c r="G221" s="219" t="s">
        <v>461</v>
      </c>
      <c r="H221" s="220">
        <v>8</v>
      </c>
      <c r="I221" s="221"/>
      <c r="J221" s="222">
        <f>ROUND(I221*H221,2)</f>
        <v>0</v>
      </c>
      <c r="K221" s="218" t="s">
        <v>225</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84</v>
      </c>
      <c r="AT221" s="227" t="s">
        <v>221</v>
      </c>
      <c r="AU221" s="227" t="s">
        <v>86</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84</v>
      </c>
      <c r="BM221" s="227" t="s">
        <v>462</v>
      </c>
    </row>
    <row r="222" s="13" customFormat="1">
      <c r="A222" s="13"/>
      <c r="B222" s="229"/>
      <c r="C222" s="230"/>
      <c r="D222" s="231" t="s">
        <v>228</v>
      </c>
      <c r="E222" s="232" t="s">
        <v>32</v>
      </c>
      <c r="F222" s="233" t="s">
        <v>463</v>
      </c>
      <c r="G222" s="230"/>
      <c r="H222" s="234">
        <v>4</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86</v>
      </c>
      <c r="AV222" s="13" t="s">
        <v>86</v>
      </c>
      <c r="AW222" s="13" t="s">
        <v>39</v>
      </c>
      <c r="AX222" s="13" t="s">
        <v>77</v>
      </c>
      <c r="AY222" s="240" t="s">
        <v>219</v>
      </c>
    </row>
    <row r="223" s="13" customFormat="1">
      <c r="A223" s="13"/>
      <c r="B223" s="229"/>
      <c r="C223" s="230"/>
      <c r="D223" s="231" t="s">
        <v>228</v>
      </c>
      <c r="E223" s="232" t="s">
        <v>32</v>
      </c>
      <c r="F223" s="233" t="s">
        <v>464</v>
      </c>
      <c r="G223" s="230"/>
      <c r="H223" s="234">
        <v>4</v>
      </c>
      <c r="I223" s="235"/>
      <c r="J223" s="230"/>
      <c r="K223" s="230"/>
      <c r="L223" s="236"/>
      <c r="M223" s="237"/>
      <c r="N223" s="238"/>
      <c r="O223" s="238"/>
      <c r="P223" s="238"/>
      <c r="Q223" s="238"/>
      <c r="R223" s="238"/>
      <c r="S223" s="238"/>
      <c r="T223" s="239"/>
      <c r="U223" s="13"/>
      <c r="V223" s="13"/>
      <c r="W223" s="13"/>
      <c r="X223" s="13"/>
      <c r="Y223" s="13"/>
      <c r="Z223" s="13"/>
      <c r="AA223" s="13"/>
      <c r="AB223" s="13"/>
      <c r="AC223" s="13"/>
      <c r="AD223" s="13"/>
      <c r="AE223" s="13"/>
      <c r="AT223" s="240" t="s">
        <v>228</v>
      </c>
      <c r="AU223" s="240" t="s">
        <v>86</v>
      </c>
      <c r="AV223" s="13" t="s">
        <v>86</v>
      </c>
      <c r="AW223" s="13" t="s">
        <v>39</v>
      </c>
      <c r="AX223" s="13" t="s">
        <v>77</v>
      </c>
      <c r="AY223" s="240" t="s">
        <v>219</v>
      </c>
    </row>
    <row r="224" s="14" customFormat="1">
      <c r="A224" s="14"/>
      <c r="B224" s="241"/>
      <c r="C224" s="242"/>
      <c r="D224" s="231" t="s">
        <v>228</v>
      </c>
      <c r="E224" s="243" t="s">
        <v>32</v>
      </c>
      <c r="F224" s="244" t="s">
        <v>231</v>
      </c>
      <c r="G224" s="242"/>
      <c r="H224" s="245">
        <v>8</v>
      </c>
      <c r="I224" s="246"/>
      <c r="J224" s="242"/>
      <c r="K224" s="242"/>
      <c r="L224" s="247"/>
      <c r="M224" s="248"/>
      <c r="N224" s="249"/>
      <c r="O224" s="249"/>
      <c r="P224" s="249"/>
      <c r="Q224" s="249"/>
      <c r="R224" s="249"/>
      <c r="S224" s="249"/>
      <c r="T224" s="250"/>
      <c r="U224" s="14"/>
      <c r="V224" s="14"/>
      <c r="W224" s="14"/>
      <c r="X224" s="14"/>
      <c r="Y224" s="14"/>
      <c r="Z224" s="14"/>
      <c r="AA224" s="14"/>
      <c r="AB224" s="14"/>
      <c r="AC224" s="14"/>
      <c r="AD224" s="14"/>
      <c r="AE224" s="14"/>
      <c r="AT224" s="251" t="s">
        <v>228</v>
      </c>
      <c r="AU224" s="251" t="s">
        <v>86</v>
      </c>
      <c r="AV224" s="14" t="s">
        <v>226</v>
      </c>
      <c r="AW224" s="14" t="s">
        <v>39</v>
      </c>
      <c r="AX224" s="14" t="s">
        <v>84</v>
      </c>
      <c r="AY224" s="251" t="s">
        <v>219</v>
      </c>
    </row>
    <row r="225" s="2" customFormat="1" ht="24.15" customHeight="1">
      <c r="A225" s="42"/>
      <c r="B225" s="43"/>
      <c r="C225" s="216" t="s">
        <v>465</v>
      </c>
      <c r="D225" s="216" t="s">
        <v>221</v>
      </c>
      <c r="E225" s="217" t="s">
        <v>466</v>
      </c>
      <c r="F225" s="218" t="s">
        <v>467</v>
      </c>
      <c r="G225" s="219" t="s">
        <v>240</v>
      </c>
      <c r="H225" s="220">
        <v>1</v>
      </c>
      <c r="I225" s="221"/>
      <c r="J225" s="222">
        <f>ROUND(I225*H225,2)</f>
        <v>0</v>
      </c>
      <c r="K225" s="218" t="s">
        <v>225</v>
      </c>
      <c r="L225" s="48"/>
      <c r="M225" s="223" t="s">
        <v>32</v>
      </c>
      <c r="N225" s="224"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84</v>
      </c>
      <c r="AT225" s="227" t="s">
        <v>221</v>
      </c>
      <c r="AU225" s="227" t="s">
        <v>86</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84</v>
      </c>
      <c r="BM225" s="227" t="s">
        <v>468</v>
      </c>
    </row>
    <row r="226" s="2" customFormat="1" ht="21.75" customHeight="1">
      <c r="A226" s="42"/>
      <c r="B226" s="43"/>
      <c r="C226" s="216" t="s">
        <v>469</v>
      </c>
      <c r="D226" s="216" t="s">
        <v>221</v>
      </c>
      <c r="E226" s="217" t="s">
        <v>470</v>
      </c>
      <c r="F226" s="218" t="s">
        <v>471</v>
      </c>
      <c r="G226" s="219" t="s">
        <v>240</v>
      </c>
      <c r="H226" s="220">
        <v>3</v>
      </c>
      <c r="I226" s="221"/>
      <c r="J226" s="222">
        <f>ROUND(I226*H226,2)</f>
        <v>0</v>
      </c>
      <c r="K226" s="218" t="s">
        <v>225</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241</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241</v>
      </c>
      <c r="BM226" s="227" t="s">
        <v>472</v>
      </c>
    </row>
    <row r="227" s="2" customFormat="1" ht="24.15" customHeight="1">
      <c r="A227" s="42"/>
      <c r="B227" s="43"/>
      <c r="C227" s="216" t="s">
        <v>473</v>
      </c>
      <c r="D227" s="216" t="s">
        <v>221</v>
      </c>
      <c r="E227" s="217" t="s">
        <v>474</v>
      </c>
      <c r="F227" s="218" t="s">
        <v>475</v>
      </c>
      <c r="G227" s="219" t="s">
        <v>259</v>
      </c>
      <c r="H227" s="220">
        <v>2100</v>
      </c>
      <c r="I227" s="221"/>
      <c r="J227" s="222">
        <f>ROUND(I227*H227,2)</f>
        <v>0</v>
      </c>
      <c r="K227" s="218" t="s">
        <v>225</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241</v>
      </c>
      <c r="AT227" s="227" t="s">
        <v>221</v>
      </c>
      <c r="AU227" s="227" t="s">
        <v>86</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241</v>
      </c>
      <c r="BM227" s="227" t="s">
        <v>476</v>
      </c>
    </row>
    <row r="228" s="2" customFormat="1" ht="21.75" customHeight="1">
      <c r="A228" s="42"/>
      <c r="B228" s="43"/>
      <c r="C228" s="216" t="s">
        <v>477</v>
      </c>
      <c r="D228" s="216" t="s">
        <v>221</v>
      </c>
      <c r="E228" s="217" t="s">
        <v>478</v>
      </c>
      <c r="F228" s="218" t="s">
        <v>479</v>
      </c>
      <c r="G228" s="219" t="s">
        <v>240</v>
      </c>
      <c r="H228" s="220">
        <v>2</v>
      </c>
      <c r="I228" s="221"/>
      <c r="J228" s="222">
        <f>ROUND(I228*H228,2)</f>
        <v>0</v>
      </c>
      <c r="K228" s="218" t="s">
        <v>225</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241</v>
      </c>
      <c r="AT228" s="227" t="s">
        <v>221</v>
      </c>
      <c r="AU228" s="227" t="s">
        <v>86</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241</v>
      </c>
      <c r="BM228" s="227" t="s">
        <v>480</v>
      </c>
    </row>
    <row r="229" s="13" customFormat="1">
      <c r="A229" s="13"/>
      <c r="B229" s="229"/>
      <c r="C229" s="230"/>
      <c r="D229" s="231" t="s">
        <v>228</v>
      </c>
      <c r="E229" s="232" t="s">
        <v>32</v>
      </c>
      <c r="F229" s="233" t="s">
        <v>306</v>
      </c>
      <c r="G229" s="230"/>
      <c r="H229" s="234">
        <v>1</v>
      </c>
      <c r="I229" s="235"/>
      <c r="J229" s="230"/>
      <c r="K229" s="230"/>
      <c r="L229" s="236"/>
      <c r="M229" s="237"/>
      <c r="N229" s="238"/>
      <c r="O229" s="238"/>
      <c r="P229" s="238"/>
      <c r="Q229" s="238"/>
      <c r="R229" s="238"/>
      <c r="S229" s="238"/>
      <c r="T229" s="239"/>
      <c r="U229" s="13"/>
      <c r="V229" s="13"/>
      <c r="W229" s="13"/>
      <c r="X229" s="13"/>
      <c r="Y229" s="13"/>
      <c r="Z229" s="13"/>
      <c r="AA229" s="13"/>
      <c r="AB229" s="13"/>
      <c r="AC229" s="13"/>
      <c r="AD229" s="13"/>
      <c r="AE229" s="13"/>
      <c r="AT229" s="240" t="s">
        <v>228</v>
      </c>
      <c r="AU229" s="240" t="s">
        <v>86</v>
      </c>
      <c r="AV229" s="13" t="s">
        <v>86</v>
      </c>
      <c r="AW229" s="13" t="s">
        <v>39</v>
      </c>
      <c r="AX229" s="13" t="s">
        <v>77</v>
      </c>
      <c r="AY229" s="240" t="s">
        <v>219</v>
      </c>
    </row>
    <row r="230" s="13" customFormat="1">
      <c r="A230" s="13"/>
      <c r="B230" s="229"/>
      <c r="C230" s="230"/>
      <c r="D230" s="231" t="s">
        <v>228</v>
      </c>
      <c r="E230" s="232" t="s">
        <v>32</v>
      </c>
      <c r="F230" s="233" t="s">
        <v>307</v>
      </c>
      <c r="G230" s="230"/>
      <c r="H230" s="234">
        <v>1</v>
      </c>
      <c r="I230" s="235"/>
      <c r="J230" s="230"/>
      <c r="K230" s="230"/>
      <c r="L230" s="236"/>
      <c r="M230" s="237"/>
      <c r="N230" s="238"/>
      <c r="O230" s="238"/>
      <c r="P230" s="238"/>
      <c r="Q230" s="238"/>
      <c r="R230" s="238"/>
      <c r="S230" s="238"/>
      <c r="T230" s="239"/>
      <c r="U230" s="13"/>
      <c r="V230" s="13"/>
      <c r="W230" s="13"/>
      <c r="X230" s="13"/>
      <c r="Y230" s="13"/>
      <c r="Z230" s="13"/>
      <c r="AA230" s="13"/>
      <c r="AB230" s="13"/>
      <c r="AC230" s="13"/>
      <c r="AD230" s="13"/>
      <c r="AE230" s="13"/>
      <c r="AT230" s="240" t="s">
        <v>228</v>
      </c>
      <c r="AU230" s="240" t="s">
        <v>86</v>
      </c>
      <c r="AV230" s="13" t="s">
        <v>86</v>
      </c>
      <c r="AW230" s="13" t="s">
        <v>39</v>
      </c>
      <c r="AX230" s="13" t="s">
        <v>77</v>
      </c>
      <c r="AY230" s="240" t="s">
        <v>219</v>
      </c>
    </row>
    <row r="231" s="14" customFormat="1">
      <c r="A231" s="14"/>
      <c r="B231" s="241"/>
      <c r="C231" s="242"/>
      <c r="D231" s="231" t="s">
        <v>228</v>
      </c>
      <c r="E231" s="243" t="s">
        <v>32</v>
      </c>
      <c r="F231" s="244" t="s">
        <v>231</v>
      </c>
      <c r="G231" s="242"/>
      <c r="H231" s="245">
        <v>2</v>
      </c>
      <c r="I231" s="246"/>
      <c r="J231" s="242"/>
      <c r="K231" s="242"/>
      <c r="L231" s="247"/>
      <c r="M231" s="248"/>
      <c r="N231" s="249"/>
      <c r="O231" s="249"/>
      <c r="P231" s="249"/>
      <c r="Q231" s="249"/>
      <c r="R231" s="249"/>
      <c r="S231" s="249"/>
      <c r="T231" s="250"/>
      <c r="U231" s="14"/>
      <c r="V231" s="14"/>
      <c r="W231" s="14"/>
      <c r="X231" s="14"/>
      <c r="Y231" s="14"/>
      <c r="Z231" s="14"/>
      <c r="AA231" s="14"/>
      <c r="AB231" s="14"/>
      <c r="AC231" s="14"/>
      <c r="AD231" s="14"/>
      <c r="AE231" s="14"/>
      <c r="AT231" s="251" t="s">
        <v>228</v>
      </c>
      <c r="AU231" s="251" t="s">
        <v>86</v>
      </c>
      <c r="AV231" s="14" t="s">
        <v>226</v>
      </c>
      <c r="AW231" s="14" t="s">
        <v>39</v>
      </c>
      <c r="AX231" s="14" t="s">
        <v>84</v>
      </c>
      <c r="AY231" s="251" t="s">
        <v>219</v>
      </c>
    </row>
    <row r="232" s="2" customFormat="1" ht="49.05" customHeight="1">
      <c r="A232" s="42"/>
      <c r="B232" s="43"/>
      <c r="C232" s="216" t="s">
        <v>481</v>
      </c>
      <c r="D232" s="216" t="s">
        <v>221</v>
      </c>
      <c r="E232" s="217" t="s">
        <v>482</v>
      </c>
      <c r="F232" s="218" t="s">
        <v>483</v>
      </c>
      <c r="G232" s="219" t="s">
        <v>240</v>
      </c>
      <c r="H232" s="220">
        <v>8</v>
      </c>
      <c r="I232" s="221"/>
      <c r="J232" s="222">
        <f>ROUND(I232*H232,2)</f>
        <v>0</v>
      </c>
      <c r="K232" s="218" t="s">
        <v>225</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241</v>
      </c>
      <c r="AT232" s="227" t="s">
        <v>221</v>
      </c>
      <c r="AU232" s="227" t="s">
        <v>86</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241</v>
      </c>
      <c r="BM232" s="227" t="s">
        <v>484</v>
      </c>
    </row>
    <row r="233" s="13" customFormat="1">
      <c r="A233" s="13"/>
      <c r="B233" s="229"/>
      <c r="C233" s="230"/>
      <c r="D233" s="231" t="s">
        <v>228</v>
      </c>
      <c r="E233" s="232" t="s">
        <v>32</v>
      </c>
      <c r="F233" s="233" t="s">
        <v>250</v>
      </c>
      <c r="G233" s="230"/>
      <c r="H233" s="234">
        <v>8</v>
      </c>
      <c r="I233" s="235"/>
      <c r="J233" s="230"/>
      <c r="K233" s="230"/>
      <c r="L233" s="236"/>
      <c r="M233" s="237"/>
      <c r="N233" s="238"/>
      <c r="O233" s="238"/>
      <c r="P233" s="238"/>
      <c r="Q233" s="238"/>
      <c r="R233" s="238"/>
      <c r="S233" s="238"/>
      <c r="T233" s="239"/>
      <c r="U233" s="13"/>
      <c r="V233" s="13"/>
      <c r="W233" s="13"/>
      <c r="X233" s="13"/>
      <c r="Y233" s="13"/>
      <c r="Z233" s="13"/>
      <c r="AA233" s="13"/>
      <c r="AB233" s="13"/>
      <c r="AC233" s="13"/>
      <c r="AD233" s="13"/>
      <c r="AE233" s="13"/>
      <c r="AT233" s="240" t="s">
        <v>228</v>
      </c>
      <c r="AU233" s="240" t="s">
        <v>86</v>
      </c>
      <c r="AV233" s="13" t="s">
        <v>86</v>
      </c>
      <c r="AW233" s="13" t="s">
        <v>39</v>
      </c>
      <c r="AX233" s="13" t="s">
        <v>84</v>
      </c>
      <c r="AY233" s="240" t="s">
        <v>219</v>
      </c>
    </row>
    <row r="234" s="2" customFormat="1" ht="49.05" customHeight="1">
      <c r="A234" s="42"/>
      <c r="B234" s="43"/>
      <c r="C234" s="216" t="s">
        <v>485</v>
      </c>
      <c r="D234" s="216" t="s">
        <v>221</v>
      </c>
      <c r="E234" s="217" t="s">
        <v>486</v>
      </c>
      <c r="F234" s="218" t="s">
        <v>487</v>
      </c>
      <c r="G234" s="219" t="s">
        <v>240</v>
      </c>
      <c r="H234" s="220">
        <v>6</v>
      </c>
      <c r="I234" s="221"/>
      <c r="J234" s="222">
        <f>ROUND(I234*H234,2)</f>
        <v>0</v>
      </c>
      <c r="K234" s="218" t="s">
        <v>225</v>
      </c>
      <c r="L234" s="48"/>
      <c r="M234" s="223" t="s">
        <v>32</v>
      </c>
      <c r="N234" s="224" t="s">
        <v>48</v>
      </c>
      <c r="O234" s="88"/>
      <c r="P234" s="225">
        <f>O234*H234</f>
        <v>0</v>
      </c>
      <c r="Q234" s="225">
        <v>0</v>
      </c>
      <c r="R234" s="225">
        <f>Q234*H234</f>
        <v>0</v>
      </c>
      <c r="S234" s="225">
        <v>0</v>
      </c>
      <c r="T234" s="226">
        <f>S234*H234</f>
        <v>0</v>
      </c>
      <c r="U234" s="42"/>
      <c r="V234" s="42"/>
      <c r="W234" s="42"/>
      <c r="X234" s="42"/>
      <c r="Y234" s="42"/>
      <c r="Z234" s="42"/>
      <c r="AA234" s="42"/>
      <c r="AB234" s="42"/>
      <c r="AC234" s="42"/>
      <c r="AD234" s="42"/>
      <c r="AE234" s="42"/>
      <c r="AR234" s="227" t="s">
        <v>241</v>
      </c>
      <c r="AT234" s="227" t="s">
        <v>221</v>
      </c>
      <c r="AU234" s="227" t="s">
        <v>86</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241</v>
      </c>
      <c r="BM234" s="227" t="s">
        <v>488</v>
      </c>
    </row>
    <row r="235" s="13" customFormat="1">
      <c r="A235" s="13"/>
      <c r="B235" s="229"/>
      <c r="C235" s="230"/>
      <c r="D235" s="231" t="s">
        <v>228</v>
      </c>
      <c r="E235" s="232" t="s">
        <v>32</v>
      </c>
      <c r="F235" s="233" t="s">
        <v>489</v>
      </c>
      <c r="G235" s="230"/>
      <c r="H235" s="234">
        <v>4</v>
      </c>
      <c r="I235" s="235"/>
      <c r="J235" s="230"/>
      <c r="K235" s="230"/>
      <c r="L235" s="236"/>
      <c r="M235" s="237"/>
      <c r="N235" s="238"/>
      <c r="O235" s="238"/>
      <c r="P235" s="238"/>
      <c r="Q235" s="238"/>
      <c r="R235" s="238"/>
      <c r="S235" s="238"/>
      <c r="T235" s="239"/>
      <c r="U235" s="13"/>
      <c r="V235" s="13"/>
      <c r="W235" s="13"/>
      <c r="X235" s="13"/>
      <c r="Y235" s="13"/>
      <c r="Z235" s="13"/>
      <c r="AA235" s="13"/>
      <c r="AB235" s="13"/>
      <c r="AC235" s="13"/>
      <c r="AD235" s="13"/>
      <c r="AE235" s="13"/>
      <c r="AT235" s="240" t="s">
        <v>228</v>
      </c>
      <c r="AU235" s="240" t="s">
        <v>86</v>
      </c>
      <c r="AV235" s="13" t="s">
        <v>86</v>
      </c>
      <c r="AW235" s="13" t="s">
        <v>39</v>
      </c>
      <c r="AX235" s="13" t="s">
        <v>77</v>
      </c>
      <c r="AY235" s="240" t="s">
        <v>219</v>
      </c>
    </row>
    <row r="236" s="13" customFormat="1">
      <c r="A236" s="13"/>
      <c r="B236" s="229"/>
      <c r="C236" s="230"/>
      <c r="D236" s="231" t="s">
        <v>228</v>
      </c>
      <c r="E236" s="232" t="s">
        <v>32</v>
      </c>
      <c r="F236" s="233" t="s">
        <v>490</v>
      </c>
      <c r="G236" s="230"/>
      <c r="H236" s="234">
        <v>2</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86</v>
      </c>
      <c r="AV236" s="13" t="s">
        <v>86</v>
      </c>
      <c r="AW236" s="13" t="s">
        <v>39</v>
      </c>
      <c r="AX236" s="13" t="s">
        <v>77</v>
      </c>
      <c r="AY236" s="240" t="s">
        <v>219</v>
      </c>
    </row>
    <row r="237" s="14" customFormat="1">
      <c r="A237" s="14"/>
      <c r="B237" s="241"/>
      <c r="C237" s="242"/>
      <c r="D237" s="231" t="s">
        <v>228</v>
      </c>
      <c r="E237" s="243" t="s">
        <v>32</v>
      </c>
      <c r="F237" s="244" t="s">
        <v>231</v>
      </c>
      <c r="G237" s="242"/>
      <c r="H237" s="245">
        <v>6</v>
      </c>
      <c r="I237" s="246"/>
      <c r="J237" s="242"/>
      <c r="K237" s="242"/>
      <c r="L237" s="247"/>
      <c r="M237" s="248"/>
      <c r="N237" s="249"/>
      <c r="O237" s="249"/>
      <c r="P237" s="249"/>
      <c r="Q237" s="249"/>
      <c r="R237" s="249"/>
      <c r="S237" s="249"/>
      <c r="T237" s="250"/>
      <c r="U237" s="14"/>
      <c r="V237" s="14"/>
      <c r="W237" s="14"/>
      <c r="X237" s="14"/>
      <c r="Y237" s="14"/>
      <c r="Z237" s="14"/>
      <c r="AA237" s="14"/>
      <c r="AB237" s="14"/>
      <c r="AC237" s="14"/>
      <c r="AD237" s="14"/>
      <c r="AE237" s="14"/>
      <c r="AT237" s="251" t="s">
        <v>228</v>
      </c>
      <c r="AU237" s="251" t="s">
        <v>86</v>
      </c>
      <c r="AV237" s="14" t="s">
        <v>226</v>
      </c>
      <c r="AW237" s="14" t="s">
        <v>39</v>
      </c>
      <c r="AX237" s="14" t="s">
        <v>84</v>
      </c>
      <c r="AY237" s="251" t="s">
        <v>219</v>
      </c>
    </row>
    <row r="238" s="2" customFormat="1" ht="33" customHeight="1">
      <c r="A238" s="42"/>
      <c r="B238" s="43"/>
      <c r="C238" s="216" t="s">
        <v>491</v>
      </c>
      <c r="D238" s="216" t="s">
        <v>221</v>
      </c>
      <c r="E238" s="217" t="s">
        <v>492</v>
      </c>
      <c r="F238" s="218" t="s">
        <v>493</v>
      </c>
      <c r="G238" s="219" t="s">
        <v>240</v>
      </c>
      <c r="H238" s="220">
        <v>1</v>
      </c>
      <c r="I238" s="221"/>
      <c r="J238" s="222">
        <f>ROUND(I238*H238,2)</f>
        <v>0</v>
      </c>
      <c r="K238" s="218" t="s">
        <v>225</v>
      </c>
      <c r="L238" s="48"/>
      <c r="M238" s="223" t="s">
        <v>32</v>
      </c>
      <c r="N238" s="224" t="s">
        <v>48</v>
      </c>
      <c r="O238" s="88"/>
      <c r="P238" s="225">
        <f>O238*H238</f>
        <v>0</v>
      </c>
      <c r="Q238" s="225">
        <v>0</v>
      </c>
      <c r="R238" s="225">
        <f>Q238*H238</f>
        <v>0</v>
      </c>
      <c r="S238" s="225">
        <v>0</v>
      </c>
      <c r="T238" s="226">
        <f>S238*H238</f>
        <v>0</v>
      </c>
      <c r="U238" s="42"/>
      <c r="V238" s="42"/>
      <c r="W238" s="42"/>
      <c r="X238" s="42"/>
      <c r="Y238" s="42"/>
      <c r="Z238" s="42"/>
      <c r="AA238" s="42"/>
      <c r="AB238" s="42"/>
      <c r="AC238" s="42"/>
      <c r="AD238" s="42"/>
      <c r="AE238" s="42"/>
      <c r="AR238" s="227" t="s">
        <v>241</v>
      </c>
      <c r="AT238" s="227" t="s">
        <v>221</v>
      </c>
      <c r="AU238" s="227" t="s">
        <v>86</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241</v>
      </c>
      <c r="BM238" s="227" t="s">
        <v>494</v>
      </c>
    </row>
    <row r="239" s="13" customFormat="1">
      <c r="A239" s="13"/>
      <c r="B239" s="229"/>
      <c r="C239" s="230"/>
      <c r="D239" s="231" t="s">
        <v>228</v>
      </c>
      <c r="E239" s="232" t="s">
        <v>32</v>
      </c>
      <c r="F239" s="233" t="s">
        <v>495</v>
      </c>
      <c r="G239" s="230"/>
      <c r="H239" s="234">
        <v>1</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86</v>
      </c>
      <c r="AV239" s="13" t="s">
        <v>86</v>
      </c>
      <c r="AW239" s="13" t="s">
        <v>39</v>
      </c>
      <c r="AX239" s="13" t="s">
        <v>84</v>
      </c>
      <c r="AY239" s="240" t="s">
        <v>219</v>
      </c>
    </row>
    <row r="240" s="2" customFormat="1" ht="24.15" customHeight="1">
      <c r="A240" s="42"/>
      <c r="B240" s="43"/>
      <c r="C240" s="216" t="s">
        <v>496</v>
      </c>
      <c r="D240" s="216" t="s">
        <v>221</v>
      </c>
      <c r="E240" s="217" t="s">
        <v>497</v>
      </c>
      <c r="F240" s="218" t="s">
        <v>498</v>
      </c>
      <c r="G240" s="219" t="s">
        <v>240</v>
      </c>
      <c r="H240" s="220">
        <v>1</v>
      </c>
      <c r="I240" s="221"/>
      <c r="J240" s="222">
        <f>ROUND(I240*H240,2)</f>
        <v>0</v>
      </c>
      <c r="K240" s="218" t="s">
        <v>225</v>
      </c>
      <c r="L240" s="48"/>
      <c r="M240" s="223" t="s">
        <v>32</v>
      </c>
      <c r="N240" s="224" t="s">
        <v>48</v>
      </c>
      <c r="O240" s="88"/>
      <c r="P240" s="225">
        <f>O240*H240</f>
        <v>0</v>
      </c>
      <c r="Q240" s="225">
        <v>0</v>
      </c>
      <c r="R240" s="225">
        <f>Q240*H240</f>
        <v>0</v>
      </c>
      <c r="S240" s="225">
        <v>0</v>
      </c>
      <c r="T240" s="226">
        <f>S240*H240</f>
        <v>0</v>
      </c>
      <c r="U240" s="42"/>
      <c r="V240" s="42"/>
      <c r="W240" s="42"/>
      <c r="X240" s="42"/>
      <c r="Y240" s="42"/>
      <c r="Z240" s="42"/>
      <c r="AA240" s="42"/>
      <c r="AB240" s="42"/>
      <c r="AC240" s="42"/>
      <c r="AD240" s="42"/>
      <c r="AE240" s="42"/>
      <c r="AR240" s="227" t="s">
        <v>241</v>
      </c>
      <c r="AT240" s="227" t="s">
        <v>221</v>
      </c>
      <c r="AU240" s="227" t="s">
        <v>86</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241</v>
      </c>
      <c r="BM240" s="227" t="s">
        <v>499</v>
      </c>
    </row>
    <row r="241" s="13" customFormat="1">
      <c r="A241" s="13"/>
      <c r="B241" s="229"/>
      <c r="C241" s="230"/>
      <c r="D241" s="231" t="s">
        <v>228</v>
      </c>
      <c r="E241" s="232" t="s">
        <v>32</v>
      </c>
      <c r="F241" s="233" t="s">
        <v>500</v>
      </c>
      <c r="G241" s="230"/>
      <c r="H241" s="234">
        <v>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86</v>
      </c>
      <c r="AV241" s="13" t="s">
        <v>86</v>
      </c>
      <c r="AW241" s="13" t="s">
        <v>39</v>
      </c>
      <c r="AX241" s="13" t="s">
        <v>84</v>
      </c>
      <c r="AY241" s="240" t="s">
        <v>219</v>
      </c>
    </row>
    <row r="242" s="2" customFormat="1" ht="24.15" customHeight="1">
      <c r="A242" s="42"/>
      <c r="B242" s="43"/>
      <c r="C242" s="216" t="s">
        <v>501</v>
      </c>
      <c r="D242" s="216" t="s">
        <v>221</v>
      </c>
      <c r="E242" s="217" t="s">
        <v>502</v>
      </c>
      <c r="F242" s="218" t="s">
        <v>503</v>
      </c>
      <c r="G242" s="219" t="s">
        <v>240</v>
      </c>
      <c r="H242" s="220">
        <v>1</v>
      </c>
      <c r="I242" s="221"/>
      <c r="J242" s="222">
        <f>ROUND(I242*H242,2)</f>
        <v>0</v>
      </c>
      <c r="K242" s="218" t="s">
        <v>225</v>
      </c>
      <c r="L242" s="48"/>
      <c r="M242" s="223" t="s">
        <v>32</v>
      </c>
      <c r="N242" s="224" t="s">
        <v>48</v>
      </c>
      <c r="O242" s="88"/>
      <c r="P242" s="225">
        <f>O242*H242</f>
        <v>0</v>
      </c>
      <c r="Q242" s="225">
        <v>0</v>
      </c>
      <c r="R242" s="225">
        <f>Q242*H242</f>
        <v>0</v>
      </c>
      <c r="S242" s="225">
        <v>0</v>
      </c>
      <c r="T242" s="226">
        <f>S242*H242</f>
        <v>0</v>
      </c>
      <c r="U242" s="42"/>
      <c r="V242" s="42"/>
      <c r="W242" s="42"/>
      <c r="X242" s="42"/>
      <c r="Y242" s="42"/>
      <c r="Z242" s="42"/>
      <c r="AA242" s="42"/>
      <c r="AB242" s="42"/>
      <c r="AC242" s="42"/>
      <c r="AD242" s="42"/>
      <c r="AE242" s="42"/>
      <c r="AR242" s="227" t="s">
        <v>241</v>
      </c>
      <c r="AT242" s="227" t="s">
        <v>221</v>
      </c>
      <c r="AU242" s="227" t="s">
        <v>86</v>
      </c>
      <c r="AY242" s="20" t="s">
        <v>219</v>
      </c>
      <c r="BE242" s="228">
        <f>IF(N242="základní",J242,0)</f>
        <v>0</v>
      </c>
      <c r="BF242" s="228">
        <f>IF(N242="snížená",J242,0)</f>
        <v>0</v>
      </c>
      <c r="BG242" s="228">
        <f>IF(N242="zákl. přenesená",J242,0)</f>
        <v>0</v>
      </c>
      <c r="BH242" s="228">
        <f>IF(N242="sníž. přenesená",J242,0)</f>
        <v>0</v>
      </c>
      <c r="BI242" s="228">
        <f>IF(N242="nulová",J242,0)</f>
        <v>0</v>
      </c>
      <c r="BJ242" s="20" t="s">
        <v>84</v>
      </c>
      <c r="BK242" s="228">
        <f>ROUND(I242*H242,2)</f>
        <v>0</v>
      </c>
      <c r="BL242" s="20" t="s">
        <v>241</v>
      </c>
      <c r="BM242" s="227" t="s">
        <v>504</v>
      </c>
    </row>
    <row r="243" s="13" customFormat="1">
      <c r="A243" s="13"/>
      <c r="B243" s="229"/>
      <c r="C243" s="230"/>
      <c r="D243" s="231" t="s">
        <v>228</v>
      </c>
      <c r="E243" s="232" t="s">
        <v>32</v>
      </c>
      <c r="F243" s="233" t="s">
        <v>495</v>
      </c>
      <c r="G243" s="230"/>
      <c r="H243" s="234">
        <v>1</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86</v>
      </c>
      <c r="AV243" s="13" t="s">
        <v>86</v>
      </c>
      <c r="AW243" s="13" t="s">
        <v>39</v>
      </c>
      <c r="AX243" s="13" t="s">
        <v>84</v>
      </c>
      <c r="AY243" s="240" t="s">
        <v>219</v>
      </c>
    </row>
    <row r="244" s="12" customFormat="1" ht="22.8" customHeight="1">
      <c r="A244" s="12"/>
      <c r="B244" s="200"/>
      <c r="C244" s="201"/>
      <c r="D244" s="202" t="s">
        <v>76</v>
      </c>
      <c r="E244" s="214" t="s">
        <v>505</v>
      </c>
      <c r="F244" s="214" t="s">
        <v>506</v>
      </c>
      <c r="G244" s="201"/>
      <c r="H244" s="201"/>
      <c r="I244" s="204"/>
      <c r="J244" s="215">
        <f>BK244</f>
        <v>0</v>
      </c>
      <c r="K244" s="201"/>
      <c r="L244" s="206"/>
      <c r="M244" s="207"/>
      <c r="N244" s="208"/>
      <c r="O244" s="208"/>
      <c r="P244" s="209">
        <f>SUM(P245:P250)</f>
        <v>0</v>
      </c>
      <c r="Q244" s="208"/>
      <c r="R244" s="209">
        <f>SUM(R245:R250)</f>
        <v>0</v>
      </c>
      <c r="S244" s="208"/>
      <c r="T244" s="210">
        <f>SUM(T245:T250)</f>
        <v>0</v>
      </c>
      <c r="U244" s="12"/>
      <c r="V244" s="12"/>
      <c r="W244" s="12"/>
      <c r="X244" s="12"/>
      <c r="Y244" s="12"/>
      <c r="Z244" s="12"/>
      <c r="AA244" s="12"/>
      <c r="AB244" s="12"/>
      <c r="AC244" s="12"/>
      <c r="AD244" s="12"/>
      <c r="AE244" s="12"/>
      <c r="AR244" s="211" t="s">
        <v>84</v>
      </c>
      <c r="AT244" s="212" t="s">
        <v>76</v>
      </c>
      <c r="AU244" s="212" t="s">
        <v>84</v>
      </c>
      <c r="AY244" s="211" t="s">
        <v>219</v>
      </c>
      <c r="BK244" s="213">
        <f>SUM(BK245:BK250)</f>
        <v>0</v>
      </c>
    </row>
    <row r="245" s="2" customFormat="1" ht="21.75" customHeight="1">
      <c r="A245" s="42"/>
      <c r="B245" s="43"/>
      <c r="C245" s="216" t="s">
        <v>507</v>
      </c>
      <c r="D245" s="216" t="s">
        <v>221</v>
      </c>
      <c r="E245" s="217" t="s">
        <v>508</v>
      </c>
      <c r="F245" s="218" t="s">
        <v>509</v>
      </c>
      <c r="G245" s="219" t="s">
        <v>510</v>
      </c>
      <c r="H245" s="262"/>
      <c r="I245" s="221"/>
      <c r="J245" s="222">
        <f>ROUND(I245*H245,2)</f>
        <v>0</v>
      </c>
      <c r="K245" s="218" t="s">
        <v>225</v>
      </c>
      <c r="L245" s="48"/>
      <c r="M245" s="223" t="s">
        <v>32</v>
      </c>
      <c r="N245" s="224" t="s">
        <v>48</v>
      </c>
      <c r="O245" s="88"/>
      <c r="P245" s="225">
        <f>O245*H245</f>
        <v>0</v>
      </c>
      <c r="Q245" s="225">
        <v>0</v>
      </c>
      <c r="R245" s="225">
        <f>Q245*H245</f>
        <v>0</v>
      </c>
      <c r="S245" s="225">
        <v>0</v>
      </c>
      <c r="T245" s="226">
        <f>S245*H245</f>
        <v>0</v>
      </c>
      <c r="U245" s="42"/>
      <c r="V245" s="42"/>
      <c r="W245" s="42"/>
      <c r="X245" s="42"/>
      <c r="Y245" s="42"/>
      <c r="Z245" s="42"/>
      <c r="AA245" s="42"/>
      <c r="AB245" s="42"/>
      <c r="AC245" s="42"/>
      <c r="AD245" s="42"/>
      <c r="AE245" s="42"/>
      <c r="AR245" s="227" t="s">
        <v>511</v>
      </c>
      <c r="AT245" s="227" t="s">
        <v>221</v>
      </c>
      <c r="AU245" s="227" t="s">
        <v>86</v>
      </c>
      <c r="AY245" s="20" t="s">
        <v>219</v>
      </c>
      <c r="BE245" s="228">
        <f>IF(N245="základní",J245,0)</f>
        <v>0</v>
      </c>
      <c r="BF245" s="228">
        <f>IF(N245="snížená",J245,0)</f>
        <v>0</v>
      </c>
      <c r="BG245" s="228">
        <f>IF(N245="zákl. přenesená",J245,0)</f>
        <v>0</v>
      </c>
      <c r="BH245" s="228">
        <f>IF(N245="sníž. přenesená",J245,0)</f>
        <v>0</v>
      </c>
      <c r="BI245" s="228">
        <f>IF(N245="nulová",J245,0)</f>
        <v>0</v>
      </c>
      <c r="BJ245" s="20" t="s">
        <v>84</v>
      </c>
      <c r="BK245" s="228">
        <f>ROUND(I245*H245,2)</f>
        <v>0</v>
      </c>
      <c r="BL245" s="20" t="s">
        <v>511</v>
      </c>
      <c r="BM245" s="227" t="s">
        <v>512</v>
      </c>
    </row>
    <row r="246" s="2" customFormat="1" ht="24.15" customHeight="1">
      <c r="A246" s="42"/>
      <c r="B246" s="43"/>
      <c r="C246" s="216" t="s">
        <v>513</v>
      </c>
      <c r="D246" s="216" t="s">
        <v>221</v>
      </c>
      <c r="E246" s="217" t="s">
        <v>514</v>
      </c>
      <c r="F246" s="218" t="s">
        <v>515</v>
      </c>
      <c r="G246" s="219" t="s">
        <v>510</v>
      </c>
      <c r="H246" s="262"/>
      <c r="I246" s="221"/>
      <c r="J246" s="222">
        <f>ROUND(I246*H246,2)</f>
        <v>0</v>
      </c>
      <c r="K246" s="218" t="s">
        <v>225</v>
      </c>
      <c r="L246" s="48"/>
      <c r="M246" s="223" t="s">
        <v>32</v>
      </c>
      <c r="N246" s="224" t="s">
        <v>48</v>
      </c>
      <c r="O246" s="88"/>
      <c r="P246" s="225">
        <f>O246*H246</f>
        <v>0</v>
      </c>
      <c r="Q246" s="225">
        <v>0</v>
      </c>
      <c r="R246" s="225">
        <f>Q246*H246</f>
        <v>0</v>
      </c>
      <c r="S246" s="225">
        <v>0</v>
      </c>
      <c r="T246" s="226">
        <f>S246*H246</f>
        <v>0</v>
      </c>
      <c r="U246" s="42"/>
      <c r="V246" s="42"/>
      <c r="W246" s="42"/>
      <c r="X246" s="42"/>
      <c r="Y246" s="42"/>
      <c r="Z246" s="42"/>
      <c r="AA246" s="42"/>
      <c r="AB246" s="42"/>
      <c r="AC246" s="42"/>
      <c r="AD246" s="42"/>
      <c r="AE246" s="42"/>
      <c r="AR246" s="227" t="s">
        <v>511</v>
      </c>
      <c r="AT246" s="227" t="s">
        <v>221</v>
      </c>
      <c r="AU246" s="227" t="s">
        <v>86</v>
      </c>
      <c r="AY246" s="20" t="s">
        <v>219</v>
      </c>
      <c r="BE246" s="228">
        <f>IF(N246="základní",J246,0)</f>
        <v>0</v>
      </c>
      <c r="BF246" s="228">
        <f>IF(N246="snížená",J246,0)</f>
        <v>0</v>
      </c>
      <c r="BG246" s="228">
        <f>IF(N246="zákl. přenesená",J246,0)</f>
        <v>0</v>
      </c>
      <c r="BH246" s="228">
        <f>IF(N246="sníž. přenesená",J246,0)</f>
        <v>0</v>
      </c>
      <c r="BI246" s="228">
        <f>IF(N246="nulová",J246,0)</f>
        <v>0</v>
      </c>
      <c r="BJ246" s="20" t="s">
        <v>84</v>
      </c>
      <c r="BK246" s="228">
        <f>ROUND(I246*H246,2)</f>
        <v>0</v>
      </c>
      <c r="BL246" s="20" t="s">
        <v>511</v>
      </c>
      <c r="BM246" s="227" t="s">
        <v>516</v>
      </c>
    </row>
    <row r="247" s="2" customFormat="1" ht="24.15" customHeight="1">
      <c r="A247" s="42"/>
      <c r="B247" s="43"/>
      <c r="C247" s="216" t="s">
        <v>517</v>
      </c>
      <c r="D247" s="216" t="s">
        <v>221</v>
      </c>
      <c r="E247" s="217" t="s">
        <v>518</v>
      </c>
      <c r="F247" s="218" t="s">
        <v>519</v>
      </c>
      <c r="G247" s="219" t="s">
        <v>510</v>
      </c>
      <c r="H247" s="262"/>
      <c r="I247" s="221"/>
      <c r="J247" s="222">
        <f>ROUND(I247*H247,2)</f>
        <v>0</v>
      </c>
      <c r="K247" s="218" t="s">
        <v>225</v>
      </c>
      <c r="L247" s="48"/>
      <c r="M247" s="223" t="s">
        <v>32</v>
      </c>
      <c r="N247" s="224" t="s">
        <v>48</v>
      </c>
      <c r="O247" s="88"/>
      <c r="P247" s="225">
        <f>O247*H247</f>
        <v>0</v>
      </c>
      <c r="Q247" s="225">
        <v>0</v>
      </c>
      <c r="R247" s="225">
        <f>Q247*H247</f>
        <v>0</v>
      </c>
      <c r="S247" s="225">
        <v>0</v>
      </c>
      <c r="T247" s="226">
        <f>S247*H247</f>
        <v>0</v>
      </c>
      <c r="U247" s="42"/>
      <c r="V247" s="42"/>
      <c r="W247" s="42"/>
      <c r="X247" s="42"/>
      <c r="Y247" s="42"/>
      <c r="Z247" s="42"/>
      <c r="AA247" s="42"/>
      <c r="AB247" s="42"/>
      <c r="AC247" s="42"/>
      <c r="AD247" s="42"/>
      <c r="AE247" s="42"/>
      <c r="AR247" s="227" t="s">
        <v>511</v>
      </c>
      <c r="AT247" s="227" t="s">
        <v>221</v>
      </c>
      <c r="AU247" s="227" t="s">
        <v>86</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511</v>
      </c>
      <c r="BM247" s="227" t="s">
        <v>520</v>
      </c>
    </row>
    <row r="248" s="2" customFormat="1" ht="37.8" customHeight="1">
      <c r="A248" s="42"/>
      <c r="B248" s="43"/>
      <c r="C248" s="216" t="s">
        <v>521</v>
      </c>
      <c r="D248" s="216" t="s">
        <v>221</v>
      </c>
      <c r="E248" s="217" t="s">
        <v>522</v>
      </c>
      <c r="F248" s="218" t="s">
        <v>523</v>
      </c>
      <c r="G248" s="219" t="s">
        <v>510</v>
      </c>
      <c r="H248" s="262"/>
      <c r="I248" s="221"/>
      <c r="J248" s="222">
        <f>ROUND(I248*H248,2)</f>
        <v>0</v>
      </c>
      <c r="K248" s="218" t="s">
        <v>225</v>
      </c>
      <c r="L248" s="48"/>
      <c r="M248" s="223" t="s">
        <v>32</v>
      </c>
      <c r="N248" s="224" t="s">
        <v>48</v>
      </c>
      <c r="O248" s="88"/>
      <c r="P248" s="225">
        <f>O248*H248</f>
        <v>0</v>
      </c>
      <c r="Q248" s="225">
        <v>0</v>
      </c>
      <c r="R248" s="225">
        <f>Q248*H248</f>
        <v>0</v>
      </c>
      <c r="S248" s="225">
        <v>0</v>
      </c>
      <c r="T248" s="226">
        <f>S248*H248</f>
        <v>0</v>
      </c>
      <c r="U248" s="42"/>
      <c r="V248" s="42"/>
      <c r="W248" s="42"/>
      <c r="X248" s="42"/>
      <c r="Y248" s="42"/>
      <c r="Z248" s="42"/>
      <c r="AA248" s="42"/>
      <c r="AB248" s="42"/>
      <c r="AC248" s="42"/>
      <c r="AD248" s="42"/>
      <c r="AE248" s="42"/>
      <c r="AR248" s="227" t="s">
        <v>226</v>
      </c>
      <c r="AT248" s="227" t="s">
        <v>221</v>
      </c>
      <c r="AU248" s="227" t="s">
        <v>86</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524</v>
      </c>
    </row>
    <row r="249" s="2" customFormat="1" ht="33" customHeight="1">
      <c r="A249" s="42"/>
      <c r="B249" s="43"/>
      <c r="C249" s="216" t="s">
        <v>525</v>
      </c>
      <c r="D249" s="216" t="s">
        <v>221</v>
      </c>
      <c r="E249" s="217" t="s">
        <v>526</v>
      </c>
      <c r="F249" s="218" t="s">
        <v>527</v>
      </c>
      <c r="G249" s="219" t="s">
        <v>510</v>
      </c>
      <c r="H249" s="262"/>
      <c r="I249" s="221"/>
      <c r="J249" s="222">
        <f>ROUND(I249*H249,2)</f>
        <v>0</v>
      </c>
      <c r="K249" s="218" t="s">
        <v>225</v>
      </c>
      <c r="L249" s="48"/>
      <c r="M249" s="223" t="s">
        <v>32</v>
      </c>
      <c r="N249" s="224" t="s">
        <v>48</v>
      </c>
      <c r="O249" s="88"/>
      <c r="P249" s="225">
        <f>O249*H249</f>
        <v>0</v>
      </c>
      <c r="Q249" s="225">
        <v>0</v>
      </c>
      <c r="R249" s="225">
        <f>Q249*H249</f>
        <v>0</v>
      </c>
      <c r="S249" s="225">
        <v>0</v>
      </c>
      <c r="T249" s="226">
        <f>S249*H249</f>
        <v>0</v>
      </c>
      <c r="U249" s="42"/>
      <c r="V249" s="42"/>
      <c r="W249" s="42"/>
      <c r="X249" s="42"/>
      <c r="Y249" s="42"/>
      <c r="Z249" s="42"/>
      <c r="AA249" s="42"/>
      <c r="AB249" s="42"/>
      <c r="AC249" s="42"/>
      <c r="AD249" s="42"/>
      <c r="AE249" s="42"/>
      <c r="AR249" s="227" t="s">
        <v>521</v>
      </c>
      <c r="AT249" s="227" t="s">
        <v>221</v>
      </c>
      <c r="AU249" s="227" t="s">
        <v>86</v>
      </c>
      <c r="AY249" s="20" t="s">
        <v>219</v>
      </c>
      <c r="BE249" s="228">
        <f>IF(N249="základní",J249,0)</f>
        <v>0</v>
      </c>
      <c r="BF249" s="228">
        <f>IF(N249="snížená",J249,0)</f>
        <v>0</v>
      </c>
      <c r="BG249" s="228">
        <f>IF(N249="zákl. přenesená",J249,0)</f>
        <v>0</v>
      </c>
      <c r="BH249" s="228">
        <f>IF(N249="sníž. přenesená",J249,0)</f>
        <v>0</v>
      </c>
      <c r="BI249" s="228">
        <f>IF(N249="nulová",J249,0)</f>
        <v>0</v>
      </c>
      <c r="BJ249" s="20" t="s">
        <v>84</v>
      </c>
      <c r="BK249" s="228">
        <f>ROUND(I249*H249,2)</f>
        <v>0</v>
      </c>
      <c r="BL249" s="20" t="s">
        <v>521</v>
      </c>
      <c r="BM249" s="227" t="s">
        <v>528</v>
      </c>
    </row>
    <row r="250" s="2" customFormat="1" ht="55.5" customHeight="1">
      <c r="A250" s="42"/>
      <c r="B250" s="43"/>
      <c r="C250" s="216" t="s">
        <v>529</v>
      </c>
      <c r="D250" s="216" t="s">
        <v>221</v>
      </c>
      <c r="E250" s="217" t="s">
        <v>530</v>
      </c>
      <c r="F250" s="218" t="s">
        <v>531</v>
      </c>
      <c r="G250" s="219" t="s">
        <v>510</v>
      </c>
      <c r="H250" s="262"/>
      <c r="I250" s="221"/>
      <c r="J250" s="222">
        <f>ROUND(I250*H250,2)</f>
        <v>0</v>
      </c>
      <c r="K250" s="218" t="s">
        <v>225</v>
      </c>
      <c r="L250" s="48"/>
      <c r="M250" s="223" t="s">
        <v>32</v>
      </c>
      <c r="N250" s="224" t="s">
        <v>48</v>
      </c>
      <c r="O250" s="88"/>
      <c r="P250" s="225">
        <f>O250*H250</f>
        <v>0</v>
      </c>
      <c r="Q250" s="225">
        <v>0</v>
      </c>
      <c r="R250" s="225">
        <f>Q250*H250</f>
        <v>0</v>
      </c>
      <c r="S250" s="225">
        <v>0</v>
      </c>
      <c r="T250" s="226">
        <f>S250*H250</f>
        <v>0</v>
      </c>
      <c r="U250" s="42"/>
      <c r="V250" s="42"/>
      <c r="W250" s="42"/>
      <c r="X250" s="42"/>
      <c r="Y250" s="42"/>
      <c r="Z250" s="42"/>
      <c r="AA250" s="42"/>
      <c r="AB250" s="42"/>
      <c r="AC250" s="42"/>
      <c r="AD250" s="42"/>
      <c r="AE250" s="42"/>
      <c r="AR250" s="227" t="s">
        <v>511</v>
      </c>
      <c r="AT250" s="227" t="s">
        <v>221</v>
      </c>
      <c r="AU250" s="227" t="s">
        <v>86</v>
      </c>
      <c r="AY250" s="20" t="s">
        <v>219</v>
      </c>
      <c r="BE250" s="228">
        <f>IF(N250="základní",J250,0)</f>
        <v>0</v>
      </c>
      <c r="BF250" s="228">
        <f>IF(N250="snížená",J250,0)</f>
        <v>0</v>
      </c>
      <c r="BG250" s="228">
        <f>IF(N250="zákl. přenesená",J250,0)</f>
        <v>0</v>
      </c>
      <c r="BH250" s="228">
        <f>IF(N250="sníž. přenesená",J250,0)</f>
        <v>0</v>
      </c>
      <c r="BI250" s="228">
        <f>IF(N250="nulová",J250,0)</f>
        <v>0</v>
      </c>
      <c r="BJ250" s="20" t="s">
        <v>84</v>
      </c>
      <c r="BK250" s="228">
        <f>ROUND(I250*H250,2)</f>
        <v>0</v>
      </c>
      <c r="BL250" s="20" t="s">
        <v>511</v>
      </c>
      <c r="BM250" s="227" t="s">
        <v>532</v>
      </c>
    </row>
    <row r="251" s="12" customFormat="1" ht="25.92" customHeight="1">
      <c r="A251" s="12"/>
      <c r="B251" s="200"/>
      <c r="C251" s="201"/>
      <c r="D251" s="202" t="s">
        <v>76</v>
      </c>
      <c r="E251" s="203" t="s">
        <v>533</v>
      </c>
      <c r="F251" s="203" t="s">
        <v>534</v>
      </c>
      <c r="G251" s="201"/>
      <c r="H251" s="201"/>
      <c r="I251" s="204"/>
      <c r="J251" s="205">
        <f>BK251</f>
        <v>0</v>
      </c>
      <c r="K251" s="201"/>
      <c r="L251" s="206"/>
      <c r="M251" s="207"/>
      <c r="N251" s="208"/>
      <c r="O251" s="208"/>
      <c r="P251" s="209">
        <f>SUM(P252:P253)</f>
        <v>0</v>
      </c>
      <c r="Q251" s="208"/>
      <c r="R251" s="209">
        <f>SUM(R252:R253)</f>
        <v>0</v>
      </c>
      <c r="S251" s="208"/>
      <c r="T251" s="210">
        <f>SUM(T252:T253)</f>
        <v>0</v>
      </c>
      <c r="U251" s="12"/>
      <c r="V251" s="12"/>
      <c r="W251" s="12"/>
      <c r="X251" s="12"/>
      <c r="Y251" s="12"/>
      <c r="Z251" s="12"/>
      <c r="AA251" s="12"/>
      <c r="AB251" s="12"/>
      <c r="AC251" s="12"/>
      <c r="AD251" s="12"/>
      <c r="AE251" s="12"/>
      <c r="AR251" s="211" t="s">
        <v>226</v>
      </c>
      <c r="AT251" s="212" t="s">
        <v>76</v>
      </c>
      <c r="AU251" s="212" t="s">
        <v>77</v>
      </c>
      <c r="AY251" s="211" t="s">
        <v>219</v>
      </c>
      <c r="BK251" s="213">
        <f>SUM(BK252:BK253)</f>
        <v>0</v>
      </c>
    </row>
    <row r="252" s="2" customFormat="1" ht="33" customHeight="1">
      <c r="A252" s="42"/>
      <c r="B252" s="43"/>
      <c r="C252" s="216" t="s">
        <v>535</v>
      </c>
      <c r="D252" s="216" t="s">
        <v>221</v>
      </c>
      <c r="E252" s="217" t="s">
        <v>536</v>
      </c>
      <c r="F252" s="218" t="s">
        <v>537</v>
      </c>
      <c r="G252" s="219" t="s">
        <v>240</v>
      </c>
      <c r="H252" s="220">
        <v>10</v>
      </c>
      <c r="I252" s="221"/>
      <c r="J252" s="222">
        <f>ROUND(I252*H252,2)</f>
        <v>0</v>
      </c>
      <c r="K252" s="218" t="s">
        <v>225</v>
      </c>
      <c r="L252" s="48"/>
      <c r="M252" s="223" t="s">
        <v>32</v>
      </c>
      <c r="N252" s="224" t="s">
        <v>48</v>
      </c>
      <c r="O252" s="88"/>
      <c r="P252" s="225">
        <f>O252*H252</f>
        <v>0</v>
      </c>
      <c r="Q252" s="225">
        <v>0</v>
      </c>
      <c r="R252" s="225">
        <f>Q252*H252</f>
        <v>0</v>
      </c>
      <c r="S252" s="225">
        <v>0</v>
      </c>
      <c r="T252" s="226">
        <f>S252*H252</f>
        <v>0</v>
      </c>
      <c r="U252" s="42"/>
      <c r="V252" s="42"/>
      <c r="W252" s="42"/>
      <c r="X252" s="42"/>
      <c r="Y252" s="42"/>
      <c r="Z252" s="42"/>
      <c r="AA252" s="42"/>
      <c r="AB252" s="42"/>
      <c r="AC252" s="42"/>
      <c r="AD252" s="42"/>
      <c r="AE252" s="42"/>
      <c r="AR252" s="227" t="s">
        <v>241</v>
      </c>
      <c r="AT252" s="227" t="s">
        <v>221</v>
      </c>
      <c r="AU252" s="227" t="s">
        <v>84</v>
      </c>
      <c r="AY252" s="20" t="s">
        <v>219</v>
      </c>
      <c r="BE252" s="228">
        <f>IF(N252="základní",J252,0)</f>
        <v>0</v>
      </c>
      <c r="BF252" s="228">
        <f>IF(N252="snížená",J252,0)</f>
        <v>0</v>
      </c>
      <c r="BG252" s="228">
        <f>IF(N252="zákl. přenesená",J252,0)</f>
        <v>0</v>
      </c>
      <c r="BH252" s="228">
        <f>IF(N252="sníž. přenesená",J252,0)</f>
        <v>0</v>
      </c>
      <c r="BI252" s="228">
        <f>IF(N252="nulová",J252,0)</f>
        <v>0</v>
      </c>
      <c r="BJ252" s="20" t="s">
        <v>84</v>
      </c>
      <c r="BK252" s="228">
        <f>ROUND(I252*H252,2)</f>
        <v>0</v>
      </c>
      <c r="BL252" s="20" t="s">
        <v>241</v>
      </c>
      <c r="BM252" s="227" t="s">
        <v>538</v>
      </c>
    </row>
    <row r="253" s="13" customFormat="1">
      <c r="A253" s="13"/>
      <c r="B253" s="229"/>
      <c r="C253" s="230"/>
      <c r="D253" s="231" t="s">
        <v>228</v>
      </c>
      <c r="E253" s="232" t="s">
        <v>32</v>
      </c>
      <c r="F253" s="233" t="s">
        <v>539</v>
      </c>
      <c r="G253" s="230"/>
      <c r="H253" s="234">
        <v>10</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12" customFormat="1" ht="25.92" customHeight="1">
      <c r="A254" s="12"/>
      <c r="B254" s="200"/>
      <c r="C254" s="201"/>
      <c r="D254" s="202" t="s">
        <v>76</v>
      </c>
      <c r="E254" s="203" t="s">
        <v>540</v>
      </c>
      <c r="F254" s="203" t="s">
        <v>540</v>
      </c>
      <c r="G254" s="201"/>
      <c r="H254" s="201"/>
      <c r="I254" s="204"/>
      <c r="J254" s="205">
        <f>BK254</f>
        <v>0</v>
      </c>
      <c r="K254" s="201"/>
      <c r="L254" s="206"/>
      <c r="M254" s="207"/>
      <c r="N254" s="208"/>
      <c r="O254" s="208"/>
      <c r="P254" s="209">
        <f>SUM(P255:P258)</f>
        <v>0</v>
      </c>
      <c r="Q254" s="208"/>
      <c r="R254" s="209">
        <f>SUM(R255:R258)</f>
        <v>0</v>
      </c>
      <c r="S254" s="208"/>
      <c r="T254" s="210">
        <f>SUM(T255:T258)</f>
        <v>0</v>
      </c>
      <c r="U254" s="12"/>
      <c r="V254" s="12"/>
      <c r="W254" s="12"/>
      <c r="X254" s="12"/>
      <c r="Y254" s="12"/>
      <c r="Z254" s="12"/>
      <c r="AA254" s="12"/>
      <c r="AB254" s="12"/>
      <c r="AC254" s="12"/>
      <c r="AD254" s="12"/>
      <c r="AE254" s="12"/>
      <c r="AR254" s="211" t="s">
        <v>226</v>
      </c>
      <c r="AT254" s="212" t="s">
        <v>76</v>
      </c>
      <c r="AU254" s="212" t="s">
        <v>77</v>
      </c>
      <c r="AY254" s="211" t="s">
        <v>219</v>
      </c>
      <c r="BK254" s="213">
        <f>SUM(BK255:BK258)</f>
        <v>0</v>
      </c>
    </row>
    <row r="255" s="2" customFormat="1" ht="33" customHeight="1">
      <c r="A255" s="42"/>
      <c r="B255" s="43"/>
      <c r="C255" s="216" t="s">
        <v>541</v>
      </c>
      <c r="D255" s="216" t="s">
        <v>221</v>
      </c>
      <c r="E255" s="217" t="s">
        <v>542</v>
      </c>
      <c r="F255" s="218" t="s">
        <v>543</v>
      </c>
      <c r="G255" s="219" t="s">
        <v>259</v>
      </c>
      <c r="H255" s="220">
        <v>2900</v>
      </c>
      <c r="I255" s="221"/>
      <c r="J255" s="222">
        <f>ROUND(I255*H255,2)</f>
        <v>0</v>
      </c>
      <c r="K255" s="218" t="s">
        <v>32</v>
      </c>
      <c r="L255" s="48"/>
      <c r="M255" s="223" t="s">
        <v>32</v>
      </c>
      <c r="N255" s="224" t="s">
        <v>48</v>
      </c>
      <c r="O255" s="88"/>
      <c r="P255" s="225">
        <f>O255*H255</f>
        <v>0</v>
      </c>
      <c r="Q255" s="225">
        <v>0</v>
      </c>
      <c r="R255" s="225">
        <f>Q255*H255</f>
        <v>0</v>
      </c>
      <c r="S255" s="225">
        <v>0</v>
      </c>
      <c r="T255" s="226">
        <f>S255*H255</f>
        <v>0</v>
      </c>
      <c r="U255" s="42"/>
      <c r="V255" s="42"/>
      <c r="W255" s="42"/>
      <c r="X255" s="42"/>
      <c r="Y255" s="42"/>
      <c r="Z255" s="42"/>
      <c r="AA255" s="42"/>
      <c r="AB255" s="42"/>
      <c r="AC255" s="42"/>
      <c r="AD255" s="42"/>
      <c r="AE255" s="42"/>
      <c r="AR255" s="227" t="s">
        <v>521</v>
      </c>
      <c r="AT255" s="227" t="s">
        <v>221</v>
      </c>
      <c r="AU255" s="227" t="s">
        <v>84</v>
      </c>
      <c r="AY255" s="20" t="s">
        <v>219</v>
      </c>
      <c r="BE255" s="228">
        <f>IF(N255="základní",J255,0)</f>
        <v>0</v>
      </c>
      <c r="BF255" s="228">
        <f>IF(N255="snížená",J255,0)</f>
        <v>0</v>
      </c>
      <c r="BG255" s="228">
        <f>IF(N255="zákl. přenesená",J255,0)</f>
        <v>0</v>
      </c>
      <c r="BH255" s="228">
        <f>IF(N255="sníž. přenesená",J255,0)</f>
        <v>0</v>
      </c>
      <c r="BI255" s="228">
        <f>IF(N255="nulová",J255,0)</f>
        <v>0</v>
      </c>
      <c r="BJ255" s="20" t="s">
        <v>84</v>
      </c>
      <c r="BK255" s="228">
        <f>ROUND(I255*H255,2)</f>
        <v>0</v>
      </c>
      <c r="BL255" s="20" t="s">
        <v>521</v>
      </c>
      <c r="BM255" s="227" t="s">
        <v>544</v>
      </c>
    </row>
    <row r="256" s="13" customFormat="1">
      <c r="A256" s="13"/>
      <c r="B256" s="229"/>
      <c r="C256" s="230"/>
      <c r="D256" s="231" t="s">
        <v>228</v>
      </c>
      <c r="E256" s="232" t="s">
        <v>32</v>
      </c>
      <c r="F256" s="233" t="s">
        <v>545</v>
      </c>
      <c r="G256" s="230"/>
      <c r="H256" s="234">
        <v>2900</v>
      </c>
      <c r="I256" s="235"/>
      <c r="J256" s="230"/>
      <c r="K256" s="230"/>
      <c r="L256" s="236"/>
      <c r="M256" s="237"/>
      <c r="N256" s="238"/>
      <c r="O256" s="238"/>
      <c r="P256" s="238"/>
      <c r="Q256" s="238"/>
      <c r="R256" s="238"/>
      <c r="S256" s="238"/>
      <c r="T256" s="239"/>
      <c r="U256" s="13"/>
      <c r="V256" s="13"/>
      <c r="W256" s="13"/>
      <c r="X256" s="13"/>
      <c r="Y256" s="13"/>
      <c r="Z256" s="13"/>
      <c r="AA256" s="13"/>
      <c r="AB256" s="13"/>
      <c r="AC256" s="13"/>
      <c r="AD256" s="13"/>
      <c r="AE256" s="13"/>
      <c r="AT256" s="240" t="s">
        <v>228</v>
      </c>
      <c r="AU256" s="240" t="s">
        <v>84</v>
      </c>
      <c r="AV256" s="13" t="s">
        <v>86</v>
      </c>
      <c r="AW256" s="13" t="s">
        <v>39</v>
      </c>
      <c r="AX256" s="13" t="s">
        <v>84</v>
      </c>
      <c r="AY256" s="240" t="s">
        <v>219</v>
      </c>
    </row>
    <row r="257" s="2" customFormat="1" ht="24.15" customHeight="1">
      <c r="A257" s="42"/>
      <c r="B257" s="43"/>
      <c r="C257" s="216" t="s">
        <v>546</v>
      </c>
      <c r="D257" s="216" t="s">
        <v>221</v>
      </c>
      <c r="E257" s="217" t="s">
        <v>547</v>
      </c>
      <c r="F257" s="218" t="s">
        <v>548</v>
      </c>
      <c r="G257" s="219" t="s">
        <v>259</v>
      </c>
      <c r="H257" s="220">
        <v>350</v>
      </c>
      <c r="I257" s="221"/>
      <c r="J257" s="222">
        <f>ROUND(I257*H257,2)</f>
        <v>0</v>
      </c>
      <c r="K257" s="218" t="s">
        <v>32</v>
      </c>
      <c r="L257" s="48"/>
      <c r="M257" s="223" t="s">
        <v>32</v>
      </c>
      <c r="N257" s="224" t="s">
        <v>48</v>
      </c>
      <c r="O257" s="88"/>
      <c r="P257" s="225">
        <f>O257*H257</f>
        <v>0</v>
      </c>
      <c r="Q257" s="225">
        <v>0</v>
      </c>
      <c r="R257" s="225">
        <f>Q257*H257</f>
        <v>0</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549</v>
      </c>
    </row>
    <row r="258" s="13" customFormat="1">
      <c r="A258" s="13"/>
      <c r="B258" s="229"/>
      <c r="C258" s="230"/>
      <c r="D258" s="231" t="s">
        <v>228</v>
      </c>
      <c r="E258" s="232" t="s">
        <v>32</v>
      </c>
      <c r="F258" s="233" t="s">
        <v>550</v>
      </c>
      <c r="G258" s="230"/>
      <c r="H258" s="234">
        <v>350</v>
      </c>
      <c r="I258" s="235"/>
      <c r="J258" s="230"/>
      <c r="K258" s="230"/>
      <c r="L258" s="236"/>
      <c r="M258" s="263"/>
      <c r="N258" s="264"/>
      <c r="O258" s="264"/>
      <c r="P258" s="264"/>
      <c r="Q258" s="264"/>
      <c r="R258" s="264"/>
      <c r="S258" s="264"/>
      <c r="T258" s="265"/>
      <c r="U258" s="13"/>
      <c r="V258" s="13"/>
      <c r="W258" s="13"/>
      <c r="X258" s="13"/>
      <c r="Y258" s="13"/>
      <c r="Z258" s="13"/>
      <c r="AA258" s="13"/>
      <c r="AB258" s="13"/>
      <c r="AC258" s="13"/>
      <c r="AD258" s="13"/>
      <c r="AE258" s="13"/>
      <c r="AT258" s="240" t="s">
        <v>228</v>
      </c>
      <c r="AU258" s="240" t="s">
        <v>84</v>
      </c>
      <c r="AV258" s="13" t="s">
        <v>86</v>
      </c>
      <c r="AW258" s="13" t="s">
        <v>39</v>
      </c>
      <c r="AX258" s="13" t="s">
        <v>84</v>
      </c>
      <c r="AY258" s="240" t="s">
        <v>219</v>
      </c>
    </row>
    <row r="259" s="2" customFormat="1" ht="6.96" customHeight="1">
      <c r="A259" s="42"/>
      <c r="B259" s="63"/>
      <c r="C259" s="64"/>
      <c r="D259" s="64"/>
      <c r="E259" s="64"/>
      <c r="F259" s="64"/>
      <c r="G259" s="64"/>
      <c r="H259" s="64"/>
      <c r="I259" s="64"/>
      <c r="J259" s="64"/>
      <c r="K259" s="64"/>
      <c r="L259" s="48"/>
      <c r="M259" s="42"/>
      <c r="O259" s="42"/>
      <c r="P259" s="42"/>
      <c r="Q259" s="42"/>
      <c r="R259" s="42"/>
      <c r="S259" s="42"/>
      <c r="T259" s="42"/>
      <c r="U259" s="42"/>
      <c r="V259" s="42"/>
      <c r="W259" s="42"/>
      <c r="X259" s="42"/>
      <c r="Y259" s="42"/>
      <c r="Z259" s="42"/>
      <c r="AA259" s="42"/>
      <c r="AB259" s="42"/>
      <c r="AC259" s="42"/>
      <c r="AD259" s="42"/>
      <c r="AE259" s="42"/>
    </row>
  </sheetData>
  <sheetProtection sheet="1" autoFilter="0" formatColumns="0" formatRows="0" objects="1" scenarios="1" spinCount="100000" saltValue="/rtXvv7qI95uHYkOs2HFsC4OtDP6JwoIKV2ZahNHKmPy3rpN2bQc2luwpjqPu3La/WjyGjlvVhJNDZBnR0g/Wg==" hashValue="wuE6PDQzv+TgK2nJ9nQn3xKP7K8vzNT02WLFXs9sg2YyunfwmEbDOkCuG+I9t/LGWSiaT7rqWsJVTpd3+AvG2g==" algorithmName="SHA-512" password="CC35"/>
  <autoFilter ref="C91:K258"/>
  <mergeCells count="12">
    <mergeCell ref="E7:H7"/>
    <mergeCell ref="E9:H9"/>
    <mergeCell ref="E11:H11"/>
    <mergeCell ref="E20:H20"/>
    <mergeCell ref="E29:H29"/>
    <mergeCell ref="E50:H50"/>
    <mergeCell ref="E52:H52"/>
    <mergeCell ref="E54:H54"/>
    <mergeCell ref="E80:H80"/>
    <mergeCell ref="E82:H82"/>
    <mergeCell ref="E84:H84"/>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157</v>
      </c>
      <c r="AZ2" s="306" t="s">
        <v>1841</v>
      </c>
      <c r="BA2" s="306" t="s">
        <v>1841</v>
      </c>
      <c r="BB2" s="306" t="s">
        <v>32</v>
      </c>
      <c r="BC2" s="306" t="s">
        <v>3062</v>
      </c>
      <c r="BD2" s="306" t="s">
        <v>86</v>
      </c>
    </row>
    <row r="3" s="1" customFormat="1" ht="6.96" customHeight="1">
      <c r="B3" s="142"/>
      <c r="C3" s="143"/>
      <c r="D3" s="143"/>
      <c r="E3" s="143"/>
      <c r="F3" s="143"/>
      <c r="G3" s="143"/>
      <c r="H3" s="143"/>
      <c r="I3" s="143"/>
      <c r="J3" s="143"/>
      <c r="K3" s="143"/>
      <c r="L3" s="23"/>
      <c r="AT3" s="20" t="s">
        <v>196</v>
      </c>
      <c r="AZ3" s="306" t="s">
        <v>1969</v>
      </c>
      <c r="BA3" s="306" t="s">
        <v>1969</v>
      </c>
      <c r="BB3" s="306" t="s">
        <v>32</v>
      </c>
      <c r="BC3" s="306" t="s">
        <v>273</v>
      </c>
      <c r="BD3" s="306" t="s">
        <v>86</v>
      </c>
    </row>
    <row r="4" s="1" customFormat="1" ht="24.96" customHeight="1">
      <c r="B4" s="23"/>
      <c r="D4" s="144" t="s">
        <v>188</v>
      </c>
      <c r="L4" s="23"/>
      <c r="M4" s="145" t="s">
        <v>10</v>
      </c>
      <c r="AT4" s="20" t="s">
        <v>4</v>
      </c>
      <c r="AZ4" s="306" t="s">
        <v>3063</v>
      </c>
      <c r="BA4" s="306" t="s">
        <v>3063</v>
      </c>
      <c r="BB4" s="306" t="s">
        <v>32</v>
      </c>
      <c r="BC4" s="306" t="s">
        <v>3064</v>
      </c>
      <c r="BD4" s="306" t="s">
        <v>86</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3065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ROUND((SUM(BE92:BE237)),  2)</f>
        <v>0</v>
      </c>
      <c r="G35" s="42"/>
      <c r="H35" s="42"/>
      <c r="I35" s="161">
        <v>0.20999999999999999</v>
      </c>
      <c r="J35" s="160">
        <f>ROUND(((SUM(BE92:BE237))*I35),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ROUND((SUM(BF92:BF237)),  2)</f>
        <v>0</v>
      </c>
      <c r="G36" s="42"/>
      <c r="H36" s="42"/>
      <c r="I36" s="161">
        <v>0.14999999999999999</v>
      </c>
      <c r="J36" s="160">
        <f>ROUND(((SUM(BF92:BF237))*I36),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ROUND((SUM(BG92:BG237)),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ROUND((SUM(BH92:BH237)),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ROUND((SUM(BI92:BI237)),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21-02 - Propustek v ev. km 75,277</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J148</f>
        <v>0</v>
      </c>
      <c r="K65" s="179"/>
      <c r="L65" s="183"/>
      <c r="S65" s="9"/>
      <c r="T65" s="9"/>
      <c r="U65" s="9"/>
      <c r="V65" s="9"/>
      <c r="W65" s="9"/>
      <c r="X65" s="9"/>
      <c r="Y65" s="9"/>
      <c r="Z65" s="9"/>
      <c r="AA65" s="9"/>
      <c r="AB65" s="9"/>
      <c r="AC65" s="9"/>
      <c r="AD65" s="9"/>
      <c r="AE65" s="9"/>
    </row>
    <row r="66" s="9" customFormat="1" ht="24.96" customHeight="1">
      <c r="A66" s="9"/>
      <c r="B66" s="178"/>
      <c r="C66" s="179"/>
      <c r="D66" s="180" t="s">
        <v>1742</v>
      </c>
      <c r="E66" s="181"/>
      <c r="F66" s="181"/>
      <c r="G66" s="181"/>
      <c r="H66" s="181"/>
      <c r="I66" s="181"/>
      <c r="J66" s="182">
        <f>J173</f>
        <v>0</v>
      </c>
      <c r="K66" s="179"/>
      <c r="L66" s="183"/>
      <c r="S66" s="9"/>
      <c r="T66" s="9"/>
      <c r="U66" s="9"/>
      <c r="V66" s="9"/>
      <c r="W66" s="9"/>
      <c r="X66" s="9"/>
      <c r="Y66" s="9"/>
      <c r="Z66" s="9"/>
      <c r="AA66" s="9"/>
      <c r="AB66" s="9"/>
      <c r="AC66" s="9"/>
      <c r="AD66" s="9"/>
      <c r="AE66" s="9"/>
    </row>
    <row r="67" s="9" customFormat="1" ht="24.96" customHeight="1">
      <c r="A67" s="9"/>
      <c r="B67" s="178"/>
      <c r="C67" s="179"/>
      <c r="D67" s="180" t="s">
        <v>1743</v>
      </c>
      <c r="E67" s="181"/>
      <c r="F67" s="181"/>
      <c r="G67" s="181"/>
      <c r="H67" s="181"/>
      <c r="I67" s="181"/>
      <c r="J67" s="182">
        <f>J183</f>
        <v>0</v>
      </c>
      <c r="K67" s="179"/>
      <c r="L67" s="183"/>
      <c r="S67" s="9"/>
      <c r="T67" s="9"/>
      <c r="U67" s="9"/>
      <c r="V67" s="9"/>
      <c r="W67" s="9"/>
      <c r="X67" s="9"/>
      <c r="Y67" s="9"/>
      <c r="Z67" s="9"/>
      <c r="AA67" s="9"/>
      <c r="AB67" s="9"/>
      <c r="AC67" s="9"/>
      <c r="AD67" s="9"/>
      <c r="AE67" s="9"/>
    </row>
    <row r="68" s="9" customFormat="1" ht="24.96" customHeight="1">
      <c r="A68" s="9"/>
      <c r="B68" s="178"/>
      <c r="C68" s="179"/>
      <c r="D68" s="180" t="s">
        <v>1744</v>
      </c>
      <c r="E68" s="181"/>
      <c r="F68" s="181"/>
      <c r="G68" s="181"/>
      <c r="H68" s="181"/>
      <c r="I68" s="181"/>
      <c r="J68" s="182">
        <f>J198</f>
        <v>0</v>
      </c>
      <c r="K68" s="179"/>
      <c r="L68" s="183"/>
      <c r="S68" s="9"/>
      <c r="T68" s="9"/>
      <c r="U68" s="9"/>
      <c r="V68" s="9"/>
      <c r="W68" s="9"/>
      <c r="X68" s="9"/>
      <c r="Y68" s="9"/>
      <c r="Z68" s="9"/>
      <c r="AA68" s="9"/>
      <c r="AB68" s="9"/>
      <c r="AC68" s="9"/>
      <c r="AD68" s="9"/>
      <c r="AE68" s="9"/>
    </row>
    <row r="69" s="9" customFormat="1" ht="24.96" customHeight="1">
      <c r="A69" s="9"/>
      <c r="B69" s="178"/>
      <c r="C69" s="179"/>
      <c r="D69" s="180" t="s">
        <v>1745</v>
      </c>
      <c r="E69" s="181"/>
      <c r="F69" s="181"/>
      <c r="G69" s="181"/>
      <c r="H69" s="181"/>
      <c r="I69" s="181"/>
      <c r="J69" s="182">
        <f>J226</f>
        <v>0</v>
      </c>
      <c r="K69" s="179"/>
      <c r="L69" s="183"/>
      <c r="S69" s="9"/>
      <c r="T69" s="9"/>
      <c r="U69" s="9"/>
      <c r="V69" s="9"/>
      <c r="W69" s="9"/>
      <c r="X69" s="9"/>
      <c r="Y69" s="9"/>
      <c r="Z69" s="9"/>
      <c r="AA69" s="9"/>
      <c r="AB69" s="9"/>
      <c r="AC69" s="9"/>
      <c r="AD69" s="9"/>
      <c r="AE69" s="9"/>
    </row>
    <row r="70" s="9" customFormat="1" ht="24.96" customHeight="1">
      <c r="A70" s="9"/>
      <c r="B70" s="178"/>
      <c r="C70" s="179"/>
      <c r="D70" s="180" t="s">
        <v>1746</v>
      </c>
      <c r="E70" s="181"/>
      <c r="F70" s="181"/>
      <c r="G70" s="181"/>
      <c r="H70" s="181"/>
      <c r="I70" s="181"/>
      <c r="J70" s="182">
        <f>J235</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1737</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21-02 - Propustek v ev. km 75,277</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P93+P148+P173+P183+P198+P226+P235</f>
        <v>0</v>
      </c>
      <c r="Q92" s="100"/>
      <c r="R92" s="197">
        <f>R93+R148+R173+R183+R198+R226+R235</f>
        <v>317.53341551799997</v>
      </c>
      <c r="S92" s="100"/>
      <c r="T92" s="198">
        <f>T93+T148+T173+T183+T198+T226+T235</f>
        <v>40.089000000000006</v>
      </c>
      <c r="U92" s="42"/>
      <c r="V92" s="42"/>
      <c r="W92" s="42"/>
      <c r="X92" s="42"/>
      <c r="Y92" s="42"/>
      <c r="Z92" s="42"/>
      <c r="AA92" s="42"/>
      <c r="AB92" s="42"/>
      <c r="AC92" s="42"/>
      <c r="AD92" s="42"/>
      <c r="AE92" s="42"/>
      <c r="AT92" s="20" t="s">
        <v>76</v>
      </c>
      <c r="AU92" s="20" t="s">
        <v>196</v>
      </c>
      <c r="BK92" s="199">
        <f>BK93+BK148+BK173+BK183+BK198+BK226+BK235</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SUM(P94:P147)</f>
        <v>0</v>
      </c>
      <c r="Q93" s="208"/>
      <c r="R93" s="209">
        <f>SUM(R94:R147)</f>
        <v>231.42383899999999</v>
      </c>
      <c r="S93" s="208"/>
      <c r="T93" s="210">
        <f>SUM(T94:T147)</f>
        <v>0</v>
      </c>
      <c r="U93" s="12"/>
      <c r="V93" s="12"/>
      <c r="W93" s="12"/>
      <c r="X93" s="12"/>
      <c r="Y93" s="12"/>
      <c r="Z93" s="12"/>
      <c r="AA93" s="12"/>
      <c r="AB93" s="12"/>
      <c r="AC93" s="12"/>
      <c r="AD93" s="12"/>
      <c r="AE93" s="12"/>
      <c r="AR93" s="211" t="s">
        <v>84</v>
      </c>
      <c r="AT93" s="212" t="s">
        <v>76</v>
      </c>
      <c r="AU93" s="212" t="s">
        <v>77</v>
      </c>
      <c r="AY93" s="211" t="s">
        <v>219</v>
      </c>
      <c r="BK93" s="213">
        <f>SUM(BK94:BK147)</f>
        <v>0</v>
      </c>
    </row>
    <row r="94" s="2" customFormat="1" ht="37.8" customHeight="1">
      <c r="A94" s="42"/>
      <c r="B94" s="43"/>
      <c r="C94" s="216" t="s">
        <v>84</v>
      </c>
      <c r="D94" s="216" t="s">
        <v>221</v>
      </c>
      <c r="E94" s="217" t="s">
        <v>1747</v>
      </c>
      <c r="F94" s="218" t="s">
        <v>1748</v>
      </c>
      <c r="G94" s="219" t="s">
        <v>1749</v>
      </c>
      <c r="H94" s="220">
        <v>150</v>
      </c>
      <c r="I94" s="221"/>
      <c r="J94" s="222">
        <f>ROUND(I94*H94,2)</f>
        <v>0</v>
      </c>
      <c r="K94" s="218" t="s">
        <v>1129</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3066</v>
      </c>
    </row>
    <row r="95" s="2" customFormat="1">
      <c r="A95" s="42"/>
      <c r="B95" s="43"/>
      <c r="C95" s="44"/>
      <c r="D95" s="299" t="s">
        <v>1131</v>
      </c>
      <c r="E95" s="44"/>
      <c r="F95" s="300" t="s">
        <v>1751</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1131</v>
      </c>
      <c r="AU95" s="20" t="s">
        <v>84</v>
      </c>
    </row>
    <row r="96" s="15" customFormat="1">
      <c r="A96" s="15"/>
      <c r="B96" s="266"/>
      <c r="C96" s="267"/>
      <c r="D96" s="231" t="s">
        <v>228</v>
      </c>
      <c r="E96" s="268" t="s">
        <v>32</v>
      </c>
      <c r="F96" s="269" t="s">
        <v>1759</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1752</v>
      </c>
      <c r="F97" s="233" t="s">
        <v>3067</v>
      </c>
      <c r="G97" s="230"/>
      <c r="H97" s="234">
        <v>150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33" customHeight="1">
      <c r="A98" s="42"/>
      <c r="B98" s="43"/>
      <c r="C98" s="216" t="s">
        <v>86</v>
      </c>
      <c r="D98" s="216" t="s">
        <v>221</v>
      </c>
      <c r="E98" s="217" t="s">
        <v>2895</v>
      </c>
      <c r="F98" s="218" t="s">
        <v>2896</v>
      </c>
      <c r="G98" s="219" t="s">
        <v>1764</v>
      </c>
      <c r="H98" s="220">
        <v>87.900000000000006</v>
      </c>
      <c r="I98" s="221"/>
      <c r="J98" s="222">
        <f>ROUND(I98*H98,2)</f>
        <v>0</v>
      </c>
      <c r="K98" s="218" t="s">
        <v>1129</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3068</v>
      </c>
    </row>
    <row r="99" s="2" customFormat="1">
      <c r="A99" s="42"/>
      <c r="B99" s="43"/>
      <c r="C99" s="44"/>
      <c r="D99" s="299" t="s">
        <v>1131</v>
      </c>
      <c r="E99" s="44"/>
      <c r="F99" s="300" t="s">
        <v>2898</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1131</v>
      </c>
      <c r="AU99" s="20" t="s">
        <v>84</v>
      </c>
    </row>
    <row r="100" s="2" customFormat="1" ht="33" customHeight="1">
      <c r="A100" s="42"/>
      <c r="B100" s="43"/>
      <c r="C100" s="216" t="s">
        <v>237</v>
      </c>
      <c r="D100" s="216" t="s">
        <v>221</v>
      </c>
      <c r="E100" s="217" t="s">
        <v>2899</v>
      </c>
      <c r="F100" s="218" t="s">
        <v>2900</v>
      </c>
      <c r="G100" s="219" t="s">
        <v>1764</v>
      </c>
      <c r="H100" s="220">
        <v>21.975000000000001</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3069</v>
      </c>
    </row>
    <row r="101" s="2" customFormat="1">
      <c r="A101" s="42"/>
      <c r="B101" s="43"/>
      <c r="C101" s="44"/>
      <c r="D101" s="299" t="s">
        <v>1131</v>
      </c>
      <c r="E101" s="44"/>
      <c r="F101" s="300" t="s">
        <v>2902</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2" customFormat="1" ht="33" customHeight="1">
      <c r="A102" s="42"/>
      <c r="B102" s="43"/>
      <c r="C102" s="216" t="s">
        <v>226</v>
      </c>
      <c r="D102" s="216" t="s">
        <v>221</v>
      </c>
      <c r="E102" s="217" t="s">
        <v>2905</v>
      </c>
      <c r="F102" s="218" t="s">
        <v>2906</v>
      </c>
      <c r="G102" s="219" t="s">
        <v>1764</v>
      </c>
      <c r="H102" s="220">
        <v>0.97199999999999998</v>
      </c>
      <c r="I102" s="221"/>
      <c r="J102" s="222">
        <f>ROUND(I102*H102,2)</f>
        <v>0</v>
      </c>
      <c r="K102" s="218" t="s">
        <v>1129</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3070</v>
      </c>
    </row>
    <row r="103" s="2" customFormat="1">
      <c r="A103" s="42"/>
      <c r="B103" s="43"/>
      <c r="C103" s="44"/>
      <c r="D103" s="299" t="s">
        <v>1131</v>
      </c>
      <c r="E103" s="44"/>
      <c r="F103" s="300" t="s">
        <v>2908</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1131</v>
      </c>
      <c r="AU103" s="20" t="s">
        <v>84</v>
      </c>
    </row>
    <row r="104" s="2" customFormat="1" ht="24.15" customHeight="1">
      <c r="A104" s="42"/>
      <c r="B104" s="43"/>
      <c r="C104" s="216" t="s">
        <v>246</v>
      </c>
      <c r="D104" s="216" t="s">
        <v>221</v>
      </c>
      <c r="E104" s="217" t="s">
        <v>1213</v>
      </c>
      <c r="F104" s="218" t="s">
        <v>1214</v>
      </c>
      <c r="G104" s="219" t="s">
        <v>1749</v>
      </c>
      <c r="H104" s="220">
        <v>150</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3071</v>
      </c>
    </row>
    <row r="105" s="2" customFormat="1">
      <c r="A105" s="42"/>
      <c r="B105" s="43"/>
      <c r="C105" s="44"/>
      <c r="D105" s="299" t="s">
        <v>1131</v>
      </c>
      <c r="E105" s="44"/>
      <c r="F105" s="300" t="s">
        <v>1216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13" customFormat="1">
      <c r="A106" s="13"/>
      <c r="B106" s="229"/>
      <c r="C106" s="230"/>
      <c r="D106" s="231" t="s">
        <v>228</v>
      </c>
      <c r="E106" s="232" t="s">
        <v>1783</v>
      </c>
      <c r="F106" s="233" t="s">
        <v>3072</v>
      </c>
      <c r="G106" s="230"/>
      <c r="H106" s="234">
        <v>150</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24.15" customHeight="1">
      <c r="A107" s="42"/>
      <c r="B107" s="43"/>
      <c r="C107" s="216" t="s">
        <v>252</v>
      </c>
      <c r="D107" s="216" t="s">
        <v>221</v>
      </c>
      <c r="E107" s="217" t="s">
        <v>1802</v>
      </c>
      <c r="F107" s="218" t="s">
        <v>1803</v>
      </c>
      <c r="G107" s="219" t="s">
        <v>1749</v>
      </c>
      <c r="H107" s="220">
        <v>2250</v>
      </c>
      <c r="I107" s="221"/>
      <c r="J107" s="222">
        <f>ROUND(I107*H107,2)</f>
        <v>0</v>
      </c>
      <c r="K107" s="218" t="s">
        <v>1129</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3073</v>
      </c>
    </row>
    <row r="108" s="2" customFormat="1">
      <c r="A108" s="42"/>
      <c r="B108" s="43"/>
      <c r="C108" s="44"/>
      <c r="D108" s="299" t="s">
        <v>1131</v>
      </c>
      <c r="E108" s="44"/>
      <c r="F108" s="300" t="s">
        <v>1805</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1131</v>
      </c>
      <c r="AU108" s="20" t="s">
        <v>84</v>
      </c>
    </row>
    <row r="109" s="15" customFormat="1">
      <c r="A109" s="15"/>
      <c r="B109" s="266"/>
      <c r="C109" s="267"/>
      <c r="D109" s="231" t="s">
        <v>228</v>
      </c>
      <c r="E109" s="268" t="s">
        <v>32</v>
      </c>
      <c r="F109" s="269" t="s">
        <v>1806</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1790</v>
      </c>
      <c r="F110" s="233" t="s">
        <v>3074</v>
      </c>
      <c r="G110" s="230"/>
      <c r="H110" s="234">
        <v>2250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37.8" customHeight="1">
      <c r="A111" s="42"/>
      <c r="B111" s="43"/>
      <c r="C111" s="216" t="s">
        <v>256</v>
      </c>
      <c r="D111" s="216" t="s">
        <v>221</v>
      </c>
      <c r="E111" s="217" t="s">
        <v>1223</v>
      </c>
      <c r="F111" s="218" t="s">
        <v>1815</v>
      </c>
      <c r="G111" s="219" t="s">
        <v>1764</v>
      </c>
      <c r="H111" s="220">
        <v>88.872</v>
      </c>
      <c r="I111" s="221"/>
      <c r="J111" s="222">
        <f>ROUND(I111*H111,2)</f>
        <v>0</v>
      </c>
      <c r="K111" s="218" t="s">
        <v>1129</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3075</v>
      </c>
    </row>
    <row r="112" s="2" customFormat="1">
      <c r="A112" s="42"/>
      <c r="B112" s="43"/>
      <c r="C112" s="44"/>
      <c r="D112" s="299" t="s">
        <v>1131</v>
      </c>
      <c r="E112" s="44"/>
      <c r="F112" s="300" t="s">
        <v>1226</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1131</v>
      </c>
      <c r="AU112" s="20" t="s">
        <v>84</v>
      </c>
    </row>
    <row r="113" s="2" customFormat="1" ht="37.8" customHeight="1">
      <c r="A113" s="42"/>
      <c r="B113" s="43"/>
      <c r="C113" s="216" t="s">
        <v>262</v>
      </c>
      <c r="D113" s="216" t="s">
        <v>221</v>
      </c>
      <c r="E113" s="217" t="s">
        <v>1228</v>
      </c>
      <c r="F113" s="218" t="s">
        <v>1817</v>
      </c>
      <c r="G113" s="219" t="s">
        <v>1764</v>
      </c>
      <c r="H113" s="220">
        <v>888.72000000000003</v>
      </c>
      <c r="I113" s="221"/>
      <c r="J113" s="222">
        <f>ROUND(I113*H113,2)</f>
        <v>0</v>
      </c>
      <c r="K113" s="218" t="s">
        <v>1129</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3076</v>
      </c>
    </row>
    <row r="114" s="2" customFormat="1">
      <c r="A114" s="42"/>
      <c r="B114" s="43"/>
      <c r="C114" s="44"/>
      <c r="D114" s="299" t="s">
        <v>1131</v>
      </c>
      <c r="E114" s="44"/>
      <c r="F114" s="300" t="s">
        <v>1231</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1131</v>
      </c>
      <c r="AU114" s="20" t="s">
        <v>84</v>
      </c>
    </row>
    <row r="115" s="15" customFormat="1">
      <c r="A115" s="15"/>
      <c r="B115" s="266"/>
      <c r="C115" s="267"/>
      <c r="D115" s="231" t="s">
        <v>228</v>
      </c>
      <c r="E115" s="268" t="s">
        <v>32</v>
      </c>
      <c r="F115" s="269" t="s">
        <v>2917</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3" customFormat="1">
      <c r="A116" s="13"/>
      <c r="B116" s="229"/>
      <c r="C116" s="230"/>
      <c r="D116" s="231" t="s">
        <v>228</v>
      </c>
      <c r="E116" s="232" t="s">
        <v>1800</v>
      </c>
      <c r="F116" s="233" t="s">
        <v>3077</v>
      </c>
      <c r="G116" s="230"/>
      <c r="H116" s="234">
        <v>888.72000000000003</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84</v>
      </c>
      <c r="AV116" s="13" t="s">
        <v>86</v>
      </c>
      <c r="AW116" s="13" t="s">
        <v>39</v>
      </c>
      <c r="AX116" s="13" t="s">
        <v>84</v>
      </c>
      <c r="AY116" s="240" t="s">
        <v>219</v>
      </c>
    </row>
    <row r="117" s="2" customFormat="1" ht="37.8" customHeight="1">
      <c r="A117" s="42"/>
      <c r="B117" s="43"/>
      <c r="C117" s="216" t="s">
        <v>267</v>
      </c>
      <c r="D117" s="216" t="s">
        <v>221</v>
      </c>
      <c r="E117" s="217" t="s">
        <v>1822</v>
      </c>
      <c r="F117" s="218" t="s">
        <v>1823</v>
      </c>
      <c r="G117" s="219" t="s">
        <v>1764</v>
      </c>
      <c r="H117" s="220">
        <v>21.975000000000001</v>
      </c>
      <c r="I117" s="221"/>
      <c r="J117" s="222">
        <f>ROUND(I117*H117,2)</f>
        <v>0</v>
      </c>
      <c r="K117" s="218" t="s">
        <v>1129</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3078</v>
      </c>
    </row>
    <row r="118" s="2" customFormat="1">
      <c r="A118" s="42"/>
      <c r="B118" s="43"/>
      <c r="C118" s="44"/>
      <c r="D118" s="299" t="s">
        <v>1131</v>
      </c>
      <c r="E118" s="44"/>
      <c r="F118" s="300" t="s">
        <v>1825</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1131</v>
      </c>
      <c r="AU118" s="20" t="s">
        <v>84</v>
      </c>
    </row>
    <row r="119" s="15" customFormat="1">
      <c r="A119" s="15"/>
      <c r="B119" s="266"/>
      <c r="C119" s="267"/>
      <c r="D119" s="231" t="s">
        <v>228</v>
      </c>
      <c r="E119" s="268" t="s">
        <v>32</v>
      </c>
      <c r="F119" s="269" t="s">
        <v>1826</v>
      </c>
      <c r="G119" s="267"/>
      <c r="H119" s="268" t="s">
        <v>32</v>
      </c>
      <c r="I119" s="270"/>
      <c r="J119" s="267"/>
      <c r="K119" s="267"/>
      <c r="L119" s="271"/>
      <c r="M119" s="272"/>
      <c r="N119" s="273"/>
      <c r="O119" s="273"/>
      <c r="P119" s="273"/>
      <c r="Q119" s="273"/>
      <c r="R119" s="273"/>
      <c r="S119" s="273"/>
      <c r="T119" s="274"/>
      <c r="U119" s="15"/>
      <c r="V119" s="15"/>
      <c r="W119" s="15"/>
      <c r="X119" s="15"/>
      <c r="Y119" s="15"/>
      <c r="Z119" s="15"/>
      <c r="AA119" s="15"/>
      <c r="AB119" s="15"/>
      <c r="AC119" s="15"/>
      <c r="AD119" s="15"/>
      <c r="AE119" s="15"/>
      <c r="AT119" s="275" t="s">
        <v>228</v>
      </c>
      <c r="AU119" s="275" t="s">
        <v>84</v>
      </c>
      <c r="AV119" s="15" t="s">
        <v>84</v>
      </c>
      <c r="AW119" s="15" t="s">
        <v>39</v>
      </c>
      <c r="AX119" s="15" t="s">
        <v>77</v>
      </c>
      <c r="AY119" s="275" t="s">
        <v>219</v>
      </c>
    </row>
    <row r="120" s="13" customFormat="1">
      <c r="A120" s="13"/>
      <c r="B120" s="229"/>
      <c r="C120" s="230"/>
      <c r="D120" s="231" t="s">
        <v>228</v>
      </c>
      <c r="E120" s="232" t="s">
        <v>1807</v>
      </c>
      <c r="F120" s="233" t="s">
        <v>3079</v>
      </c>
      <c r="G120" s="230"/>
      <c r="H120" s="234">
        <v>21.975000000000001</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84</v>
      </c>
      <c r="AV120" s="13" t="s">
        <v>86</v>
      </c>
      <c r="AW120" s="13" t="s">
        <v>39</v>
      </c>
      <c r="AX120" s="13" t="s">
        <v>84</v>
      </c>
      <c r="AY120" s="240" t="s">
        <v>219</v>
      </c>
    </row>
    <row r="121" s="2" customFormat="1" ht="37.8" customHeight="1">
      <c r="A121" s="42"/>
      <c r="B121" s="43"/>
      <c r="C121" s="216" t="s">
        <v>273</v>
      </c>
      <c r="D121" s="216" t="s">
        <v>221</v>
      </c>
      <c r="E121" s="217" t="s">
        <v>1829</v>
      </c>
      <c r="F121" s="218" t="s">
        <v>1830</v>
      </c>
      <c r="G121" s="219" t="s">
        <v>1764</v>
      </c>
      <c r="H121" s="220">
        <v>219.75</v>
      </c>
      <c r="I121" s="221"/>
      <c r="J121" s="222">
        <f>ROUND(I121*H121,2)</f>
        <v>0</v>
      </c>
      <c r="K121" s="218" t="s">
        <v>1129</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3080</v>
      </c>
    </row>
    <row r="122" s="2" customFormat="1">
      <c r="A122" s="42"/>
      <c r="B122" s="43"/>
      <c r="C122" s="44"/>
      <c r="D122" s="299" t="s">
        <v>1131</v>
      </c>
      <c r="E122" s="44"/>
      <c r="F122" s="300" t="s">
        <v>1832</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1131</v>
      </c>
      <c r="AU122" s="20" t="s">
        <v>84</v>
      </c>
    </row>
    <row r="123" s="15" customFormat="1">
      <c r="A123" s="15"/>
      <c r="B123" s="266"/>
      <c r="C123" s="267"/>
      <c r="D123" s="231" t="s">
        <v>228</v>
      </c>
      <c r="E123" s="268" t="s">
        <v>32</v>
      </c>
      <c r="F123" s="269" t="s">
        <v>1819</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1814</v>
      </c>
      <c r="F124" s="233" t="s">
        <v>3081</v>
      </c>
      <c r="G124" s="230"/>
      <c r="H124" s="234">
        <v>219.75</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16.5" customHeight="1">
      <c r="A125" s="42"/>
      <c r="B125" s="43"/>
      <c r="C125" s="216" t="s">
        <v>279</v>
      </c>
      <c r="D125" s="216" t="s">
        <v>221</v>
      </c>
      <c r="E125" s="217" t="s">
        <v>2923</v>
      </c>
      <c r="F125" s="218" t="s">
        <v>1836</v>
      </c>
      <c r="G125" s="219" t="s">
        <v>1764</v>
      </c>
      <c r="H125" s="220">
        <v>110.84699999999999</v>
      </c>
      <c r="I125" s="221"/>
      <c r="J125" s="222">
        <f>ROUND(I125*H125,2)</f>
        <v>0</v>
      </c>
      <c r="K125" s="218" t="s">
        <v>1129</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3082</v>
      </c>
    </row>
    <row r="126" s="2" customFormat="1">
      <c r="A126" s="42"/>
      <c r="B126" s="43"/>
      <c r="C126" s="44"/>
      <c r="D126" s="299" t="s">
        <v>1131</v>
      </c>
      <c r="E126" s="44"/>
      <c r="F126" s="300" t="s">
        <v>2925</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1131</v>
      </c>
      <c r="AU126" s="20" t="s">
        <v>84</v>
      </c>
    </row>
    <row r="127" s="2" customFormat="1" ht="24.15" customHeight="1">
      <c r="A127" s="42"/>
      <c r="B127" s="43"/>
      <c r="C127" s="216" t="s">
        <v>286</v>
      </c>
      <c r="D127" s="216" t="s">
        <v>221</v>
      </c>
      <c r="E127" s="217" t="s">
        <v>1262</v>
      </c>
      <c r="F127" s="218" t="s">
        <v>1263</v>
      </c>
      <c r="G127" s="219" t="s">
        <v>1839</v>
      </c>
      <c r="H127" s="220">
        <v>221.69399999999999</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3083</v>
      </c>
    </row>
    <row r="128" s="2" customFormat="1">
      <c r="A128" s="42"/>
      <c r="B128" s="43"/>
      <c r="C128" s="44"/>
      <c r="D128" s="299" t="s">
        <v>1131</v>
      </c>
      <c r="E128" s="44"/>
      <c r="F128" s="300" t="s">
        <v>1265</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3" customFormat="1">
      <c r="A129" s="13"/>
      <c r="B129" s="229"/>
      <c r="C129" s="230"/>
      <c r="D129" s="231" t="s">
        <v>228</v>
      </c>
      <c r="E129" s="232" t="s">
        <v>1820</v>
      </c>
      <c r="F129" s="233" t="s">
        <v>3084</v>
      </c>
      <c r="G129" s="230"/>
      <c r="H129" s="234">
        <v>221.69399999999999</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84</v>
      </c>
      <c r="AV129" s="13" t="s">
        <v>86</v>
      </c>
      <c r="AW129" s="13" t="s">
        <v>39</v>
      </c>
      <c r="AX129" s="13" t="s">
        <v>84</v>
      </c>
      <c r="AY129" s="240" t="s">
        <v>219</v>
      </c>
    </row>
    <row r="130" s="2" customFormat="1" ht="24.15" customHeight="1">
      <c r="A130" s="42"/>
      <c r="B130" s="43"/>
      <c r="C130" s="216" t="s">
        <v>290</v>
      </c>
      <c r="D130" s="216" t="s">
        <v>221</v>
      </c>
      <c r="E130" s="217" t="s">
        <v>1843</v>
      </c>
      <c r="F130" s="218" t="s">
        <v>1844</v>
      </c>
      <c r="G130" s="219" t="s">
        <v>1764</v>
      </c>
      <c r="H130" s="220">
        <v>110</v>
      </c>
      <c r="I130" s="221"/>
      <c r="J130" s="222">
        <f>ROUND(I130*H130,2)</f>
        <v>0</v>
      </c>
      <c r="K130" s="218" t="s">
        <v>1129</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226</v>
      </c>
      <c r="AT130" s="227" t="s">
        <v>221</v>
      </c>
      <c r="AU130" s="227" t="s">
        <v>84</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226</v>
      </c>
      <c r="BM130" s="227" t="s">
        <v>3085</v>
      </c>
    </row>
    <row r="131" s="2" customFormat="1">
      <c r="A131" s="42"/>
      <c r="B131" s="43"/>
      <c r="C131" s="44"/>
      <c r="D131" s="299" t="s">
        <v>1131</v>
      </c>
      <c r="E131" s="44"/>
      <c r="F131" s="300" t="s">
        <v>1846</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1131</v>
      </c>
      <c r="AU131" s="20" t="s">
        <v>84</v>
      </c>
    </row>
    <row r="132" s="15" customFormat="1">
      <c r="A132" s="15"/>
      <c r="B132" s="266"/>
      <c r="C132" s="267"/>
      <c r="D132" s="231" t="s">
        <v>228</v>
      </c>
      <c r="E132" s="268" t="s">
        <v>32</v>
      </c>
      <c r="F132" s="269" t="s">
        <v>2929</v>
      </c>
      <c r="G132" s="267"/>
      <c r="H132" s="268" t="s">
        <v>32</v>
      </c>
      <c r="I132" s="270"/>
      <c r="J132" s="267"/>
      <c r="K132" s="267"/>
      <c r="L132" s="271"/>
      <c r="M132" s="272"/>
      <c r="N132" s="273"/>
      <c r="O132" s="273"/>
      <c r="P132" s="273"/>
      <c r="Q132" s="273"/>
      <c r="R132" s="273"/>
      <c r="S132" s="273"/>
      <c r="T132" s="274"/>
      <c r="U132" s="15"/>
      <c r="V132" s="15"/>
      <c r="W132" s="15"/>
      <c r="X132" s="15"/>
      <c r="Y132" s="15"/>
      <c r="Z132" s="15"/>
      <c r="AA132" s="15"/>
      <c r="AB132" s="15"/>
      <c r="AC132" s="15"/>
      <c r="AD132" s="15"/>
      <c r="AE132" s="15"/>
      <c r="AT132" s="275" t="s">
        <v>228</v>
      </c>
      <c r="AU132" s="275" t="s">
        <v>84</v>
      </c>
      <c r="AV132" s="15" t="s">
        <v>84</v>
      </c>
      <c r="AW132" s="15" t="s">
        <v>39</v>
      </c>
      <c r="AX132" s="15" t="s">
        <v>77</v>
      </c>
      <c r="AY132" s="275" t="s">
        <v>219</v>
      </c>
    </row>
    <row r="133" s="13" customFormat="1">
      <c r="A133" s="13"/>
      <c r="B133" s="229"/>
      <c r="C133" s="230"/>
      <c r="D133" s="231" t="s">
        <v>228</v>
      </c>
      <c r="E133" s="232" t="s">
        <v>1827</v>
      </c>
      <c r="F133" s="233" t="s">
        <v>3086</v>
      </c>
      <c r="G133" s="230"/>
      <c r="H133" s="234">
        <v>110</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84</v>
      </c>
      <c r="AV133" s="13" t="s">
        <v>86</v>
      </c>
      <c r="AW133" s="13" t="s">
        <v>39</v>
      </c>
      <c r="AX133" s="13" t="s">
        <v>84</v>
      </c>
      <c r="AY133" s="240" t="s">
        <v>219</v>
      </c>
    </row>
    <row r="134" s="2" customFormat="1" ht="16.5" customHeight="1">
      <c r="A134" s="42"/>
      <c r="B134" s="43"/>
      <c r="C134" s="252" t="s">
        <v>295</v>
      </c>
      <c r="D134" s="252" t="s">
        <v>280</v>
      </c>
      <c r="E134" s="253" t="s">
        <v>1847</v>
      </c>
      <c r="F134" s="254" t="s">
        <v>1848</v>
      </c>
      <c r="G134" s="255" t="s">
        <v>1839</v>
      </c>
      <c r="H134" s="256">
        <v>231</v>
      </c>
      <c r="I134" s="257"/>
      <c r="J134" s="258">
        <f>ROUND(I134*H134,2)</f>
        <v>0</v>
      </c>
      <c r="K134" s="254" t="s">
        <v>1129</v>
      </c>
      <c r="L134" s="259"/>
      <c r="M134" s="260" t="s">
        <v>32</v>
      </c>
      <c r="N134" s="261" t="s">
        <v>48</v>
      </c>
      <c r="O134" s="88"/>
      <c r="P134" s="225">
        <f>O134*H134</f>
        <v>0</v>
      </c>
      <c r="Q134" s="225">
        <v>1</v>
      </c>
      <c r="R134" s="225">
        <f>Q134*H134</f>
        <v>231</v>
      </c>
      <c r="S134" s="225">
        <v>0</v>
      </c>
      <c r="T134" s="226">
        <f>S134*H134</f>
        <v>0</v>
      </c>
      <c r="U134" s="42"/>
      <c r="V134" s="42"/>
      <c r="W134" s="42"/>
      <c r="X134" s="42"/>
      <c r="Y134" s="42"/>
      <c r="Z134" s="42"/>
      <c r="AA134" s="42"/>
      <c r="AB134" s="42"/>
      <c r="AC134" s="42"/>
      <c r="AD134" s="42"/>
      <c r="AE134" s="42"/>
      <c r="AR134" s="227" t="s">
        <v>262</v>
      </c>
      <c r="AT134" s="227" t="s">
        <v>280</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3087</v>
      </c>
    </row>
    <row r="135" s="2" customFormat="1" ht="24.15" customHeight="1">
      <c r="A135" s="42"/>
      <c r="B135" s="43"/>
      <c r="C135" s="216" t="s">
        <v>8</v>
      </c>
      <c r="D135" s="216" t="s">
        <v>221</v>
      </c>
      <c r="E135" s="217" t="s">
        <v>2932</v>
      </c>
      <c r="F135" s="218" t="s">
        <v>2933</v>
      </c>
      <c r="G135" s="219" t="s">
        <v>1749</v>
      </c>
      <c r="H135" s="220">
        <v>70</v>
      </c>
      <c r="I135" s="221"/>
      <c r="J135" s="222">
        <f>ROUND(I135*H135,2)</f>
        <v>0</v>
      </c>
      <c r="K135" s="218" t="s">
        <v>1129</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3088</v>
      </c>
    </row>
    <row r="136" s="2" customFormat="1">
      <c r="A136" s="42"/>
      <c r="B136" s="43"/>
      <c r="C136" s="44"/>
      <c r="D136" s="299" t="s">
        <v>1131</v>
      </c>
      <c r="E136" s="44"/>
      <c r="F136" s="300" t="s">
        <v>2935</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1131</v>
      </c>
      <c r="AU136" s="20" t="s">
        <v>84</v>
      </c>
    </row>
    <row r="137" s="15" customFormat="1">
      <c r="A137" s="15"/>
      <c r="B137" s="266"/>
      <c r="C137" s="267"/>
      <c r="D137" s="231" t="s">
        <v>228</v>
      </c>
      <c r="E137" s="268" t="s">
        <v>32</v>
      </c>
      <c r="F137" s="269" t="s">
        <v>1759</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2689</v>
      </c>
      <c r="F138" s="233" t="s">
        <v>3089</v>
      </c>
      <c r="G138" s="230"/>
      <c r="H138" s="234">
        <v>70</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16.5" customHeight="1">
      <c r="A139" s="42"/>
      <c r="B139" s="43"/>
      <c r="C139" s="252" t="s">
        <v>302</v>
      </c>
      <c r="D139" s="252" t="s">
        <v>280</v>
      </c>
      <c r="E139" s="253" t="s">
        <v>1856</v>
      </c>
      <c r="F139" s="254" t="s">
        <v>1857</v>
      </c>
      <c r="G139" s="255" t="s">
        <v>1839</v>
      </c>
      <c r="H139" s="256">
        <v>0.33300000000000002</v>
      </c>
      <c r="I139" s="257"/>
      <c r="J139" s="258">
        <f>ROUND(I139*H139,2)</f>
        <v>0</v>
      </c>
      <c r="K139" s="254" t="s">
        <v>1129</v>
      </c>
      <c r="L139" s="259"/>
      <c r="M139" s="260" t="s">
        <v>32</v>
      </c>
      <c r="N139" s="261" t="s">
        <v>48</v>
      </c>
      <c r="O139" s="88"/>
      <c r="P139" s="225">
        <f>O139*H139</f>
        <v>0</v>
      </c>
      <c r="Q139" s="225">
        <v>1</v>
      </c>
      <c r="R139" s="225">
        <f>Q139*H139</f>
        <v>0.33300000000000002</v>
      </c>
      <c r="S139" s="225">
        <v>0</v>
      </c>
      <c r="T139" s="226">
        <f>S139*H139</f>
        <v>0</v>
      </c>
      <c r="U139" s="42"/>
      <c r="V139" s="42"/>
      <c r="W139" s="42"/>
      <c r="X139" s="42"/>
      <c r="Y139" s="42"/>
      <c r="Z139" s="42"/>
      <c r="AA139" s="42"/>
      <c r="AB139" s="42"/>
      <c r="AC139" s="42"/>
      <c r="AD139" s="42"/>
      <c r="AE139" s="42"/>
      <c r="AR139" s="227" t="s">
        <v>262</v>
      </c>
      <c r="AT139" s="227" t="s">
        <v>280</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3090</v>
      </c>
    </row>
    <row r="140" s="15" customFormat="1">
      <c r="A140" s="15"/>
      <c r="B140" s="266"/>
      <c r="C140" s="267"/>
      <c r="D140" s="231" t="s">
        <v>228</v>
      </c>
      <c r="E140" s="268" t="s">
        <v>32</v>
      </c>
      <c r="F140" s="269" t="s">
        <v>1759</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1841</v>
      </c>
      <c r="F141" s="233" t="s">
        <v>3091</v>
      </c>
      <c r="G141" s="230"/>
      <c r="H141" s="234">
        <v>13.300000000000001</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77</v>
      </c>
      <c r="AY141" s="240" t="s">
        <v>219</v>
      </c>
    </row>
    <row r="142" s="13" customFormat="1">
      <c r="A142" s="13"/>
      <c r="B142" s="229"/>
      <c r="C142" s="230"/>
      <c r="D142" s="231" t="s">
        <v>228</v>
      </c>
      <c r="E142" s="232" t="s">
        <v>3092</v>
      </c>
      <c r="F142" s="233" t="s">
        <v>3093</v>
      </c>
      <c r="G142" s="230"/>
      <c r="H142" s="234">
        <v>0.33300000000000002</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16" t="s">
        <v>308</v>
      </c>
      <c r="D143" s="216" t="s">
        <v>221</v>
      </c>
      <c r="E143" s="217" t="s">
        <v>1861</v>
      </c>
      <c r="F143" s="218" t="s">
        <v>1862</v>
      </c>
      <c r="G143" s="219" t="s">
        <v>1749</v>
      </c>
      <c r="H143" s="220">
        <v>70</v>
      </c>
      <c r="I143" s="221"/>
      <c r="J143" s="222">
        <f>ROUND(I143*H143,2)</f>
        <v>0</v>
      </c>
      <c r="K143" s="218" t="s">
        <v>1129</v>
      </c>
      <c r="L143" s="48"/>
      <c r="M143" s="223" t="s">
        <v>32</v>
      </c>
      <c r="N143" s="224" t="s">
        <v>48</v>
      </c>
      <c r="O143" s="88"/>
      <c r="P143" s="225">
        <f>O143*H143</f>
        <v>0</v>
      </c>
      <c r="Q143" s="225">
        <v>0.0012727000000000001</v>
      </c>
      <c r="R143" s="225">
        <f>Q143*H143</f>
        <v>0.089089000000000002</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3094</v>
      </c>
    </row>
    <row r="144" s="2" customFormat="1">
      <c r="A144" s="42"/>
      <c r="B144" s="43"/>
      <c r="C144" s="44"/>
      <c r="D144" s="299" t="s">
        <v>1131</v>
      </c>
      <c r="E144" s="44"/>
      <c r="F144" s="300" t="s">
        <v>1864</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1131</v>
      </c>
      <c r="AU144" s="20" t="s">
        <v>84</v>
      </c>
    </row>
    <row r="145" s="15" customFormat="1">
      <c r="A145" s="15"/>
      <c r="B145" s="266"/>
      <c r="C145" s="267"/>
      <c r="D145" s="231" t="s">
        <v>228</v>
      </c>
      <c r="E145" s="268" t="s">
        <v>32</v>
      </c>
      <c r="F145" s="269" t="s">
        <v>1759</v>
      </c>
      <c r="G145" s="267"/>
      <c r="H145" s="268" t="s">
        <v>32</v>
      </c>
      <c r="I145" s="270"/>
      <c r="J145" s="267"/>
      <c r="K145" s="267"/>
      <c r="L145" s="271"/>
      <c r="M145" s="272"/>
      <c r="N145" s="273"/>
      <c r="O145" s="273"/>
      <c r="P145" s="273"/>
      <c r="Q145" s="273"/>
      <c r="R145" s="273"/>
      <c r="S145" s="273"/>
      <c r="T145" s="274"/>
      <c r="U145" s="15"/>
      <c r="V145" s="15"/>
      <c r="W145" s="15"/>
      <c r="X145" s="15"/>
      <c r="Y145" s="15"/>
      <c r="Z145" s="15"/>
      <c r="AA145" s="15"/>
      <c r="AB145" s="15"/>
      <c r="AC145" s="15"/>
      <c r="AD145" s="15"/>
      <c r="AE145" s="15"/>
      <c r="AT145" s="275" t="s">
        <v>228</v>
      </c>
      <c r="AU145" s="275" t="s">
        <v>84</v>
      </c>
      <c r="AV145" s="15" t="s">
        <v>84</v>
      </c>
      <c r="AW145" s="15" t="s">
        <v>39</v>
      </c>
      <c r="AX145" s="15" t="s">
        <v>77</v>
      </c>
      <c r="AY145" s="275" t="s">
        <v>219</v>
      </c>
    </row>
    <row r="146" s="13" customFormat="1">
      <c r="A146" s="13"/>
      <c r="B146" s="229"/>
      <c r="C146" s="230"/>
      <c r="D146" s="231" t="s">
        <v>228</v>
      </c>
      <c r="E146" s="232" t="s">
        <v>2550</v>
      </c>
      <c r="F146" s="233" t="s">
        <v>3089</v>
      </c>
      <c r="G146" s="230"/>
      <c r="H146" s="234">
        <v>70</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84</v>
      </c>
      <c r="AV146" s="13" t="s">
        <v>86</v>
      </c>
      <c r="AW146" s="13" t="s">
        <v>39</v>
      </c>
      <c r="AX146" s="13" t="s">
        <v>84</v>
      </c>
      <c r="AY146" s="240" t="s">
        <v>219</v>
      </c>
    </row>
    <row r="147" s="2" customFormat="1" ht="16.5" customHeight="1">
      <c r="A147" s="42"/>
      <c r="B147" s="43"/>
      <c r="C147" s="252" t="s">
        <v>312</v>
      </c>
      <c r="D147" s="252" t="s">
        <v>280</v>
      </c>
      <c r="E147" s="253" t="s">
        <v>1866</v>
      </c>
      <c r="F147" s="254" t="s">
        <v>1867</v>
      </c>
      <c r="G147" s="255" t="s">
        <v>1868</v>
      </c>
      <c r="H147" s="256">
        <v>1.75</v>
      </c>
      <c r="I147" s="257"/>
      <c r="J147" s="258">
        <f>ROUND(I147*H147,2)</f>
        <v>0</v>
      </c>
      <c r="K147" s="254" t="s">
        <v>1129</v>
      </c>
      <c r="L147" s="259"/>
      <c r="M147" s="260" t="s">
        <v>32</v>
      </c>
      <c r="N147" s="261" t="s">
        <v>48</v>
      </c>
      <c r="O147" s="88"/>
      <c r="P147" s="225">
        <f>O147*H147</f>
        <v>0</v>
      </c>
      <c r="Q147" s="225">
        <v>0.001</v>
      </c>
      <c r="R147" s="225">
        <f>Q147*H147</f>
        <v>0.00175</v>
      </c>
      <c r="S147" s="225">
        <v>0</v>
      </c>
      <c r="T147" s="226">
        <f>S147*H147</f>
        <v>0</v>
      </c>
      <c r="U147" s="42"/>
      <c r="V147" s="42"/>
      <c r="W147" s="42"/>
      <c r="X147" s="42"/>
      <c r="Y147" s="42"/>
      <c r="Z147" s="42"/>
      <c r="AA147" s="42"/>
      <c r="AB147" s="42"/>
      <c r="AC147" s="42"/>
      <c r="AD147" s="42"/>
      <c r="AE147" s="42"/>
      <c r="AR147" s="227" t="s">
        <v>262</v>
      </c>
      <c r="AT147" s="227" t="s">
        <v>280</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3095</v>
      </c>
    </row>
    <row r="148" s="12" customFormat="1" ht="25.92" customHeight="1">
      <c r="A148" s="12"/>
      <c r="B148" s="200"/>
      <c r="C148" s="201"/>
      <c r="D148" s="202" t="s">
        <v>76</v>
      </c>
      <c r="E148" s="203" t="s">
        <v>86</v>
      </c>
      <c r="F148" s="203" t="s">
        <v>1870</v>
      </c>
      <c r="G148" s="201"/>
      <c r="H148" s="201"/>
      <c r="I148" s="204"/>
      <c r="J148" s="205">
        <f>BK148</f>
        <v>0</v>
      </c>
      <c r="K148" s="201"/>
      <c r="L148" s="206"/>
      <c r="M148" s="207"/>
      <c r="N148" s="208"/>
      <c r="O148" s="208"/>
      <c r="P148" s="209">
        <f>SUM(P149:P172)</f>
        <v>0</v>
      </c>
      <c r="Q148" s="208"/>
      <c r="R148" s="209">
        <f>SUM(R149:R172)</f>
        <v>17.585112649999999</v>
      </c>
      <c r="S148" s="208"/>
      <c r="T148" s="210">
        <f>SUM(T149:T172)</f>
        <v>0</v>
      </c>
      <c r="U148" s="12"/>
      <c r="V148" s="12"/>
      <c r="W148" s="12"/>
      <c r="X148" s="12"/>
      <c r="Y148" s="12"/>
      <c r="Z148" s="12"/>
      <c r="AA148" s="12"/>
      <c r="AB148" s="12"/>
      <c r="AC148" s="12"/>
      <c r="AD148" s="12"/>
      <c r="AE148" s="12"/>
      <c r="AR148" s="211" t="s">
        <v>84</v>
      </c>
      <c r="AT148" s="212" t="s">
        <v>76</v>
      </c>
      <c r="AU148" s="212" t="s">
        <v>77</v>
      </c>
      <c r="AY148" s="211" t="s">
        <v>219</v>
      </c>
      <c r="BK148" s="213">
        <f>SUM(BK149:BK172)</f>
        <v>0</v>
      </c>
    </row>
    <row r="149" s="2" customFormat="1" ht="21.75" customHeight="1">
      <c r="A149" s="42"/>
      <c r="B149" s="43"/>
      <c r="C149" s="216" t="s">
        <v>316</v>
      </c>
      <c r="D149" s="216" t="s">
        <v>221</v>
      </c>
      <c r="E149" s="217" t="s">
        <v>2941</v>
      </c>
      <c r="F149" s="218" t="s">
        <v>2942</v>
      </c>
      <c r="G149" s="219" t="s">
        <v>1764</v>
      </c>
      <c r="H149" s="220">
        <v>3.359</v>
      </c>
      <c r="I149" s="221"/>
      <c r="J149" s="222">
        <f>ROUND(I149*H149,2)</f>
        <v>0</v>
      </c>
      <c r="K149" s="218" t="s">
        <v>1129</v>
      </c>
      <c r="L149" s="48"/>
      <c r="M149" s="223" t="s">
        <v>32</v>
      </c>
      <c r="N149" s="224" t="s">
        <v>48</v>
      </c>
      <c r="O149" s="88"/>
      <c r="P149" s="225">
        <f>O149*H149</f>
        <v>0</v>
      </c>
      <c r="Q149" s="225">
        <v>2.550538</v>
      </c>
      <c r="R149" s="225">
        <f>Q149*H149</f>
        <v>8.567257141999999</v>
      </c>
      <c r="S149" s="225">
        <v>0</v>
      </c>
      <c r="T149" s="226">
        <f>S149*H149</f>
        <v>0</v>
      </c>
      <c r="U149" s="42"/>
      <c r="V149" s="42"/>
      <c r="W149" s="42"/>
      <c r="X149" s="42"/>
      <c r="Y149" s="42"/>
      <c r="Z149" s="42"/>
      <c r="AA149" s="42"/>
      <c r="AB149" s="42"/>
      <c r="AC149" s="42"/>
      <c r="AD149" s="42"/>
      <c r="AE149" s="42"/>
      <c r="AR149" s="227" t="s">
        <v>226</v>
      </c>
      <c r="AT149" s="227" t="s">
        <v>221</v>
      </c>
      <c r="AU149" s="227" t="s">
        <v>84</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3096</v>
      </c>
    </row>
    <row r="150" s="2" customFormat="1">
      <c r="A150" s="42"/>
      <c r="B150" s="43"/>
      <c r="C150" s="44"/>
      <c r="D150" s="299" t="s">
        <v>1131</v>
      </c>
      <c r="E150" s="44"/>
      <c r="F150" s="300" t="s">
        <v>2944</v>
      </c>
      <c r="G150" s="44"/>
      <c r="H150" s="44"/>
      <c r="I150" s="277"/>
      <c r="J150" s="44"/>
      <c r="K150" s="44"/>
      <c r="L150" s="48"/>
      <c r="M150" s="278"/>
      <c r="N150" s="279"/>
      <c r="O150" s="88"/>
      <c r="P150" s="88"/>
      <c r="Q150" s="88"/>
      <c r="R150" s="88"/>
      <c r="S150" s="88"/>
      <c r="T150" s="89"/>
      <c r="U150" s="42"/>
      <c r="V150" s="42"/>
      <c r="W150" s="42"/>
      <c r="X150" s="42"/>
      <c r="Y150" s="42"/>
      <c r="Z150" s="42"/>
      <c r="AA150" s="42"/>
      <c r="AB150" s="42"/>
      <c r="AC150" s="42"/>
      <c r="AD150" s="42"/>
      <c r="AE150" s="42"/>
      <c r="AT150" s="20" t="s">
        <v>1131</v>
      </c>
      <c r="AU150" s="20" t="s">
        <v>84</v>
      </c>
    </row>
    <row r="151" s="15" customFormat="1">
      <c r="A151" s="15"/>
      <c r="B151" s="266"/>
      <c r="C151" s="267"/>
      <c r="D151" s="231" t="s">
        <v>228</v>
      </c>
      <c r="E151" s="268" t="s">
        <v>32</v>
      </c>
      <c r="F151" s="269" t="s">
        <v>2945</v>
      </c>
      <c r="G151" s="267"/>
      <c r="H151" s="268" t="s">
        <v>32</v>
      </c>
      <c r="I151" s="270"/>
      <c r="J151" s="267"/>
      <c r="K151" s="267"/>
      <c r="L151" s="271"/>
      <c r="M151" s="272"/>
      <c r="N151" s="273"/>
      <c r="O151" s="273"/>
      <c r="P151" s="273"/>
      <c r="Q151" s="273"/>
      <c r="R151" s="273"/>
      <c r="S151" s="273"/>
      <c r="T151" s="274"/>
      <c r="U151" s="15"/>
      <c r="V151" s="15"/>
      <c r="W151" s="15"/>
      <c r="X151" s="15"/>
      <c r="Y151" s="15"/>
      <c r="Z151" s="15"/>
      <c r="AA151" s="15"/>
      <c r="AB151" s="15"/>
      <c r="AC151" s="15"/>
      <c r="AD151" s="15"/>
      <c r="AE151" s="15"/>
      <c r="AT151" s="275" t="s">
        <v>228</v>
      </c>
      <c r="AU151" s="275" t="s">
        <v>84</v>
      </c>
      <c r="AV151" s="15" t="s">
        <v>84</v>
      </c>
      <c r="AW151" s="15" t="s">
        <v>39</v>
      </c>
      <c r="AX151" s="15" t="s">
        <v>77</v>
      </c>
      <c r="AY151" s="275" t="s">
        <v>219</v>
      </c>
    </row>
    <row r="152" s="13" customFormat="1">
      <c r="A152" s="13"/>
      <c r="B152" s="229"/>
      <c r="C152" s="230"/>
      <c r="D152" s="231" t="s">
        <v>228</v>
      </c>
      <c r="E152" s="232" t="s">
        <v>1854</v>
      </c>
      <c r="F152" s="233" t="s">
        <v>3097</v>
      </c>
      <c r="G152" s="230"/>
      <c r="H152" s="234">
        <v>3.359</v>
      </c>
      <c r="I152" s="235"/>
      <c r="J152" s="230"/>
      <c r="K152" s="230"/>
      <c r="L152" s="236"/>
      <c r="M152" s="237"/>
      <c r="N152" s="238"/>
      <c r="O152" s="238"/>
      <c r="P152" s="238"/>
      <c r="Q152" s="238"/>
      <c r="R152" s="238"/>
      <c r="S152" s="238"/>
      <c r="T152" s="239"/>
      <c r="U152" s="13"/>
      <c r="V152" s="13"/>
      <c r="W152" s="13"/>
      <c r="X152" s="13"/>
      <c r="Y152" s="13"/>
      <c r="Z152" s="13"/>
      <c r="AA152" s="13"/>
      <c r="AB152" s="13"/>
      <c r="AC152" s="13"/>
      <c r="AD152" s="13"/>
      <c r="AE152" s="13"/>
      <c r="AT152" s="240" t="s">
        <v>228</v>
      </c>
      <c r="AU152" s="240" t="s">
        <v>84</v>
      </c>
      <c r="AV152" s="13" t="s">
        <v>86</v>
      </c>
      <c r="AW152" s="13" t="s">
        <v>39</v>
      </c>
      <c r="AX152" s="13" t="s">
        <v>84</v>
      </c>
      <c r="AY152" s="240" t="s">
        <v>219</v>
      </c>
    </row>
    <row r="153" s="2" customFormat="1" ht="33" customHeight="1">
      <c r="A153" s="42"/>
      <c r="B153" s="43"/>
      <c r="C153" s="216" t="s">
        <v>320</v>
      </c>
      <c r="D153" s="216" t="s">
        <v>221</v>
      </c>
      <c r="E153" s="217" t="s">
        <v>2947</v>
      </c>
      <c r="F153" s="218" t="s">
        <v>2948</v>
      </c>
      <c r="G153" s="219" t="s">
        <v>1764</v>
      </c>
      <c r="H153" s="220">
        <v>3.359</v>
      </c>
      <c r="I153" s="221"/>
      <c r="J153" s="222">
        <f>ROUND(I153*H153,2)</f>
        <v>0</v>
      </c>
      <c r="K153" s="218" t="s">
        <v>1129</v>
      </c>
      <c r="L153" s="48"/>
      <c r="M153" s="223" t="s">
        <v>32</v>
      </c>
      <c r="N153" s="224" t="s">
        <v>48</v>
      </c>
      <c r="O153" s="88"/>
      <c r="P153" s="225">
        <f>O153*H153</f>
        <v>0</v>
      </c>
      <c r="Q153" s="225">
        <v>0.048579999999999998</v>
      </c>
      <c r="R153" s="225">
        <f>Q153*H153</f>
        <v>0.16318021999999999</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3098</v>
      </c>
    </row>
    <row r="154" s="2" customFormat="1">
      <c r="A154" s="42"/>
      <c r="B154" s="43"/>
      <c r="C154" s="44"/>
      <c r="D154" s="299" t="s">
        <v>1131</v>
      </c>
      <c r="E154" s="44"/>
      <c r="F154" s="300" t="s">
        <v>2950</v>
      </c>
      <c r="G154" s="44"/>
      <c r="H154" s="44"/>
      <c r="I154" s="277"/>
      <c r="J154" s="44"/>
      <c r="K154" s="44"/>
      <c r="L154" s="48"/>
      <c r="M154" s="278"/>
      <c r="N154" s="279"/>
      <c r="O154" s="88"/>
      <c r="P154" s="88"/>
      <c r="Q154" s="88"/>
      <c r="R154" s="88"/>
      <c r="S154" s="88"/>
      <c r="T154" s="89"/>
      <c r="U154" s="42"/>
      <c r="V154" s="42"/>
      <c r="W154" s="42"/>
      <c r="X154" s="42"/>
      <c r="Y154" s="42"/>
      <c r="Z154" s="42"/>
      <c r="AA154" s="42"/>
      <c r="AB154" s="42"/>
      <c r="AC154" s="42"/>
      <c r="AD154" s="42"/>
      <c r="AE154" s="42"/>
      <c r="AT154" s="20" t="s">
        <v>1131</v>
      </c>
      <c r="AU154" s="20" t="s">
        <v>84</v>
      </c>
    </row>
    <row r="155" s="2" customFormat="1" ht="16.5" customHeight="1">
      <c r="A155" s="42"/>
      <c r="B155" s="43"/>
      <c r="C155" s="216" t="s">
        <v>7</v>
      </c>
      <c r="D155" s="216" t="s">
        <v>221</v>
      </c>
      <c r="E155" s="217" t="s">
        <v>2951</v>
      </c>
      <c r="F155" s="218" t="s">
        <v>2952</v>
      </c>
      <c r="G155" s="219" t="s">
        <v>1749</v>
      </c>
      <c r="H155" s="220">
        <v>13.651999999999999</v>
      </c>
      <c r="I155" s="221"/>
      <c r="J155" s="222">
        <f>ROUND(I155*H155,2)</f>
        <v>0</v>
      </c>
      <c r="K155" s="218" t="s">
        <v>1129</v>
      </c>
      <c r="L155" s="48"/>
      <c r="M155" s="223" t="s">
        <v>32</v>
      </c>
      <c r="N155" s="224" t="s">
        <v>48</v>
      </c>
      <c r="O155" s="88"/>
      <c r="P155" s="225">
        <f>O155*H155</f>
        <v>0</v>
      </c>
      <c r="Q155" s="225">
        <v>0.0012979999999999999</v>
      </c>
      <c r="R155" s="225">
        <f>Q155*H155</f>
        <v>0.017720295999999996</v>
      </c>
      <c r="S155" s="225">
        <v>0</v>
      </c>
      <c r="T155" s="226">
        <f>S155*H155</f>
        <v>0</v>
      </c>
      <c r="U155" s="42"/>
      <c r="V155" s="42"/>
      <c r="W155" s="42"/>
      <c r="X155" s="42"/>
      <c r="Y155" s="42"/>
      <c r="Z155" s="42"/>
      <c r="AA155" s="42"/>
      <c r="AB155" s="42"/>
      <c r="AC155" s="42"/>
      <c r="AD155" s="42"/>
      <c r="AE155" s="42"/>
      <c r="AR155" s="227" t="s">
        <v>226</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3099</v>
      </c>
    </row>
    <row r="156" s="2" customFormat="1">
      <c r="A156" s="42"/>
      <c r="B156" s="43"/>
      <c r="C156" s="44"/>
      <c r="D156" s="299" t="s">
        <v>1131</v>
      </c>
      <c r="E156" s="44"/>
      <c r="F156" s="300" t="s">
        <v>2954</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1131</v>
      </c>
      <c r="AU156" s="20" t="s">
        <v>84</v>
      </c>
    </row>
    <row r="157" s="2" customFormat="1" ht="16.5" customHeight="1">
      <c r="A157" s="42"/>
      <c r="B157" s="43"/>
      <c r="C157" s="216" t="s">
        <v>327</v>
      </c>
      <c r="D157" s="216" t="s">
        <v>221</v>
      </c>
      <c r="E157" s="217" t="s">
        <v>2957</v>
      </c>
      <c r="F157" s="218" t="s">
        <v>2958</v>
      </c>
      <c r="G157" s="219" t="s">
        <v>1749</v>
      </c>
      <c r="H157" s="220">
        <v>13.651999999999999</v>
      </c>
      <c r="I157" s="221"/>
      <c r="J157" s="222">
        <f>ROUND(I157*H157,2)</f>
        <v>0</v>
      </c>
      <c r="K157" s="218" t="s">
        <v>1129</v>
      </c>
      <c r="L157" s="48"/>
      <c r="M157" s="223" t="s">
        <v>32</v>
      </c>
      <c r="N157" s="224" t="s">
        <v>48</v>
      </c>
      <c r="O157" s="88"/>
      <c r="P157" s="225">
        <f>O157*H157</f>
        <v>0</v>
      </c>
      <c r="Q157" s="225">
        <v>3.6000000000000001E-05</v>
      </c>
      <c r="R157" s="225">
        <f>Q157*H157</f>
        <v>0.00049147199999999996</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3100</v>
      </c>
    </row>
    <row r="158" s="2" customFormat="1">
      <c r="A158" s="42"/>
      <c r="B158" s="43"/>
      <c r="C158" s="44"/>
      <c r="D158" s="299" t="s">
        <v>1131</v>
      </c>
      <c r="E158" s="44"/>
      <c r="F158" s="300" t="s">
        <v>2960</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1131</v>
      </c>
      <c r="AU158" s="20" t="s">
        <v>84</v>
      </c>
    </row>
    <row r="159" s="13" customFormat="1">
      <c r="A159" s="13"/>
      <c r="B159" s="229"/>
      <c r="C159" s="230"/>
      <c r="D159" s="231" t="s">
        <v>228</v>
      </c>
      <c r="E159" s="232" t="s">
        <v>2559</v>
      </c>
      <c r="F159" s="233" t="s">
        <v>3101</v>
      </c>
      <c r="G159" s="230"/>
      <c r="H159" s="234">
        <v>13.651999999999999</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21.75" customHeight="1">
      <c r="A160" s="42"/>
      <c r="B160" s="43"/>
      <c r="C160" s="216" t="s">
        <v>331</v>
      </c>
      <c r="D160" s="216" t="s">
        <v>221</v>
      </c>
      <c r="E160" s="217" t="s">
        <v>2962</v>
      </c>
      <c r="F160" s="218" t="s">
        <v>2963</v>
      </c>
      <c r="G160" s="219" t="s">
        <v>1839</v>
      </c>
      <c r="H160" s="220">
        <v>0.40000000000000002</v>
      </c>
      <c r="I160" s="221"/>
      <c r="J160" s="222">
        <f>ROUND(I160*H160,2)</f>
        <v>0</v>
      </c>
      <c r="K160" s="218" t="s">
        <v>1129</v>
      </c>
      <c r="L160" s="48"/>
      <c r="M160" s="223" t="s">
        <v>32</v>
      </c>
      <c r="N160" s="224" t="s">
        <v>48</v>
      </c>
      <c r="O160" s="88"/>
      <c r="P160" s="225">
        <f>O160*H160</f>
        <v>0</v>
      </c>
      <c r="Q160" s="225">
        <v>1.038303</v>
      </c>
      <c r="R160" s="225">
        <f>Q160*H160</f>
        <v>0.4153212</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3102</v>
      </c>
    </row>
    <row r="161" s="2" customFormat="1">
      <c r="A161" s="42"/>
      <c r="B161" s="43"/>
      <c r="C161" s="44"/>
      <c r="D161" s="299" t="s">
        <v>1131</v>
      </c>
      <c r="E161" s="44"/>
      <c r="F161" s="300" t="s">
        <v>2965</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1131</v>
      </c>
      <c r="AU161" s="20" t="s">
        <v>84</v>
      </c>
    </row>
    <row r="162" s="15" customFormat="1">
      <c r="A162" s="15"/>
      <c r="B162" s="266"/>
      <c r="C162" s="267"/>
      <c r="D162" s="231" t="s">
        <v>228</v>
      </c>
      <c r="E162" s="268" t="s">
        <v>32</v>
      </c>
      <c r="F162" s="269" t="s">
        <v>3103</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13" customFormat="1">
      <c r="A163" s="13"/>
      <c r="B163" s="229"/>
      <c r="C163" s="230"/>
      <c r="D163" s="231" t="s">
        <v>228</v>
      </c>
      <c r="E163" s="232" t="s">
        <v>1876</v>
      </c>
      <c r="F163" s="233" t="s">
        <v>3104</v>
      </c>
      <c r="G163" s="230"/>
      <c r="H163" s="234">
        <v>0.40000000000000002</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24.15" customHeight="1">
      <c r="A164" s="42"/>
      <c r="B164" s="43"/>
      <c r="C164" s="216" t="s">
        <v>336</v>
      </c>
      <c r="D164" s="216" t="s">
        <v>221</v>
      </c>
      <c r="E164" s="217" t="s">
        <v>2856</v>
      </c>
      <c r="F164" s="218" t="s">
        <v>2857</v>
      </c>
      <c r="G164" s="219" t="s">
        <v>1764</v>
      </c>
      <c r="H164" s="220">
        <v>0.497</v>
      </c>
      <c r="I164" s="221"/>
      <c r="J164" s="222">
        <f>ROUND(I164*H164,2)</f>
        <v>0</v>
      </c>
      <c r="K164" s="218" t="s">
        <v>1129</v>
      </c>
      <c r="L164" s="48"/>
      <c r="M164" s="223" t="s">
        <v>32</v>
      </c>
      <c r="N164" s="224" t="s">
        <v>48</v>
      </c>
      <c r="O164" s="88"/>
      <c r="P164" s="225">
        <f>O164*H164</f>
        <v>0</v>
      </c>
      <c r="Q164" s="225">
        <v>2.550538</v>
      </c>
      <c r="R164" s="225">
        <f>Q164*H164</f>
        <v>1.267617386</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3105</v>
      </c>
    </row>
    <row r="165" s="2" customFormat="1">
      <c r="A165" s="42"/>
      <c r="B165" s="43"/>
      <c r="C165" s="44"/>
      <c r="D165" s="299" t="s">
        <v>1131</v>
      </c>
      <c r="E165" s="44"/>
      <c r="F165" s="300" t="s">
        <v>2859</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1131</v>
      </c>
      <c r="AU165" s="20" t="s">
        <v>84</v>
      </c>
    </row>
    <row r="166" s="13" customFormat="1">
      <c r="A166" s="13"/>
      <c r="B166" s="229"/>
      <c r="C166" s="230"/>
      <c r="D166" s="231" t="s">
        <v>228</v>
      </c>
      <c r="E166" s="232" t="s">
        <v>2721</v>
      </c>
      <c r="F166" s="233" t="s">
        <v>3106</v>
      </c>
      <c r="G166" s="230"/>
      <c r="H166" s="234">
        <v>0.497</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24.15" customHeight="1">
      <c r="A167" s="42"/>
      <c r="B167" s="43"/>
      <c r="C167" s="216" t="s">
        <v>341</v>
      </c>
      <c r="D167" s="216" t="s">
        <v>221</v>
      </c>
      <c r="E167" s="217" t="s">
        <v>2977</v>
      </c>
      <c r="F167" s="218" t="s">
        <v>2978</v>
      </c>
      <c r="G167" s="219" t="s">
        <v>1764</v>
      </c>
      <c r="H167" s="220">
        <v>0.497</v>
      </c>
      <c r="I167" s="221"/>
      <c r="J167" s="222">
        <f>ROUND(I167*H167,2)</f>
        <v>0</v>
      </c>
      <c r="K167" s="218" t="s">
        <v>1129</v>
      </c>
      <c r="L167" s="48"/>
      <c r="M167" s="223" t="s">
        <v>32</v>
      </c>
      <c r="N167" s="224" t="s">
        <v>48</v>
      </c>
      <c r="O167" s="88"/>
      <c r="P167" s="225">
        <f>O167*H167</f>
        <v>0</v>
      </c>
      <c r="Q167" s="225">
        <v>0.048579999999999998</v>
      </c>
      <c r="R167" s="225">
        <f>Q167*H167</f>
        <v>0.024144259999999997</v>
      </c>
      <c r="S167" s="225">
        <v>0</v>
      </c>
      <c r="T167" s="226">
        <f>S167*H167</f>
        <v>0</v>
      </c>
      <c r="U167" s="42"/>
      <c r="V167" s="42"/>
      <c r="W167" s="42"/>
      <c r="X167" s="42"/>
      <c r="Y167" s="42"/>
      <c r="Z167" s="42"/>
      <c r="AA167" s="42"/>
      <c r="AB167" s="42"/>
      <c r="AC167" s="42"/>
      <c r="AD167" s="42"/>
      <c r="AE167" s="42"/>
      <c r="AR167" s="227" t="s">
        <v>226</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3107</v>
      </c>
    </row>
    <row r="168" s="2" customFormat="1">
      <c r="A168" s="42"/>
      <c r="B168" s="43"/>
      <c r="C168" s="44"/>
      <c r="D168" s="299" t="s">
        <v>1131</v>
      </c>
      <c r="E168" s="44"/>
      <c r="F168" s="300" t="s">
        <v>2980</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1131</v>
      </c>
      <c r="AU168" s="20" t="s">
        <v>84</v>
      </c>
    </row>
    <row r="169" s="2" customFormat="1" ht="24.15" customHeight="1">
      <c r="A169" s="42"/>
      <c r="B169" s="43"/>
      <c r="C169" s="216" t="s">
        <v>346</v>
      </c>
      <c r="D169" s="216" t="s">
        <v>221</v>
      </c>
      <c r="E169" s="217" t="s">
        <v>2967</v>
      </c>
      <c r="F169" s="218" t="s">
        <v>2968</v>
      </c>
      <c r="G169" s="219" t="s">
        <v>1764</v>
      </c>
      <c r="H169" s="220">
        <v>2.7429999999999999</v>
      </c>
      <c r="I169" s="221"/>
      <c r="J169" s="222">
        <f>ROUND(I169*H169,2)</f>
        <v>0</v>
      </c>
      <c r="K169" s="218" t="s">
        <v>1129</v>
      </c>
      <c r="L169" s="48"/>
      <c r="M169" s="223" t="s">
        <v>32</v>
      </c>
      <c r="N169" s="224" t="s">
        <v>48</v>
      </c>
      <c r="O169" s="88"/>
      <c r="P169" s="225">
        <f>O169*H169</f>
        <v>0</v>
      </c>
      <c r="Q169" s="225">
        <v>2.550538</v>
      </c>
      <c r="R169" s="225">
        <f>Q169*H169</f>
        <v>6.9961257339999996</v>
      </c>
      <c r="S169" s="225">
        <v>0</v>
      </c>
      <c r="T169" s="226">
        <f>S169*H169</f>
        <v>0</v>
      </c>
      <c r="U169" s="42"/>
      <c r="V169" s="42"/>
      <c r="W169" s="42"/>
      <c r="X169" s="42"/>
      <c r="Y169" s="42"/>
      <c r="Z169" s="42"/>
      <c r="AA169" s="42"/>
      <c r="AB169" s="42"/>
      <c r="AC169" s="42"/>
      <c r="AD169" s="42"/>
      <c r="AE169" s="42"/>
      <c r="AR169" s="227" t="s">
        <v>226</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3108</v>
      </c>
    </row>
    <row r="170" s="2" customFormat="1">
      <c r="A170" s="42"/>
      <c r="B170" s="43"/>
      <c r="C170" s="44"/>
      <c r="D170" s="299" t="s">
        <v>1131</v>
      </c>
      <c r="E170" s="44"/>
      <c r="F170" s="300" t="s">
        <v>2970</v>
      </c>
      <c r="G170" s="44"/>
      <c r="H170" s="44"/>
      <c r="I170" s="277"/>
      <c r="J170" s="44"/>
      <c r="K170" s="44"/>
      <c r="L170" s="48"/>
      <c r="M170" s="278"/>
      <c r="N170" s="279"/>
      <c r="O170" s="88"/>
      <c r="P170" s="88"/>
      <c r="Q170" s="88"/>
      <c r="R170" s="88"/>
      <c r="S170" s="88"/>
      <c r="T170" s="89"/>
      <c r="U170" s="42"/>
      <c r="V170" s="42"/>
      <c r="W170" s="42"/>
      <c r="X170" s="42"/>
      <c r="Y170" s="42"/>
      <c r="Z170" s="42"/>
      <c r="AA170" s="42"/>
      <c r="AB170" s="42"/>
      <c r="AC170" s="42"/>
      <c r="AD170" s="42"/>
      <c r="AE170" s="42"/>
      <c r="AT170" s="20" t="s">
        <v>1131</v>
      </c>
      <c r="AU170" s="20" t="s">
        <v>84</v>
      </c>
    </row>
    <row r="171" s="2" customFormat="1" ht="37.8" customHeight="1">
      <c r="A171" s="42"/>
      <c r="B171" s="43"/>
      <c r="C171" s="216" t="s">
        <v>350</v>
      </c>
      <c r="D171" s="216" t="s">
        <v>221</v>
      </c>
      <c r="E171" s="217" t="s">
        <v>2971</v>
      </c>
      <c r="F171" s="218" t="s">
        <v>2972</v>
      </c>
      <c r="G171" s="219" t="s">
        <v>1764</v>
      </c>
      <c r="H171" s="220">
        <v>2.7429999999999999</v>
      </c>
      <c r="I171" s="221"/>
      <c r="J171" s="222">
        <f>ROUND(I171*H171,2)</f>
        <v>0</v>
      </c>
      <c r="K171" s="218" t="s">
        <v>1129</v>
      </c>
      <c r="L171" s="48"/>
      <c r="M171" s="223" t="s">
        <v>32</v>
      </c>
      <c r="N171" s="224" t="s">
        <v>48</v>
      </c>
      <c r="O171" s="88"/>
      <c r="P171" s="225">
        <f>O171*H171</f>
        <v>0</v>
      </c>
      <c r="Q171" s="225">
        <v>0.048579999999999998</v>
      </c>
      <c r="R171" s="225">
        <f>Q171*H171</f>
        <v>0.13325493999999999</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3109</v>
      </c>
    </row>
    <row r="172" s="2" customFormat="1">
      <c r="A172" s="42"/>
      <c r="B172" s="43"/>
      <c r="C172" s="44"/>
      <c r="D172" s="299" t="s">
        <v>1131</v>
      </c>
      <c r="E172" s="44"/>
      <c r="F172" s="300" t="s">
        <v>2974</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1131</v>
      </c>
      <c r="AU172" s="20" t="s">
        <v>84</v>
      </c>
    </row>
    <row r="173" s="12" customFormat="1" ht="25.92" customHeight="1">
      <c r="A173" s="12"/>
      <c r="B173" s="200"/>
      <c r="C173" s="201"/>
      <c r="D173" s="202" t="s">
        <v>76</v>
      </c>
      <c r="E173" s="203" t="s">
        <v>226</v>
      </c>
      <c r="F173" s="203" t="s">
        <v>1910</v>
      </c>
      <c r="G173" s="201"/>
      <c r="H173" s="201"/>
      <c r="I173" s="204"/>
      <c r="J173" s="205">
        <f>BK173</f>
        <v>0</v>
      </c>
      <c r="K173" s="201"/>
      <c r="L173" s="206"/>
      <c r="M173" s="207"/>
      <c r="N173" s="208"/>
      <c r="O173" s="208"/>
      <c r="P173" s="209">
        <f>SUM(P174:P182)</f>
        <v>0</v>
      </c>
      <c r="Q173" s="208"/>
      <c r="R173" s="209">
        <f>SUM(R174:R182)</f>
        <v>26.014128119999995</v>
      </c>
      <c r="S173" s="208"/>
      <c r="T173" s="210">
        <f>SUM(T174:T182)</f>
        <v>0</v>
      </c>
      <c r="U173" s="12"/>
      <c r="V173" s="12"/>
      <c r="W173" s="12"/>
      <c r="X173" s="12"/>
      <c r="Y173" s="12"/>
      <c r="Z173" s="12"/>
      <c r="AA173" s="12"/>
      <c r="AB173" s="12"/>
      <c r="AC173" s="12"/>
      <c r="AD173" s="12"/>
      <c r="AE173" s="12"/>
      <c r="AR173" s="211" t="s">
        <v>84</v>
      </c>
      <c r="AT173" s="212" t="s">
        <v>76</v>
      </c>
      <c r="AU173" s="212" t="s">
        <v>77</v>
      </c>
      <c r="AY173" s="211" t="s">
        <v>219</v>
      </c>
      <c r="BK173" s="213">
        <f>SUM(BK174:BK182)</f>
        <v>0</v>
      </c>
    </row>
    <row r="174" s="2" customFormat="1" ht="24.15" customHeight="1">
      <c r="A174" s="42"/>
      <c r="B174" s="43"/>
      <c r="C174" s="216" t="s">
        <v>355</v>
      </c>
      <c r="D174" s="216" t="s">
        <v>221</v>
      </c>
      <c r="E174" s="217" t="s">
        <v>1928</v>
      </c>
      <c r="F174" s="218" t="s">
        <v>1929</v>
      </c>
      <c r="G174" s="219" t="s">
        <v>1749</v>
      </c>
      <c r="H174" s="220">
        <v>23.52</v>
      </c>
      <c r="I174" s="221"/>
      <c r="J174" s="222">
        <f>ROUND(I174*H174,2)</f>
        <v>0</v>
      </c>
      <c r="K174" s="218" t="s">
        <v>1129</v>
      </c>
      <c r="L174" s="48"/>
      <c r="M174" s="223" t="s">
        <v>32</v>
      </c>
      <c r="N174" s="224" t="s">
        <v>48</v>
      </c>
      <c r="O174" s="88"/>
      <c r="P174" s="225">
        <f>O174*H174</f>
        <v>0</v>
      </c>
      <c r="Q174" s="225">
        <v>0.22797600000000001</v>
      </c>
      <c r="R174" s="225">
        <f>Q174*H174</f>
        <v>5.3619955199999998</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3110</v>
      </c>
    </row>
    <row r="175" s="2" customFormat="1">
      <c r="A175" s="42"/>
      <c r="B175" s="43"/>
      <c r="C175" s="44"/>
      <c r="D175" s="299" t="s">
        <v>1131</v>
      </c>
      <c r="E175" s="44"/>
      <c r="F175" s="300" t="s">
        <v>1931</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15" customFormat="1">
      <c r="A176" s="15"/>
      <c r="B176" s="266"/>
      <c r="C176" s="267"/>
      <c r="D176" s="231" t="s">
        <v>228</v>
      </c>
      <c r="E176" s="268" t="s">
        <v>32</v>
      </c>
      <c r="F176" s="269" t="s">
        <v>2982</v>
      </c>
      <c r="G176" s="267"/>
      <c r="H176" s="268" t="s">
        <v>32</v>
      </c>
      <c r="I176" s="270"/>
      <c r="J176" s="267"/>
      <c r="K176" s="267"/>
      <c r="L176" s="271"/>
      <c r="M176" s="272"/>
      <c r="N176" s="273"/>
      <c r="O176" s="273"/>
      <c r="P176" s="273"/>
      <c r="Q176" s="273"/>
      <c r="R176" s="273"/>
      <c r="S176" s="273"/>
      <c r="T176" s="274"/>
      <c r="U176" s="15"/>
      <c r="V176" s="15"/>
      <c r="W176" s="15"/>
      <c r="X176" s="15"/>
      <c r="Y176" s="15"/>
      <c r="Z176" s="15"/>
      <c r="AA176" s="15"/>
      <c r="AB176" s="15"/>
      <c r="AC176" s="15"/>
      <c r="AD176" s="15"/>
      <c r="AE176" s="15"/>
      <c r="AT176" s="275" t="s">
        <v>228</v>
      </c>
      <c r="AU176" s="275" t="s">
        <v>84</v>
      </c>
      <c r="AV176" s="15" t="s">
        <v>84</v>
      </c>
      <c r="AW176" s="15" t="s">
        <v>39</v>
      </c>
      <c r="AX176" s="15" t="s">
        <v>77</v>
      </c>
      <c r="AY176" s="275" t="s">
        <v>219</v>
      </c>
    </row>
    <row r="177" s="13" customFormat="1">
      <c r="A177" s="13"/>
      <c r="B177" s="229"/>
      <c r="C177" s="230"/>
      <c r="D177" s="231" t="s">
        <v>228</v>
      </c>
      <c r="E177" s="232" t="s">
        <v>2247</v>
      </c>
      <c r="F177" s="233" t="s">
        <v>3111</v>
      </c>
      <c r="G177" s="230"/>
      <c r="H177" s="234">
        <v>23.52</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24.15" customHeight="1">
      <c r="A178" s="42"/>
      <c r="B178" s="43"/>
      <c r="C178" s="216" t="s">
        <v>362</v>
      </c>
      <c r="D178" s="216" t="s">
        <v>221</v>
      </c>
      <c r="E178" s="217" t="s">
        <v>2984</v>
      </c>
      <c r="F178" s="218" t="s">
        <v>2985</v>
      </c>
      <c r="G178" s="219" t="s">
        <v>1749</v>
      </c>
      <c r="H178" s="220">
        <v>21.515999999999998</v>
      </c>
      <c r="I178" s="221"/>
      <c r="J178" s="222">
        <f>ROUND(I178*H178,2)</f>
        <v>0</v>
      </c>
      <c r="K178" s="218" t="s">
        <v>1129</v>
      </c>
      <c r="L178" s="48"/>
      <c r="M178" s="223" t="s">
        <v>32</v>
      </c>
      <c r="N178" s="224" t="s">
        <v>48</v>
      </c>
      <c r="O178" s="88"/>
      <c r="P178" s="225">
        <f>O178*H178</f>
        <v>0</v>
      </c>
      <c r="Q178" s="225">
        <v>0.247866</v>
      </c>
      <c r="R178" s="225">
        <f>Q178*H178</f>
        <v>5.3330848559999993</v>
      </c>
      <c r="S178" s="225">
        <v>0</v>
      </c>
      <c r="T178" s="226">
        <f>S178*H178</f>
        <v>0</v>
      </c>
      <c r="U178" s="42"/>
      <c r="V178" s="42"/>
      <c r="W178" s="42"/>
      <c r="X178" s="42"/>
      <c r="Y178" s="42"/>
      <c r="Z178" s="42"/>
      <c r="AA178" s="42"/>
      <c r="AB178" s="42"/>
      <c r="AC178" s="42"/>
      <c r="AD178" s="42"/>
      <c r="AE178" s="42"/>
      <c r="AR178" s="227" t="s">
        <v>226</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226</v>
      </c>
      <c r="BM178" s="227" t="s">
        <v>3112</v>
      </c>
    </row>
    <row r="179" s="2" customFormat="1">
      <c r="A179" s="42"/>
      <c r="B179" s="43"/>
      <c r="C179" s="44"/>
      <c r="D179" s="299" t="s">
        <v>1131</v>
      </c>
      <c r="E179" s="44"/>
      <c r="F179" s="300" t="s">
        <v>2987</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1131</v>
      </c>
      <c r="AU179" s="20" t="s">
        <v>84</v>
      </c>
    </row>
    <row r="180" s="13" customFormat="1">
      <c r="A180" s="13"/>
      <c r="B180" s="229"/>
      <c r="C180" s="230"/>
      <c r="D180" s="231" t="s">
        <v>228</v>
      </c>
      <c r="E180" s="232" t="s">
        <v>1908</v>
      </c>
      <c r="F180" s="233" t="s">
        <v>3113</v>
      </c>
      <c r="G180" s="230"/>
      <c r="H180" s="234">
        <v>21.515999999999998</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33" customHeight="1">
      <c r="A181" s="42"/>
      <c r="B181" s="43"/>
      <c r="C181" s="216" t="s">
        <v>366</v>
      </c>
      <c r="D181" s="216" t="s">
        <v>221</v>
      </c>
      <c r="E181" s="217" t="s">
        <v>2989</v>
      </c>
      <c r="F181" s="218" t="s">
        <v>2990</v>
      </c>
      <c r="G181" s="219" t="s">
        <v>1749</v>
      </c>
      <c r="H181" s="220">
        <v>21.515999999999998</v>
      </c>
      <c r="I181" s="221"/>
      <c r="J181" s="222">
        <f>ROUND(I181*H181,2)</f>
        <v>0</v>
      </c>
      <c r="K181" s="218" t="s">
        <v>1129</v>
      </c>
      <c r="L181" s="48"/>
      <c r="M181" s="223" t="s">
        <v>32</v>
      </c>
      <c r="N181" s="224" t="s">
        <v>48</v>
      </c>
      <c r="O181" s="88"/>
      <c r="P181" s="225">
        <f>O181*H181</f>
        <v>0</v>
      </c>
      <c r="Q181" s="225">
        <v>0.71198399999999995</v>
      </c>
      <c r="R181" s="225">
        <f>Q181*H181</f>
        <v>15.319047743999997</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3114</v>
      </c>
    </row>
    <row r="182" s="2" customFormat="1">
      <c r="A182" s="42"/>
      <c r="B182" s="43"/>
      <c r="C182" s="44"/>
      <c r="D182" s="299" t="s">
        <v>1131</v>
      </c>
      <c r="E182" s="44"/>
      <c r="F182" s="300" t="s">
        <v>2992</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12" customFormat="1" ht="25.92" customHeight="1">
      <c r="A183" s="12"/>
      <c r="B183" s="200"/>
      <c r="C183" s="201"/>
      <c r="D183" s="202" t="s">
        <v>76</v>
      </c>
      <c r="E183" s="203" t="s">
        <v>1970</v>
      </c>
      <c r="F183" s="203" t="s">
        <v>1971</v>
      </c>
      <c r="G183" s="201"/>
      <c r="H183" s="201"/>
      <c r="I183" s="204"/>
      <c r="J183" s="205">
        <f>BK183</f>
        <v>0</v>
      </c>
      <c r="K183" s="201"/>
      <c r="L183" s="206"/>
      <c r="M183" s="207"/>
      <c r="N183" s="208"/>
      <c r="O183" s="208"/>
      <c r="P183" s="209">
        <f>SUM(P184:P197)</f>
        <v>0</v>
      </c>
      <c r="Q183" s="208"/>
      <c r="R183" s="209">
        <f>SUM(R184:R197)</f>
        <v>0.050000000000000003</v>
      </c>
      <c r="S183" s="208"/>
      <c r="T183" s="210">
        <f>SUM(T184:T197)</f>
        <v>0</v>
      </c>
      <c r="U183" s="12"/>
      <c r="V183" s="12"/>
      <c r="W183" s="12"/>
      <c r="X183" s="12"/>
      <c r="Y183" s="12"/>
      <c r="Z183" s="12"/>
      <c r="AA183" s="12"/>
      <c r="AB183" s="12"/>
      <c r="AC183" s="12"/>
      <c r="AD183" s="12"/>
      <c r="AE183" s="12"/>
      <c r="AR183" s="211" t="s">
        <v>86</v>
      </c>
      <c r="AT183" s="212" t="s">
        <v>76</v>
      </c>
      <c r="AU183" s="212" t="s">
        <v>77</v>
      </c>
      <c r="AY183" s="211" t="s">
        <v>219</v>
      </c>
      <c r="BK183" s="213">
        <f>SUM(BK184:BK197)</f>
        <v>0</v>
      </c>
    </row>
    <row r="184" s="2" customFormat="1" ht="24.15" customHeight="1">
      <c r="A184" s="42"/>
      <c r="B184" s="43"/>
      <c r="C184" s="216" t="s">
        <v>370</v>
      </c>
      <c r="D184" s="216" t="s">
        <v>221</v>
      </c>
      <c r="E184" s="217" t="s">
        <v>1976</v>
      </c>
      <c r="F184" s="218" t="s">
        <v>1977</v>
      </c>
      <c r="G184" s="219" t="s">
        <v>1749</v>
      </c>
      <c r="H184" s="220">
        <v>50.378</v>
      </c>
      <c r="I184" s="221"/>
      <c r="J184" s="222">
        <f>ROUND(I184*H184,2)</f>
        <v>0</v>
      </c>
      <c r="K184" s="218" t="s">
        <v>1129</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302</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302</v>
      </c>
      <c r="BM184" s="227" t="s">
        <v>3115</v>
      </c>
    </row>
    <row r="185" s="2" customFormat="1">
      <c r="A185" s="42"/>
      <c r="B185" s="43"/>
      <c r="C185" s="44"/>
      <c r="D185" s="299" t="s">
        <v>1131</v>
      </c>
      <c r="E185" s="44"/>
      <c r="F185" s="300" t="s">
        <v>1979</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1131</v>
      </c>
      <c r="AU185" s="20" t="s">
        <v>84</v>
      </c>
    </row>
    <row r="186" s="15" customFormat="1">
      <c r="A186" s="15"/>
      <c r="B186" s="266"/>
      <c r="C186" s="267"/>
      <c r="D186" s="231" t="s">
        <v>228</v>
      </c>
      <c r="E186" s="268" t="s">
        <v>32</v>
      </c>
      <c r="F186" s="269" t="s">
        <v>2997</v>
      </c>
      <c r="G186" s="267"/>
      <c r="H186" s="268" t="s">
        <v>32</v>
      </c>
      <c r="I186" s="270"/>
      <c r="J186" s="267"/>
      <c r="K186" s="267"/>
      <c r="L186" s="271"/>
      <c r="M186" s="272"/>
      <c r="N186" s="273"/>
      <c r="O186" s="273"/>
      <c r="P186" s="273"/>
      <c r="Q186" s="273"/>
      <c r="R186" s="273"/>
      <c r="S186" s="273"/>
      <c r="T186" s="274"/>
      <c r="U186" s="15"/>
      <c r="V186" s="15"/>
      <c r="W186" s="15"/>
      <c r="X186" s="15"/>
      <c r="Y186" s="15"/>
      <c r="Z186" s="15"/>
      <c r="AA186" s="15"/>
      <c r="AB186" s="15"/>
      <c r="AC186" s="15"/>
      <c r="AD186" s="15"/>
      <c r="AE186" s="15"/>
      <c r="AT186" s="275" t="s">
        <v>228</v>
      </c>
      <c r="AU186" s="275" t="s">
        <v>84</v>
      </c>
      <c r="AV186" s="15" t="s">
        <v>84</v>
      </c>
      <c r="AW186" s="15" t="s">
        <v>39</v>
      </c>
      <c r="AX186" s="15" t="s">
        <v>77</v>
      </c>
      <c r="AY186" s="275" t="s">
        <v>219</v>
      </c>
    </row>
    <row r="187" s="13" customFormat="1">
      <c r="A187" s="13"/>
      <c r="B187" s="229"/>
      <c r="C187" s="230"/>
      <c r="D187" s="231" t="s">
        <v>228</v>
      </c>
      <c r="E187" s="232" t="s">
        <v>2066</v>
      </c>
      <c r="F187" s="233" t="s">
        <v>3116</v>
      </c>
      <c r="G187" s="230"/>
      <c r="H187" s="234">
        <v>50.378</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84</v>
      </c>
      <c r="AY187" s="240" t="s">
        <v>219</v>
      </c>
    </row>
    <row r="188" s="2" customFormat="1" ht="16.5" customHeight="1">
      <c r="A188" s="42"/>
      <c r="B188" s="43"/>
      <c r="C188" s="252" t="s">
        <v>375</v>
      </c>
      <c r="D188" s="252" t="s">
        <v>280</v>
      </c>
      <c r="E188" s="253" t="s">
        <v>1980</v>
      </c>
      <c r="F188" s="254" t="s">
        <v>1981</v>
      </c>
      <c r="G188" s="255" t="s">
        <v>1839</v>
      </c>
      <c r="H188" s="256">
        <v>0.014999999999999999</v>
      </c>
      <c r="I188" s="257"/>
      <c r="J188" s="258">
        <f>ROUND(I188*H188,2)</f>
        <v>0</v>
      </c>
      <c r="K188" s="254" t="s">
        <v>1129</v>
      </c>
      <c r="L188" s="259"/>
      <c r="M188" s="260" t="s">
        <v>32</v>
      </c>
      <c r="N188" s="261" t="s">
        <v>48</v>
      </c>
      <c r="O188" s="88"/>
      <c r="P188" s="225">
        <f>O188*H188</f>
        <v>0</v>
      </c>
      <c r="Q188" s="225">
        <v>1</v>
      </c>
      <c r="R188" s="225">
        <f>Q188*H188</f>
        <v>0.014999999999999999</v>
      </c>
      <c r="S188" s="225">
        <v>0</v>
      </c>
      <c r="T188" s="226">
        <f>S188*H188</f>
        <v>0</v>
      </c>
      <c r="U188" s="42"/>
      <c r="V188" s="42"/>
      <c r="W188" s="42"/>
      <c r="X188" s="42"/>
      <c r="Y188" s="42"/>
      <c r="Z188" s="42"/>
      <c r="AA188" s="42"/>
      <c r="AB188" s="42"/>
      <c r="AC188" s="42"/>
      <c r="AD188" s="42"/>
      <c r="AE188" s="42"/>
      <c r="AR188" s="227" t="s">
        <v>375</v>
      </c>
      <c r="AT188" s="227" t="s">
        <v>280</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302</v>
      </c>
      <c r="BM188" s="227" t="s">
        <v>3117</v>
      </c>
    </row>
    <row r="189" s="2" customFormat="1">
      <c r="A189" s="42"/>
      <c r="B189" s="43"/>
      <c r="C189" s="44"/>
      <c r="D189" s="231" t="s">
        <v>663</v>
      </c>
      <c r="E189" s="44"/>
      <c r="F189" s="276" t="s">
        <v>1983</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663</v>
      </c>
      <c r="AU189" s="20" t="s">
        <v>84</v>
      </c>
    </row>
    <row r="190" s="2" customFormat="1" ht="24.15" customHeight="1">
      <c r="A190" s="42"/>
      <c r="B190" s="43"/>
      <c r="C190" s="216" t="s">
        <v>380</v>
      </c>
      <c r="D190" s="216" t="s">
        <v>221</v>
      </c>
      <c r="E190" s="217" t="s">
        <v>1984</v>
      </c>
      <c r="F190" s="218" t="s">
        <v>1985</v>
      </c>
      <c r="G190" s="219" t="s">
        <v>1749</v>
      </c>
      <c r="H190" s="220">
        <v>50.378</v>
      </c>
      <c r="I190" s="221"/>
      <c r="J190" s="222">
        <f>ROUND(I190*H190,2)</f>
        <v>0</v>
      </c>
      <c r="K190" s="218" t="s">
        <v>1129</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302</v>
      </c>
      <c r="AT190" s="227" t="s">
        <v>221</v>
      </c>
      <c r="AU190" s="227" t="s">
        <v>84</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302</v>
      </c>
      <c r="BM190" s="227" t="s">
        <v>3118</v>
      </c>
    </row>
    <row r="191" s="2" customFormat="1">
      <c r="A191" s="42"/>
      <c r="B191" s="43"/>
      <c r="C191" s="44"/>
      <c r="D191" s="299" t="s">
        <v>1131</v>
      </c>
      <c r="E191" s="44"/>
      <c r="F191" s="300" t="s">
        <v>1987</v>
      </c>
      <c r="G191" s="44"/>
      <c r="H191" s="44"/>
      <c r="I191" s="277"/>
      <c r="J191" s="44"/>
      <c r="K191" s="44"/>
      <c r="L191" s="48"/>
      <c r="M191" s="278"/>
      <c r="N191" s="279"/>
      <c r="O191" s="88"/>
      <c r="P191" s="88"/>
      <c r="Q191" s="88"/>
      <c r="R191" s="88"/>
      <c r="S191" s="88"/>
      <c r="T191" s="89"/>
      <c r="U191" s="42"/>
      <c r="V191" s="42"/>
      <c r="W191" s="42"/>
      <c r="X191" s="42"/>
      <c r="Y191" s="42"/>
      <c r="Z191" s="42"/>
      <c r="AA191" s="42"/>
      <c r="AB191" s="42"/>
      <c r="AC191" s="42"/>
      <c r="AD191" s="42"/>
      <c r="AE191" s="42"/>
      <c r="AT191" s="20" t="s">
        <v>1131</v>
      </c>
      <c r="AU191" s="20" t="s">
        <v>84</v>
      </c>
    </row>
    <row r="192" s="15" customFormat="1">
      <c r="A192" s="15"/>
      <c r="B192" s="266"/>
      <c r="C192" s="267"/>
      <c r="D192" s="231" t="s">
        <v>228</v>
      </c>
      <c r="E192" s="268" t="s">
        <v>32</v>
      </c>
      <c r="F192" s="269" t="s">
        <v>3001</v>
      </c>
      <c r="G192" s="267"/>
      <c r="H192" s="268" t="s">
        <v>32</v>
      </c>
      <c r="I192" s="270"/>
      <c r="J192" s="267"/>
      <c r="K192" s="267"/>
      <c r="L192" s="271"/>
      <c r="M192" s="272"/>
      <c r="N192" s="273"/>
      <c r="O192" s="273"/>
      <c r="P192" s="273"/>
      <c r="Q192" s="273"/>
      <c r="R192" s="273"/>
      <c r="S192" s="273"/>
      <c r="T192" s="274"/>
      <c r="U192" s="15"/>
      <c r="V192" s="15"/>
      <c r="W192" s="15"/>
      <c r="X192" s="15"/>
      <c r="Y192" s="15"/>
      <c r="Z192" s="15"/>
      <c r="AA192" s="15"/>
      <c r="AB192" s="15"/>
      <c r="AC192" s="15"/>
      <c r="AD192" s="15"/>
      <c r="AE192" s="15"/>
      <c r="AT192" s="275" t="s">
        <v>228</v>
      </c>
      <c r="AU192" s="275" t="s">
        <v>84</v>
      </c>
      <c r="AV192" s="15" t="s">
        <v>84</v>
      </c>
      <c r="AW192" s="15" t="s">
        <v>39</v>
      </c>
      <c r="AX192" s="15" t="s">
        <v>77</v>
      </c>
      <c r="AY192" s="275" t="s">
        <v>219</v>
      </c>
    </row>
    <row r="193" s="13" customFormat="1">
      <c r="A193" s="13"/>
      <c r="B193" s="229"/>
      <c r="C193" s="230"/>
      <c r="D193" s="231" t="s">
        <v>228</v>
      </c>
      <c r="E193" s="232" t="s">
        <v>1730</v>
      </c>
      <c r="F193" s="233" t="s">
        <v>3119</v>
      </c>
      <c r="G193" s="230"/>
      <c r="H193" s="234">
        <v>50.378</v>
      </c>
      <c r="I193" s="235"/>
      <c r="J193" s="230"/>
      <c r="K193" s="230"/>
      <c r="L193" s="236"/>
      <c r="M193" s="237"/>
      <c r="N193" s="238"/>
      <c r="O193" s="238"/>
      <c r="P193" s="238"/>
      <c r="Q193" s="238"/>
      <c r="R193" s="238"/>
      <c r="S193" s="238"/>
      <c r="T193" s="239"/>
      <c r="U193" s="13"/>
      <c r="V193" s="13"/>
      <c r="W193" s="13"/>
      <c r="X193" s="13"/>
      <c r="Y193" s="13"/>
      <c r="Z193" s="13"/>
      <c r="AA193" s="13"/>
      <c r="AB193" s="13"/>
      <c r="AC193" s="13"/>
      <c r="AD193" s="13"/>
      <c r="AE193" s="13"/>
      <c r="AT193" s="240" t="s">
        <v>228</v>
      </c>
      <c r="AU193" s="240" t="s">
        <v>84</v>
      </c>
      <c r="AV193" s="13" t="s">
        <v>86</v>
      </c>
      <c r="AW193" s="13" t="s">
        <v>39</v>
      </c>
      <c r="AX193" s="13" t="s">
        <v>84</v>
      </c>
      <c r="AY193" s="240" t="s">
        <v>219</v>
      </c>
    </row>
    <row r="194" s="2" customFormat="1" ht="16.5" customHeight="1">
      <c r="A194" s="42"/>
      <c r="B194" s="43"/>
      <c r="C194" s="252" t="s">
        <v>385</v>
      </c>
      <c r="D194" s="252" t="s">
        <v>280</v>
      </c>
      <c r="E194" s="253" t="s">
        <v>1988</v>
      </c>
      <c r="F194" s="254" t="s">
        <v>1989</v>
      </c>
      <c r="G194" s="255" t="s">
        <v>1839</v>
      </c>
      <c r="H194" s="256">
        <v>0.035000000000000003</v>
      </c>
      <c r="I194" s="257"/>
      <c r="J194" s="258">
        <f>ROUND(I194*H194,2)</f>
        <v>0</v>
      </c>
      <c r="K194" s="254" t="s">
        <v>1129</v>
      </c>
      <c r="L194" s="259"/>
      <c r="M194" s="260" t="s">
        <v>32</v>
      </c>
      <c r="N194" s="261" t="s">
        <v>48</v>
      </c>
      <c r="O194" s="88"/>
      <c r="P194" s="225">
        <f>O194*H194</f>
        <v>0</v>
      </c>
      <c r="Q194" s="225">
        <v>1</v>
      </c>
      <c r="R194" s="225">
        <f>Q194*H194</f>
        <v>0.035000000000000003</v>
      </c>
      <c r="S194" s="225">
        <v>0</v>
      </c>
      <c r="T194" s="226">
        <f>S194*H194</f>
        <v>0</v>
      </c>
      <c r="U194" s="42"/>
      <c r="V194" s="42"/>
      <c r="W194" s="42"/>
      <c r="X194" s="42"/>
      <c r="Y194" s="42"/>
      <c r="Z194" s="42"/>
      <c r="AA194" s="42"/>
      <c r="AB194" s="42"/>
      <c r="AC194" s="42"/>
      <c r="AD194" s="42"/>
      <c r="AE194" s="42"/>
      <c r="AR194" s="227" t="s">
        <v>375</v>
      </c>
      <c r="AT194" s="227" t="s">
        <v>280</v>
      </c>
      <c r="AU194" s="227" t="s">
        <v>84</v>
      </c>
      <c r="AY194" s="20" t="s">
        <v>219</v>
      </c>
      <c r="BE194" s="228">
        <f>IF(N194="základní",J194,0)</f>
        <v>0</v>
      </c>
      <c r="BF194" s="228">
        <f>IF(N194="snížená",J194,0)</f>
        <v>0</v>
      </c>
      <c r="BG194" s="228">
        <f>IF(N194="zákl. přenesená",J194,0)</f>
        <v>0</v>
      </c>
      <c r="BH194" s="228">
        <f>IF(N194="sníž. přenesená",J194,0)</f>
        <v>0</v>
      </c>
      <c r="BI194" s="228">
        <f>IF(N194="nulová",J194,0)</f>
        <v>0</v>
      </c>
      <c r="BJ194" s="20" t="s">
        <v>84</v>
      </c>
      <c r="BK194" s="228">
        <f>ROUND(I194*H194,2)</f>
        <v>0</v>
      </c>
      <c r="BL194" s="20" t="s">
        <v>302</v>
      </c>
      <c r="BM194" s="227" t="s">
        <v>3120</v>
      </c>
    </row>
    <row r="195" s="2" customFormat="1">
      <c r="A195" s="42"/>
      <c r="B195" s="43"/>
      <c r="C195" s="44"/>
      <c r="D195" s="231" t="s">
        <v>663</v>
      </c>
      <c r="E195" s="44"/>
      <c r="F195" s="276" t="s">
        <v>1991</v>
      </c>
      <c r="G195" s="44"/>
      <c r="H195" s="44"/>
      <c r="I195" s="277"/>
      <c r="J195" s="44"/>
      <c r="K195" s="44"/>
      <c r="L195" s="48"/>
      <c r="M195" s="278"/>
      <c r="N195" s="279"/>
      <c r="O195" s="88"/>
      <c r="P195" s="88"/>
      <c r="Q195" s="88"/>
      <c r="R195" s="88"/>
      <c r="S195" s="88"/>
      <c r="T195" s="89"/>
      <c r="U195" s="42"/>
      <c r="V195" s="42"/>
      <c r="W195" s="42"/>
      <c r="X195" s="42"/>
      <c r="Y195" s="42"/>
      <c r="Z195" s="42"/>
      <c r="AA195" s="42"/>
      <c r="AB195" s="42"/>
      <c r="AC195" s="42"/>
      <c r="AD195" s="42"/>
      <c r="AE195" s="42"/>
      <c r="AT195" s="20" t="s">
        <v>663</v>
      </c>
      <c r="AU195" s="20" t="s">
        <v>84</v>
      </c>
    </row>
    <row r="196" s="2" customFormat="1" ht="24.15" customHeight="1">
      <c r="A196" s="42"/>
      <c r="B196" s="43"/>
      <c r="C196" s="216" t="s">
        <v>390</v>
      </c>
      <c r="D196" s="216" t="s">
        <v>221</v>
      </c>
      <c r="E196" s="217" t="s">
        <v>2037</v>
      </c>
      <c r="F196" s="218" t="s">
        <v>2038</v>
      </c>
      <c r="G196" s="219" t="s">
        <v>1839</v>
      </c>
      <c r="H196" s="220">
        <v>0.050000000000000003</v>
      </c>
      <c r="I196" s="221"/>
      <c r="J196" s="222">
        <f>ROUND(I196*H196,2)</f>
        <v>0</v>
      </c>
      <c r="K196" s="218" t="s">
        <v>1129</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302</v>
      </c>
      <c r="AT196" s="227" t="s">
        <v>221</v>
      </c>
      <c r="AU196" s="227" t="s">
        <v>84</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302</v>
      </c>
      <c r="BM196" s="227" t="s">
        <v>3121</v>
      </c>
    </row>
    <row r="197" s="2" customFormat="1">
      <c r="A197" s="42"/>
      <c r="B197" s="43"/>
      <c r="C197" s="44"/>
      <c r="D197" s="299" t="s">
        <v>1131</v>
      </c>
      <c r="E197" s="44"/>
      <c r="F197" s="300" t="s">
        <v>2040</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1131</v>
      </c>
      <c r="AU197" s="20" t="s">
        <v>84</v>
      </c>
    </row>
    <row r="198" s="12" customFormat="1" ht="25.92" customHeight="1">
      <c r="A198" s="12"/>
      <c r="B198" s="200"/>
      <c r="C198" s="201"/>
      <c r="D198" s="202" t="s">
        <v>76</v>
      </c>
      <c r="E198" s="203" t="s">
        <v>267</v>
      </c>
      <c r="F198" s="203" t="s">
        <v>2041</v>
      </c>
      <c r="G198" s="201"/>
      <c r="H198" s="201"/>
      <c r="I198" s="204"/>
      <c r="J198" s="205">
        <f>BK198</f>
        <v>0</v>
      </c>
      <c r="K198" s="201"/>
      <c r="L198" s="206"/>
      <c r="M198" s="207"/>
      <c r="N198" s="208"/>
      <c r="O198" s="208"/>
      <c r="P198" s="209">
        <f>SUM(P199:P225)</f>
        <v>0</v>
      </c>
      <c r="Q198" s="208"/>
      <c r="R198" s="209">
        <f>SUM(R199:R225)</f>
        <v>42.460335748000006</v>
      </c>
      <c r="S198" s="208"/>
      <c r="T198" s="210">
        <f>SUM(T199:T225)</f>
        <v>40.089000000000006</v>
      </c>
      <c r="U198" s="12"/>
      <c r="V198" s="12"/>
      <c r="W198" s="12"/>
      <c r="X198" s="12"/>
      <c r="Y198" s="12"/>
      <c r="Z198" s="12"/>
      <c r="AA198" s="12"/>
      <c r="AB198" s="12"/>
      <c r="AC198" s="12"/>
      <c r="AD198" s="12"/>
      <c r="AE198" s="12"/>
      <c r="AR198" s="211" t="s">
        <v>84</v>
      </c>
      <c r="AT198" s="212" t="s">
        <v>76</v>
      </c>
      <c r="AU198" s="212" t="s">
        <v>77</v>
      </c>
      <c r="AY198" s="211" t="s">
        <v>219</v>
      </c>
      <c r="BK198" s="213">
        <f>SUM(BK199:BK225)</f>
        <v>0</v>
      </c>
    </row>
    <row r="199" s="2" customFormat="1" ht="24.15" customHeight="1">
      <c r="A199" s="42"/>
      <c r="B199" s="43"/>
      <c r="C199" s="216" t="s">
        <v>394</v>
      </c>
      <c r="D199" s="216" t="s">
        <v>221</v>
      </c>
      <c r="E199" s="217" t="s">
        <v>3011</v>
      </c>
      <c r="F199" s="218" t="s">
        <v>3012</v>
      </c>
      <c r="G199" s="219" t="s">
        <v>280</v>
      </c>
      <c r="H199" s="220">
        <v>11.195</v>
      </c>
      <c r="I199" s="221"/>
      <c r="J199" s="222">
        <f>ROUND(I199*H199,2)</f>
        <v>0</v>
      </c>
      <c r="K199" s="218" t="s">
        <v>1129</v>
      </c>
      <c r="L199" s="48"/>
      <c r="M199" s="223" t="s">
        <v>32</v>
      </c>
      <c r="N199" s="224" t="s">
        <v>48</v>
      </c>
      <c r="O199" s="88"/>
      <c r="P199" s="225">
        <f>O199*H199</f>
        <v>0</v>
      </c>
      <c r="Q199" s="225">
        <v>2.2041864000000002</v>
      </c>
      <c r="R199" s="225">
        <f>Q199*H199</f>
        <v>24.675866748000004</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3122</v>
      </c>
    </row>
    <row r="200" s="2" customFormat="1">
      <c r="A200" s="42"/>
      <c r="B200" s="43"/>
      <c r="C200" s="44"/>
      <c r="D200" s="299" t="s">
        <v>1131</v>
      </c>
      <c r="E200" s="44"/>
      <c r="F200" s="300" t="s">
        <v>3014</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1131</v>
      </c>
      <c r="AU200" s="20" t="s">
        <v>84</v>
      </c>
    </row>
    <row r="201" s="15" customFormat="1">
      <c r="A201" s="15"/>
      <c r="B201" s="266"/>
      <c r="C201" s="267"/>
      <c r="D201" s="231" t="s">
        <v>228</v>
      </c>
      <c r="E201" s="268" t="s">
        <v>32</v>
      </c>
      <c r="F201" s="269" t="s">
        <v>3015</v>
      </c>
      <c r="G201" s="267"/>
      <c r="H201" s="268" t="s">
        <v>32</v>
      </c>
      <c r="I201" s="270"/>
      <c r="J201" s="267"/>
      <c r="K201" s="267"/>
      <c r="L201" s="271"/>
      <c r="M201" s="272"/>
      <c r="N201" s="273"/>
      <c r="O201" s="273"/>
      <c r="P201" s="273"/>
      <c r="Q201" s="273"/>
      <c r="R201" s="273"/>
      <c r="S201" s="273"/>
      <c r="T201" s="274"/>
      <c r="U201" s="15"/>
      <c r="V201" s="15"/>
      <c r="W201" s="15"/>
      <c r="X201" s="15"/>
      <c r="Y201" s="15"/>
      <c r="Z201" s="15"/>
      <c r="AA201" s="15"/>
      <c r="AB201" s="15"/>
      <c r="AC201" s="15"/>
      <c r="AD201" s="15"/>
      <c r="AE201" s="15"/>
      <c r="AT201" s="275" t="s">
        <v>228</v>
      </c>
      <c r="AU201" s="275" t="s">
        <v>84</v>
      </c>
      <c r="AV201" s="15" t="s">
        <v>84</v>
      </c>
      <c r="AW201" s="15" t="s">
        <v>39</v>
      </c>
      <c r="AX201" s="15" t="s">
        <v>77</v>
      </c>
      <c r="AY201" s="275" t="s">
        <v>219</v>
      </c>
    </row>
    <row r="202" s="13" customFormat="1">
      <c r="A202" s="13"/>
      <c r="B202" s="229"/>
      <c r="C202" s="230"/>
      <c r="D202" s="231" t="s">
        <v>228</v>
      </c>
      <c r="E202" s="232" t="s">
        <v>2256</v>
      </c>
      <c r="F202" s="233" t="s">
        <v>3123</v>
      </c>
      <c r="G202" s="230"/>
      <c r="H202" s="234">
        <v>11.195</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84</v>
      </c>
      <c r="AV202" s="13" t="s">
        <v>86</v>
      </c>
      <c r="AW202" s="13" t="s">
        <v>39</v>
      </c>
      <c r="AX202" s="13" t="s">
        <v>84</v>
      </c>
      <c r="AY202" s="240" t="s">
        <v>219</v>
      </c>
    </row>
    <row r="203" s="2" customFormat="1" ht="16.5" customHeight="1">
      <c r="A203" s="42"/>
      <c r="B203" s="43"/>
      <c r="C203" s="252" t="s">
        <v>398</v>
      </c>
      <c r="D203" s="252" t="s">
        <v>280</v>
      </c>
      <c r="E203" s="253" t="s">
        <v>3017</v>
      </c>
      <c r="F203" s="254" t="s">
        <v>3018</v>
      </c>
      <c r="G203" s="255" t="s">
        <v>1756</v>
      </c>
      <c r="H203" s="256">
        <v>8</v>
      </c>
      <c r="I203" s="257"/>
      <c r="J203" s="258">
        <f>ROUND(I203*H203,2)</f>
        <v>0</v>
      </c>
      <c r="K203" s="254" t="s">
        <v>1903</v>
      </c>
      <c r="L203" s="259"/>
      <c r="M203" s="260" t="s">
        <v>32</v>
      </c>
      <c r="N203" s="261" t="s">
        <v>48</v>
      </c>
      <c r="O203" s="88"/>
      <c r="P203" s="225">
        <f>O203*H203</f>
        <v>0</v>
      </c>
      <c r="Q203" s="225">
        <v>1.3839999999999999</v>
      </c>
      <c r="R203" s="225">
        <f>Q203*H203</f>
        <v>11.071999999999999</v>
      </c>
      <c r="S203" s="225">
        <v>0</v>
      </c>
      <c r="T203" s="226">
        <f>S203*H203</f>
        <v>0</v>
      </c>
      <c r="U203" s="42"/>
      <c r="V203" s="42"/>
      <c r="W203" s="42"/>
      <c r="X203" s="42"/>
      <c r="Y203" s="42"/>
      <c r="Z203" s="42"/>
      <c r="AA203" s="42"/>
      <c r="AB203" s="42"/>
      <c r="AC203" s="42"/>
      <c r="AD203" s="42"/>
      <c r="AE203" s="42"/>
      <c r="AR203" s="227" t="s">
        <v>262</v>
      </c>
      <c r="AT203" s="227" t="s">
        <v>280</v>
      </c>
      <c r="AU203" s="227" t="s">
        <v>84</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3124</v>
      </c>
    </row>
    <row r="204" s="15" customFormat="1">
      <c r="A204" s="15"/>
      <c r="B204" s="266"/>
      <c r="C204" s="267"/>
      <c r="D204" s="231" t="s">
        <v>228</v>
      </c>
      <c r="E204" s="268" t="s">
        <v>32</v>
      </c>
      <c r="F204" s="269" t="s">
        <v>3021</v>
      </c>
      <c r="G204" s="267"/>
      <c r="H204" s="268" t="s">
        <v>32</v>
      </c>
      <c r="I204" s="270"/>
      <c r="J204" s="267"/>
      <c r="K204" s="267"/>
      <c r="L204" s="271"/>
      <c r="M204" s="272"/>
      <c r="N204" s="273"/>
      <c r="O204" s="273"/>
      <c r="P204" s="273"/>
      <c r="Q204" s="273"/>
      <c r="R204" s="273"/>
      <c r="S204" s="273"/>
      <c r="T204" s="274"/>
      <c r="U204" s="15"/>
      <c r="V204" s="15"/>
      <c r="W204" s="15"/>
      <c r="X204" s="15"/>
      <c r="Y204" s="15"/>
      <c r="Z204" s="15"/>
      <c r="AA204" s="15"/>
      <c r="AB204" s="15"/>
      <c r="AC204" s="15"/>
      <c r="AD204" s="15"/>
      <c r="AE204" s="15"/>
      <c r="AT204" s="275" t="s">
        <v>228</v>
      </c>
      <c r="AU204" s="275" t="s">
        <v>84</v>
      </c>
      <c r="AV204" s="15" t="s">
        <v>84</v>
      </c>
      <c r="AW204" s="15" t="s">
        <v>39</v>
      </c>
      <c r="AX204" s="15" t="s">
        <v>77</v>
      </c>
      <c r="AY204" s="275" t="s">
        <v>219</v>
      </c>
    </row>
    <row r="205" s="13" customFormat="1">
      <c r="A205" s="13"/>
      <c r="B205" s="229"/>
      <c r="C205" s="230"/>
      <c r="D205" s="231" t="s">
        <v>228</v>
      </c>
      <c r="E205" s="232" t="s">
        <v>1926</v>
      </c>
      <c r="F205" s="233" t="s">
        <v>3125</v>
      </c>
      <c r="G205" s="230"/>
      <c r="H205" s="234">
        <v>8</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84</v>
      </c>
      <c r="AV205" s="13" t="s">
        <v>86</v>
      </c>
      <c r="AW205" s="13" t="s">
        <v>39</v>
      </c>
      <c r="AX205" s="13" t="s">
        <v>84</v>
      </c>
      <c r="AY205" s="240" t="s">
        <v>219</v>
      </c>
    </row>
    <row r="206" s="2" customFormat="1" ht="16.5" customHeight="1">
      <c r="A206" s="42"/>
      <c r="B206" s="43"/>
      <c r="C206" s="252" t="s">
        <v>402</v>
      </c>
      <c r="D206" s="252" t="s">
        <v>280</v>
      </c>
      <c r="E206" s="253" t="s">
        <v>3023</v>
      </c>
      <c r="F206" s="254" t="s">
        <v>3024</v>
      </c>
      <c r="G206" s="255" t="s">
        <v>1756</v>
      </c>
      <c r="H206" s="256">
        <v>2</v>
      </c>
      <c r="I206" s="257"/>
      <c r="J206" s="258">
        <f>ROUND(I206*H206,2)</f>
        <v>0</v>
      </c>
      <c r="K206" s="254" t="s">
        <v>1903</v>
      </c>
      <c r="L206" s="259"/>
      <c r="M206" s="260" t="s">
        <v>32</v>
      </c>
      <c r="N206" s="261" t="s">
        <v>48</v>
      </c>
      <c r="O206" s="88"/>
      <c r="P206" s="225">
        <f>O206*H206</f>
        <v>0</v>
      </c>
      <c r="Q206" s="225">
        <v>2.3700000000000001</v>
      </c>
      <c r="R206" s="225">
        <f>Q206*H206</f>
        <v>4.7400000000000002</v>
      </c>
      <c r="S206" s="225">
        <v>0</v>
      </c>
      <c r="T206" s="226">
        <f>S206*H206</f>
        <v>0</v>
      </c>
      <c r="U206" s="42"/>
      <c r="V206" s="42"/>
      <c r="W206" s="42"/>
      <c r="X206" s="42"/>
      <c r="Y206" s="42"/>
      <c r="Z206" s="42"/>
      <c r="AA206" s="42"/>
      <c r="AB206" s="42"/>
      <c r="AC206" s="42"/>
      <c r="AD206" s="42"/>
      <c r="AE206" s="42"/>
      <c r="AR206" s="227" t="s">
        <v>262</v>
      </c>
      <c r="AT206" s="227" t="s">
        <v>280</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3126</v>
      </c>
    </row>
    <row r="207" s="15" customFormat="1">
      <c r="A207" s="15"/>
      <c r="B207" s="266"/>
      <c r="C207" s="267"/>
      <c r="D207" s="231" t="s">
        <v>228</v>
      </c>
      <c r="E207" s="268" t="s">
        <v>32</v>
      </c>
      <c r="F207" s="269" t="s">
        <v>3021</v>
      </c>
      <c r="G207" s="267"/>
      <c r="H207" s="268" t="s">
        <v>32</v>
      </c>
      <c r="I207" s="270"/>
      <c r="J207" s="267"/>
      <c r="K207" s="267"/>
      <c r="L207" s="271"/>
      <c r="M207" s="272"/>
      <c r="N207" s="273"/>
      <c r="O207" s="273"/>
      <c r="P207" s="273"/>
      <c r="Q207" s="273"/>
      <c r="R207" s="273"/>
      <c r="S207" s="273"/>
      <c r="T207" s="274"/>
      <c r="U207" s="15"/>
      <c r="V207" s="15"/>
      <c r="W207" s="15"/>
      <c r="X207" s="15"/>
      <c r="Y207" s="15"/>
      <c r="Z207" s="15"/>
      <c r="AA207" s="15"/>
      <c r="AB207" s="15"/>
      <c r="AC207" s="15"/>
      <c r="AD207" s="15"/>
      <c r="AE207" s="15"/>
      <c r="AT207" s="275" t="s">
        <v>228</v>
      </c>
      <c r="AU207" s="275" t="s">
        <v>84</v>
      </c>
      <c r="AV207" s="15" t="s">
        <v>84</v>
      </c>
      <c r="AW207" s="15" t="s">
        <v>39</v>
      </c>
      <c r="AX207" s="15" t="s">
        <v>77</v>
      </c>
      <c r="AY207" s="275" t="s">
        <v>219</v>
      </c>
    </row>
    <row r="208" s="13" customFormat="1">
      <c r="A208" s="13"/>
      <c r="B208" s="229"/>
      <c r="C208" s="230"/>
      <c r="D208" s="231" t="s">
        <v>228</v>
      </c>
      <c r="E208" s="232" t="s">
        <v>1933</v>
      </c>
      <c r="F208" s="233" t="s">
        <v>3026</v>
      </c>
      <c r="G208" s="230"/>
      <c r="H208" s="234">
        <v>2</v>
      </c>
      <c r="I208" s="235"/>
      <c r="J208" s="230"/>
      <c r="K208" s="230"/>
      <c r="L208" s="236"/>
      <c r="M208" s="237"/>
      <c r="N208" s="238"/>
      <c r="O208" s="238"/>
      <c r="P208" s="238"/>
      <c r="Q208" s="238"/>
      <c r="R208" s="238"/>
      <c r="S208" s="238"/>
      <c r="T208" s="239"/>
      <c r="U208" s="13"/>
      <c r="V208" s="13"/>
      <c r="W208" s="13"/>
      <c r="X208" s="13"/>
      <c r="Y208" s="13"/>
      <c r="Z208" s="13"/>
      <c r="AA208" s="13"/>
      <c r="AB208" s="13"/>
      <c r="AC208" s="13"/>
      <c r="AD208" s="13"/>
      <c r="AE208" s="13"/>
      <c r="AT208" s="240" t="s">
        <v>228</v>
      </c>
      <c r="AU208" s="240" t="s">
        <v>84</v>
      </c>
      <c r="AV208" s="13" t="s">
        <v>86</v>
      </c>
      <c r="AW208" s="13" t="s">
        <v>39</v>
      </c>
      <c r="AX208" s="13" t="s">
        <v>84</v>
      </c>
      <c r="AY208" s="240" t="s">
        <v>219</v>
      </c>
    </row>
    <row r="209" s="2" customFormat="1" ht="24.15" customHeight="1">
      <c r="A209" s="42"/>
      <c r="B209" s="43"/>
      <c r="C209" s="216" t="s">
        <v>406</v>
      </c>
      <c r="D209" s="216" t="s">
        <v>221</v>
      </c>
      <c r="E209" s="217" t="s">
        <v>3027</v>
      </c>
      <c r="F209" s="218" t="s">
        <v>3028</v>
      </c>
      <c r="G209" s="219" t="s">
        <v>280</v>
      </c>
      <c r="H209" s="220">
        <v>36</v>
      </c>
      <c r="I209" s="221"/>
      <c r="J209" s="222">
        <f>ROUND(I209*H209,2)</f>
        <v>0</v>
      </c>
      <c r="K209" s="218" t="s">
        <v>1129</v>
      </c>
      <c r="L209" s="48"/>
      <c r="M209" s="223" t="s">
        <v>32</v>
      </c>
      <c r="N209" s="224" t="s">
        <v>48</v>
      </c>
      <c r="O209" s="88"/>
      <c r="P209" s="225">
        <f>O209*H209</f>
        <v>0</v>
      </c>
      <c r="Q209" s="225">
        <v>0.000174</v>
      </c>
      <c r="R209" s="225">
        <f>Q209*H209</f>
        <v>0.0062640000000000005</v>
      </c>
      <c r="S209" s="225">
        <v>0</v>
      </c>
      <c r="T209" s="226">
        <f>S209*H209</f>
        <v>0</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3127</v>
      </c>
    </row>
    <row r="210" s="2" customFormat="1">
      <c r="A210" s="42"/>
      <c r="B210" s="43"/>
      <c r="C210" s="44"/>
      <c r="D210" s="299" t="s">
        <v>1131</v>
      </c>
      <c r="E210" s="44"/>
      <c r="F210" s="300" t="s">
        <v>3030</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1131</v>
      </c>
      <c r="AU210" s="20" t="s">
        <v>84</v>
      </c>
    </row>
    <row r="211" s="15" customFormat="1">
      <c r="A211" s="15"/>
      <c r="B211" s="266"/>
      <c r="C211" s="267"/>
      <c r="D211" s="231" t="s">
        <v>228</v>
      </c>
      <c r="E211" s="268" t="s">
        <v>32</v>
      </c>
      <c r="F211" s="269" t="s">
        <v>3031</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3" customFormat="1">
      <c r="A212" s="13"/>
      <c r="B212" s="229"/>
      <c r="C212" s="230"/>
      <c r="D212" s="231" t="s">
        <v>228</v>
      </c>
      <c r="E212" s="232" t="s">
        <v>1940</v>
      </c>
      <c r="F212" s="233" t="s">
        <v>3128</v>
      </c>
      <c r="G212" s="230"/>
      <c r="H212" s="234">
        <v>36</v>
      </c>
      <c r="I212" s="235"/>
      <c r="J212" s="230"/>
      <c r="K212" s="230"/>
      <c r="L212" s="236"/>
      <c r="M212" s="237"/>
      <c r="N212" s="238"/>
      <c r="O212" s="238"/>
      <c r="P212" s="238"/>
      <c r="Q212" s="238"/>
      <c r="R212" s="238"/>
      <c r="S212" s="238"/>
      <c r="T212" s="239"/>
      <c r="U212" s="13"/>
      <c r="V212" s="13"/>
      <c r="W212" s="13"/>
      <c r="X212" s="13"/>
      <c r="Y212" s="13"/>
      <c r="Z212" s="13"/>
      <c r="AA212" s="13"/>
      <c r="AB212" s="13"/>
      <c r="AC212" s="13"/>
      <c r="AD212" s="13"/>
      <c r="AE212" s="13"/>
      <c r="AT212" s="240" t="s">
        <v>228</v>
      </c>
      <c r="AU212" s="240" t="s">
        <v>84</v>
      </c>
      <c r="AV212" s="13" t="s">
        <v>86</v>
      </c>
      <c r="AW212" s="13" t="s">
        <v>39</v>
      </c>
      <c r="AX212" s="13" t="s">
        <v>84</v>
      </c>
      <c r="AY212" s="240" t="s">
        <v>219</v>
      </c>
    </row>
    <row r="213" s="2" customFormat="1" ht="24.15" customHeight="1">
      <c r="A213" s="42"/>
      <c r="B213" s="43"/>
      <c r="C213" s="216" t="s">
        <v>410</v>
      </c>
      <c r="D213" s="216" t="s">
        <v>221</v>
      </c>
      <c r="E213" s="217" t="s">
        <v>2056</v>
      </c>
      <c r="F213" s="218" t="s">
        <v>2057</v>
      </c>
      <c r="G213" s="219" t="s">
        <v>1756</v>
      </c>
      <c r="H213" s="220">
        <v>1</v>
      </c>
      <c r="I213" s="221"/>
      <c r="J213" s="222">
        <f>ROUND(I213*H213,2)</f>
        <v>0</v>
      </c>
      <c r="K213" s="218" t="s">
        <v>1129</v>
      </c>
      <c r="L213" s="48"/>
      <c r="M213" s="223" t="s">
        <v>32</v>
      </c>
      <c r="N213" s="224" t="s">
        <v>48</v>
      </c>
      <c r="O213" s="88"/>
      <c r="P213" s="225">
        <f>O213*H213</f>
        <v>0</v>
      </c>
      <c r="Q213" s="225">
        <v>0.0064850000000000003</v>
      </c>
      <c r="R213" s="225">
        <f>Q213*H213</f>
        <v>0.0064850000000000003</v>
      </c>
      <c r="S213" s="225">
        <v>0</v>
      </c>
      <c r="T213" s="226">
        <f>S213*H213</f>
        <v>0</v>
      </c>
      <c r="U213" s="42"/>
      <c r="V213" s="42"/>
      <c r="W213" s="42"/>
      <c r="X213" s="42"/>
      <c r="Y213" s="42"/>
      <c r="Z213" s="42"/>
      <c r="AA213" s="42"/>
      <c r="AB213" s="42"/>
      <c r="AC213" s="42"/>
      <c r="AD213" s="42"/>
      <c r="AE213" s="42"/>
      <c r="AR213" s="227" t="s">
        <v>226</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226</v>
      </c>
      <c r="BM213" s="227" t="s">
        <v>3129</v>
      </c>
    </row>
    <row r="214" s="2" customFormat="1">
      <c r="A214" s="42"/>
      <c r="B214" s="43"/>
      <c r="C214" s="44"/>
      <c r="D214" s="299" t="s">
        <v>1131</v>
      </c>
      <c r="E214" s="44"/>
      <c r="F214" s="300" t="s">
        <v>2059</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1131</v>
      </c>
      <c r="AU214" s="20" t="s">
        <v>84</v>
      </c>
    </row>
    <row r="215" s="13" customFormat="1">
      <c r="A215" s="13"/>
      <c r="B215" s="229"/>
      <c r="C215" s="230"/>
      <c r="D215" s="231" t="s">
        <v>228</v>
      </c>
      <c r="E215" s="232" t="s">
        <v>1948</v>
      </c>
      <c r="F215" s="233" t="s">
        <v>3034</v>
      </c>
      <c r="G215" s="230"/>
      <c r="H215" s="234">
        <v>1</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2" customFormat="1" ht="16.5" customHeight="1">
      <c r="A216" s="42"/>
      <c r="B216" s="43"/>
      <c r="C216" s="216" t="s">
        <v>414</v>
      </c>
      <c r="D216" s="216" t="s">
        <v>221</v>
      </c>
      <c r="E216" s="217" t="s">
        <v>3035</v>
      </c>
      <c r="F216" s="218" t="s">
        <v>3036</v>
      </c>
      <c r="G216" s="219" t="s">
        <v>1764</v>
      </c>
      <c r="H216" s="220">
        <v>11.375</v>
      </c>
      <c r="I216" s="221"/>
      <c r="J216" s="222">
        <f>ROUND(I216*H216,2)</f>
        <v>0</v>
      </c>
      <c r="K216" s="218" t="s">
        <v>1129</v>
      </c>
      <c r="L216" s="48"/>
      <c r="M216" s="223" t="s">
        <v>32</v>
      </c>
      <c r="N216" s="224" t="s">
        <v>48</v>
      </c>
      <c r="O216" s="88"/>
      <c r="P216" s="225">
        <f>O216*H216</f>
        <v>0</v>
      </c>
      <c r="Q216" s="225">
        <v>0.12</v>
      </c>
      <c r="R216" s="225">
        <f>Q216*H216</f>
        <v>1.365</v>
      </c>
      <c r="S216" s="225">
        <v>2.4900000000000002</v>
      </c>
      <c r="T216" s="226">
        <f>S216*H216</f>
        <v>28.323750000000004</v>
      </c>
      <c r="U216" s="42"/>
      <c r="V216" s="42"/>
      <c r="W216" s="42"/>
      <c r="X216" s="42"/>
      <c r="Y216" s="42"/>
      <c r="Z216" s="42"/>
      <c r="AA216" s="42"/>
      <c r="AB216" s="42"/>
      <c r="AC216" s="42"/>
      <c r="AD216" s="42"/>
      <c r="AE216" s="42"/>
      <c r="AR216" s="227" t="s">
        <v>226</v>
      </c>
      <c r="AT216" s="227" t="s">
        <v>221</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226</v>
      </c>
      <c r="BM216" s="227" t="s">
        <v>3130</v>
      </c>
    </row>
    <row r="217" s="2" customFormat="1">
      <c r="A217" s="42"/>
      <c r="B217" s="43"/>
      <c r="C217" s="44"/>
      <c r="D217" s="299" t="s">
        <v>1131</v>
      </c>
      <c r="E217" s="44"/>
      <c r="F217" s="300" t="s">
        <v>3038</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1131</v>
      </c>
      <c r="AU217" s="20" t="s">
        <v>84</v>
      </c>
    </row>
    <row r="218" s="15" customFormat="1">
      <c r="A218" s="15"/>
      <c r="B218" s="266"/>
      <c r="C218" s="267"/>
      <c r="D218" s="231" t="s">
        <v>228</v>
      </c>
      <c r="E218" s="268" t="s">
        <v>32</v>
      </c>
      <c r="F218" s="269" t="s">
        <v>3039</v>
      </c>
      <c r="G218" s="267"/>
      <c r="H218" s="268" t="s">
        <v>32</v>
      </c>
      <c r="I218" s="270"/>
      <c r="J218" s="267"/>
      <c r="K218" s="267"/>
      <c r="L218" s="271"/>
      <c r="M218" s="272"/>
      <c r="N218" s="273"/>
      <c r="O218" s="273"/>
      <c r="P218" s="273"/>
      <c r="Q218" s="273"/>
      <c r="R218" s="273"/>
      <c r="S218" s="273"/>
      <c r="T218" s="274"/>
      <c r="U218" s="15"/>
      <c r="V218" s="15"/>
      <c r="W218" s="15"/>
      <c r="X218" s="15"/>
      <c r="Y218" s="15"/>
      <c r="Z218" s="15"/>
      <c r="AA218" s="15"/>
      <c r="AB218" s="15"/>
      <c r="AC218" s="15"/>
      <c r="AD218" s="15"/>
      <c r="AE218" s="15"/>
      <c r="AT218" s="275" t="s">
        <v>228</v>
      </c>
      <c r="AU218" s="275" t="s">
        <v>84</v>
      </c>
      <c r="AV218" s="15" t="s">
        <v>84</v>
      </c>
      <c r="AW218" s="15" t="s">
        <v>39</v>
      </c>
      <c r="AX218" s="15" t="s">
        <v>77</v>
      </c>
      <c r="AY218" s="275" t="s">
        <v>219</v>
      </c>
    </row>
    <row r="219" s="13" customFormat="1">
      <c r="A219" s="13"/>
      <c r="B219" s="229"/>
      <c r="C219" s="230"/>
      <c r="D219" s="231" t="s">
        <v>228</v>
      </c>
      <c r="E219" s="232" t="s">
        <v>1955</v>
      </c>
      <c r="F219" s="233" t="s">
        <v>3131</v>
      </c>
      <c r="G219" s="230"/>
      <c r="H219" s="234">
        <v>11.375</v>
      </c>
      <c r="I219" s="235"/>
      <c r="J219" s="230"/>
      <c r="K219" s="230"/>
      <c r="L219" s="236"/>
      <c r="M219" s="237"/>
      <c r="N219" s="238"/>
      <c r="O219" s="238"/>
      <c r="P219" s="238"/>
      <c r="Q219" s="238"/>
      <c r="R219" s="238"/>
      <c r="S219" s="238"/>
      <c r="T219" s="239"/>
      <c r="U219" s="13"/>
      <c r="V219" s="13"/>
      <c r="W219" s="13"/>
      <c r="X219" s="13"/>
      <c r="Y219" s="13"/>
      <c r="Z219" s="13"/>
      <c r="AA219" s="13"/>
      <c r="AB219" s="13"/>
      <c r="AC219" s="13"/>
      <c r="AD219" s="13"/>
      <c r="AE219" s="13"/>
      <c r="AT219" s="240" t="s">
        <v>228</v>
      </c>
      <c r="AU219" s="240" t="s">
        <v>84</v>
      </c>
      <c r="AV219" s="13" t="s">
        <v>86</v>
      </c>
      <c r="AW219" s="13" t="s">
        <v>39</v>
      </c>
      <c r="AX219" s="13" t="s">
        <v>84</v>
      </c>
      <c r="AY219" s="240" t="s">
        <v>219</v>
      </c>
    </row>
    <row r="220" s="2" customFormat="1" ht="16.5" customHeight="1">
      <c r="A220" s="42"/>
      <c r="B220" s="43"/>
      <c r="C220" s="216" t="s">
        <v>419</v>
      </c>
      <c r="D220" s="216" t="s">
        <v>221</v>
      </c>
      <c r="E220" s="217" t="s">
        <v>2062</v>
      </c>
      <c r="F220" s="218" t="s">
        <v>3041</v>
      </c>
      <c r="G220" s="219" t="s">
        <v>1764</v>
      </c>
      <c r="H220" s="220">
        <v>4.7249999999999996</v>
      </c>
      <c r="I220" s="221"/>
      <c r="J220" s="222">
        <f>ROUND(I220*H220,2)</f>
        <v>0</v>
      </c>
      <c r="K220" s="218" t="s">
        <v>1129</v>
      </c>
      <c r="L220" s="48"/>
      <c r="M220" s="223" t="s">
        <v>32</v>
      </c>
      <c r="N220" s="224" t="s">
        <v>48</v>
      </c>
      <c r="O220" s="88"/>
      <c r="P220" s="225">
        <f>O220*H220</f>
        <v>0</v>
      </c>
      <c r="Q220" s="225">
        <v>0.12</v>
      </c>
      <c r="R220" s="225">
        <f>Q220*H220</f>
        <v>0.56699999999999995</v>
      </c>
      <c r="S220" s="225">
        <v>2.4900000000000002</v>
      </c>
      <c r="T220" s="226">
        <f>S220*H220</f>
        <v>11.76525</v>
      </c>
      <c r="U220" s="42"/>
      <c r="V220" s="42"/>
      <c r="W220" s="42"/>
      <c r="X220" s="42"/>
      <c r="Y220" s="42"/>
      <c r="Z220" s="42"/>
      <c r="AA220" s="42"/>
      <c r="AB220" s="42"/>
      <c r="AC220" s="42"/>
      <c r="AD220" s="42"/>
      <c r="AE220" s="42"/>
      <c r="AR220" s="227" t="s">
        <v>226</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3132</v>
      </c>
    </row>
    <row r="221" s="2" customFormat="1">
      <c r="A221" s="42"/>
      <c r="B221" s="43"/>
      <c r="C221" s="44"/>
      <c r="D221" s="299" t="s">
        <v>1131</v>
      </c>
      <c r="E221" s="44"/>
      <c r="F221" s="300" t="s">
        <v>2065</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1131</v>
      </c>
      <c r="AU221" s="20" t="s">
        <v>84</v>
      </c>
    </row>
    <row r="222" s="13" customFormat="1">
      <c r="A222" s="13"/>
      <c r="B222" s="229"/>
      <c r="C222" s="230"/>
      <c r="D222" s="231" t="s">
        <v>228</v>
      </c>
      <c r="E222" s="232" t="s">
        <v>1962</v>
      </c>
      <c r="F222" s="233" t="s">
        <v>3133</v>
      </c>
      <c r="G222" s="230"/>
      <c r="H222" s="234">
        <v>4.7249999999999996</v>
      </c>
      <c r="I222" s="235"/>
      <c r="J222" s="230"/>
      <c r="K222" s="230"/>
      <c r="L222" s="236"/>
      <c r="M222" s="237"/>
      <c r="N222" s="238"/>
      <c r="O222" s="238"/>
      <c r="P222" s="238"/>
      <c r="Q222" s="238"/>
      <c r="R222" s="238"/>
      <c r="S222" s="238"/>
      <c r="T222" s="239"/>
      <c r="U222" s="13"/>
      <c r="V222" s="13"/>
      <c r="W222" s="13"/>
      <c r="X222" s="13"/>
      <c r="Y222" s="13"/>
      <c r="Z222" s="13"/>
      <c r="AA222" s="13"/>
      <c r="AB222" s="13"/>
      <c r="AC222" s="13"/>
      <c r="AD222" s="13"/>
      <c r="AE222" s="13"/>
      <c r="AT222" s="240" t="s">
        <v>228</v>
      </c>
      <c r="AU222" s="240" t="s">
        <v>84</v>
      </c>
      <c r="AV222" s="13" t="s">
        <v>86</v>
      </c>
      <c r="AW222" s="13" t="s">
        <v>39</v>
      </c>
      <c r="AX222" s="13" t="s">
        <v>84</v>
      </c>
      <c r="AY222" s="240" t="s">
        <v>219</v>
      </c>
    </row>
    <row r="223" s="2" customFormat="1" ht="24.15" customHeight="1">
      <c r="A223" s="42"/>
      <c r="B223" s="43"/>
      <c r="C223" s="216" t="s">
        <v>423</v>
      </c>
      <c r="D223" s="216" t="s">
        <v>221</v>
      </c>
      <c r="E223" s="217" t="s">
        <v>3044</v>
      </c>
      <c r="F223" s="218" t="s">
        <v>3045</v>
      </c>
      <c r="G223" s="219" t="s">
        <v>1756</v>
      </c>
      <c r="H223" s="220">
        <v>10</v>
      </c>
      <c r="I223" s="221"/>
      <c r="J223" s="222">
        <f>ROUND(I223*H223,2)</f>
        <v>0</v>
      </c>
      <c r="K223" s="218" t="s">
        <v>1129</v>
      </c>
      <c r="L223" s="48"/>
      <c r="M223" s="223" t="s">
        <v>32</v>
      </c>
      <c r="N223" s="224" t="s">
        <v>48</v>
      </c>
      <c r="O223" s="88"/>
      <c r="P223" s="225">
        <f>O223*H223</f>
        <v>0</v>
      </c>
      <c r="Q223" s="225">
        <v>0.0027720000000000002</v>
      </c>
      <c r="R223" s="225">
        <f>Q223*H223</f>
        <v>0.027720000000000002</v>
      </c>
      <c r="S223" s="225">
        <v>0</v>
      </c>
      <c r="T223" s="226">
        <f>S223*H223</f>
        <v>0</v>
      </c>
      <c r="U223" s="42"/>
      <c r="V223" s="42"/>
      <c r="W223" s="42"/>
      <c r="X223" s="42"/>
      <c r="Y223" s="42"/>
      <c r="Z223" s="42"/>
      <c r="AA223" s="42"/>
      <c r="AB223" s="42"/>
      <c r="AC223" s="42"/>
      <c r="AD223" s="42"/>
      <c r="AE223" s="42"/>
      <c r="AR223" s="227" t="s">
        <v>226</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226</v>
      </c>
      <c r="BM223" s="227" t="s">
        <v>3134</v>
      </c>
    </row>
    <row r="224" s="2" customFormat="1">
      <c r="A224" s="42"/>
      <c r="B224" s="43"/>
      <c r="C224" s="44"/>
      <c r="D224" s="299" t="s">
        <v>1131</v>
      </c>
      <c r="E224" s="44"/>
      <c r="F224" s="300" t="s">
        <v>3047</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1131</v>
      </c>
      <c r="AU224" s="20" t="s">
        <v>84</v>
      </c>
    </row>
    <row r="225" s="13" customFormat="1">
      <c r="A225" s="13"/>
      <c r="B225" s="229"/>
      <c r="C225" s="230"/>
      <c r="D225" s="231" t="s">
        <v>228</v>
      </c>
      <c r="E225" s="232" t="s">
        <v>1969</v>
      </c>
      <c r="F225" s="233" t="s">
        <v>3135</v>
      </c>
      <c r="G225" s="230"/>
      <c r="H225" s="234">
        <v>10</v>
      </c>
      <c r="I225" s="235"/>
      <c r="J225" s="230"/>
      <c r="K225" s="230"/>
      <c r="L225" s="236"/>
      <c r="M225" s="237"/>
      <c r="N225" s="238"/>
      <c r="O225" s="238"/>
      <c r="P225" s="238"/>
      <c r="Q225" s="238"/>
      <c r="R225" s="238"/>
      <c r="S225" s="238"/>
      <c r="T225" s="239"/>
      <c r="U225" s="13"/>
      <c r="V225" s="13"/>
      <c r="W225" s="13"/>
      <c r="X225" s="13"/>
      <c r="Y225" s="13"/>
      <c r="Z225" s="13"/>
      <c r="AA225" s="13"/>
      <c r="AB225" s="13"/>
      <c r="AC225" s="13"/>
      <c r="AD225" s="13"/>
      <c r="AE225" s="13"/>
      <c r="AT225" s="240" t="s">
        <v>228</v>
      </c>
      <c r="AU225" s="240" t="s">
        <v>84</v>
      </c>
      <c r="AV225" s="13" t="s">
        <v>86</v>
      </c>
      <c r="AW225" s="13" t="s">
        <v>39</v>
      </c>
      <c r="AX225" s="13" t="s">
        <v>84</v>
      </c>
      <c r="AY225" s="240" t="s">
        <v>219</v>
      </c>
    </row>
    <row r="226" s="12" customFormat="1" ht="25.92" customHeight="1">
      <c r="A226" s="12"/>
      <c r="B226" s="200"/>
      <c r="C226" s="201"/>
      <c r="D226" s="202" t="s">
        <v>76</v>
      </c>
      <c r="E226" s="203" t="s">
        <v>2160</v>
      </c>
      <c r="F226" s="203" t="s">
        <v>2161</v>
      </c>
      <c r="G226" s="201"/>
      <c r="H226" s="201"/>
      <c r="I226" s="204"/>
      <c r="J226" s="205">
        <f>BK226</f>
        <v>0</v>
      </c>
      <c r="K226" s="201"/>
      <c r="L226" s="206"/>
      <c r="M226" s="207"/>
      <c r="N226" s="208"/>
      <c r="O226" s="208"/>
      <c r="P226" s="209">
        <f>SUM(P227:P234)</f>
        <v>0</v>
      </c>
      <c r="Q226" s="208"/>
      <c r="R226" s="209">
        <f>SUM(R227:R234)</f>
        <v>0</v>
      </c>
      <c r="S226" s="208"/>
      <c r="T226" s="210">
        <f>SUM(T227:T234)</f>
        <v>0</v>
      </c>
      <c r="U226" s="12"/>
      <c r="V226" s="12"/>
      <c r="W226" s="12"/>
      <c r="X226" s="12"/>
      <c r="Y226" s="12"/>
      <c r="Z226" s="12"/>
      <c r="AA226" s="12"/>
      <c r="AB226" s="12"/>
      <c r="AC226" s="12"/>
      <c r="AD226" s="12"/>
      <c r="AE226" s="12"/>
      <c r="AR226" s="211" t="s">
        <v>84</v>
      </c>
      <c r="AT226" s="212" t="s">
        <v>76</v>
      </c>
      <c r="AU226" s="212" t="s">
        <v>77</v>
      </c>
      <c r="AY226" s="211" t="s">
        <v>219</v>
      </c>
      <c r="BK226" s="213">
        <f>SUM(BK227:BK234)</f>
        <v>0</v>
      </c>
    </row>
    <row r="227" s="2" customFormat="1" ht="24.15" customHeight="1">
      <c r="A227" s="42"/>
      <c r="B227" s="43"/>
      <c r="C227" s="216" t="s">
        <v>427</v>
      </c>
      <c r="D227" s="216" t="s">
        <v>221</v>
      </c>
      <c r="E227" s="217" t="s">
        <v>2162</v>
      </c>
      <c r="F227" s="218" t="s">
        <v>2163</v>
      </c>
      <c r="G227" s="219" t="s">
        <v>1839</v>
      </c>
      <c r="H227" s="220">
        <v>40.088999999999999</v>
      </c>
      <c r="I227" s="221"/>
      <c r="J227" s="222">
        <f>ROUND(I227*H227,2)</f>
        <v>0</v>
      </c>
      <c r="K227" s="218" t="s">
        <v>1129</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226</v>
      </c>
      <c r="AT227" s="227" t="s">
        <v>221</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226</v>
      </c>
      <c r="BM227" s="227" t="s">
        <v>3136</v>
      </c>
    </row>
    <row r="228" s="2" customFormat="1">
      <c r="A228" s="42"/>
      <c r="B228" s="43"/>
      <c r="C228" s="44"/>
      <c r="D228" s="299" t="s">
        <v>1131</v>
      </c>
      <c r="E228" s="44"/>
      <c r="F228" s="300" t="s">
        <v>2165</v>
      </c>
      <c r="G228" s="44"/>
      <c r="H228" s="44"/>
      <c r="I228" s="277"/>
      <c r="J228" s="44"/>
      <c r="K228" s="44"/>
      <c r="L228" s="48"/>
      <c r="M228" s="278"/>
      <c r="N228" s="279"/>
      <c r="O228" s="88"/>
      <c r="P228" s="88"/>
      <c r="Q228" s="88"/>
      <c r="R228" s="88"/>
      <c r="S228" s="88"/>
      <c r="T228" s="89"/>
      <c r="U228" s="42"/>
      <c r="V228" s="42"/>
      <c r="W228" s="42"/>
      <c r="X228" s="42"/>
      <c r="Y228" s="42"/>
      <c r="Z228" s="42"/>
      <c r="AA228" s="42"/>
      <c r="AB228" s="42"/>
      <c r="AC228" s="42"/>
      <c r="AD228" s="42"/>
      <c r="AE228" s="42"/>
      <c r="AT228" s="20" t="s">
        <v>1131</v>
      </c>
      <c r="AU228" s="20" t="s">
        <v>84</v>
      </c>
    </row>
    <row r="229" s="2" customFormat="1" ht="24.15" customHeight="1">
      <c r="A229" s="42"/>
      <c r="B229" s="43"/>
      <c r="C229" s="216" t="s">
        <v>431</v>
      </c>
      <c r="D229" s="216" t="s">
        <v>221</v>
      </c>
      <c r="E229" s="217" t="s">
        <v>2166</v>
      </c>
      <c r="F229" s="218" t="s">
        <v>2167</v>
      </c>
      <c r="G229" s="219" t="s">
        <v>1839</v>
      </c>
      <c r="H229" s="220">
        <v>761.69100000000003</v>
      </c>
      <c r="I229" s="221"/>
      <c r="J229" s="222">
        <f>ROUND(I229*H229,2)</f>
        <v>0</v>
      </c>
      <c r="K229" s="218" t="s">
        <v>1129</v>
      </c>
      <c r="L229" s="48"/>
      <c r="M229" s="223" t="s">
        <v>32</v>
      </c>
      <c r="N229" s="224" t="s">
        <v>48</v>
      </c>
      <c r="O229" s="88"/>
      <c r="P229" s="225">
        <f>O229*H229</f>
        <v>0</v>
      </c>
      <c r="Q229" s="225">
        <v>0</v>
      </c>
      <c r="R229" s="225">
        <f>Q229*H229</f>
        <v>0</v>
      </c>
      <c r="S229" s="225">
        <v>0</v>
      </c>
      <c r="T229" s="226">
        <f>S229*H229</f>
        <v>0</v>
      </c>
      <c r="U229" s="42"/>
      <c r="V229" s="42"/>
      <c r="W229" s="42"/>
      <c r="X229" s="42"/>
      <c r="Y229" s="42"/>
      <c r="Z229" s="42"/>
      <c r="AA229" s="42"/>
      <c r="AB229" s="42"/>
      <c r="AC229" s="42"/>
      <c r="AD229" s="42"/>
      <c r="AE229" s="42"/>
      <c r="AR229" s="227" t="s">
        <v>226</v>
      </c>
      <c r="AT229" s="227" t="s">
        <v>221</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226</v>
      </c>
      <c r="BM229" s="227" t="s">
        <v>3137</v>
      </c>
    </row>
    <row r="230" s="2" customFormat="1">
      <c r="A230" s="42"/>
      <c r="B230" s="43"/>
      <c r="C230" s="44"/>
      <c r="D230" s="299" t="s">
        <v>1131</v>
      </c>
      <c r="E230" s="44"/>
      <c r="F230" s="300" t="s">
        <v>2169</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1131</v>
      </c>
      <c r="AU230" s="20" t="s">
        <v>84</v>
      </c>
    </row>
    <row r="231" s="15" customFormat="1">
      <c r="A231" s="15"/>
      <c r="B231" s="266"/>
      <c r="C231" s="267"/>
      <c r="D231" s="231" t="s">
        <v>228</v>
      </c>
      <c r="E231" s="268" t="s">
        <v>32</v>
      </c>
      <c r="F231" s="269" t="s">
        <v>3051</v>
      </c>
      <c r="G231" s="267"/>
      <c r="H231" s="268" t="s">
        <v>32</v>
      </c>
      <c r="I231" s="270"/>
      <c r="J231" s="267"/>
      <c r="K231" s="267"/>
      <c r="L231" s="271"/>
      <c r="M231" s="272"/>
      <c r="N231" s="273"/>
      <c r="O231" s="273"/>
      <c r="P231" s="273"/>
      <c r="Q231" s="273"/>
      <c r="R231" s="273"/>
      <c r="S231" s="273"/>
      <c r="T231" s="274"/>
      <c r="U231" s="15"/>
      <c r="V231" s="15"/>
      <c r="W231" s="15"/>
      <c r="X231" s="15"/>
      <c r="Y231" s="15"/>
      <c r="Z231" s="15"/>
      <c r="AA231" s="15"/>
      <c r="AB231" s="15"/>
      <c r="AC231" s="15"/>
      <c r="AD231" s="15"/>
      <c r="AE231" s="15"/>
      <c r="AT231" s="275" t="s">
        <v>228</v>
      </c>
      <c r="AU231" s="275" t="s">
        <v>84</v>
      </c>
      <c r="AV231" s="15" t="s">
        <v>84</v>
      </c>
      <c r="AW231" s="15" t="s">
        <v>39</v>
      </c>
      <c r="AX231" s="15" t="s">
        <v>77</v>
      </c>
      <c r="AY231" s="275" t="s">
        <v>219</v>
      </c>
    </row>
    <row r="232" s="13" customFormat="1">
      <c r="A232" s="13"/>
      <c r="B232" s="229"/>
      <c r="C232" s="230"/>
      <c r="D232" s="231" t="s">
        <v>228</v>
      </c>
      <c r="E232" s="232" t="s">
        <v>2302</v>
      </c>
      <c r="F232" s="233" t="s">
        <v>3138</v>
      </c>
      <c r="G232" s="230"/>
      <c r="H232" s="234">
        <v>761.69100000000003</v>
      </c>
      <c r="I232" s="235"/>
      <c r="J232" s="230"/>
      <c r="K232" s="230"/>
      <c r="L232" s="236"/>
      <c r="M232" s="237"/>
      <c r="N232" s="238"/>
      <c r="O232" s="238"/>
      <c r="P232" s="238"/>
      <c r="Q232" s="238"/>
      <c r="R232" s="238"/>
      <c r="S232" s="238"/>
      <c r="T232" s="239"/>
      <c r="U232" s="13"/>
      <c r="V232" s="13"/>
      <c r="W232" s="13"/>
      <c r="X232" s="13"/>
      <c r="Y232" s="13"/>
      <c r="Z232" s="13"/>
      <c r="AA232" s="13"/>
      <c r="AB232" s="13"/>
      <c r="AC232" s="13"/>
      <c r="AD232" s="13"/>
      <c r="AE232" s="13"/>
      <c r="AT232" s="240" t="s">
        <v>228</v>
      </c>
      <c r="AU232" s="240" t="s">
        <v>84</v>
      </c>
      <c r="AV232" s="13" t="s">
        <v>86</v>
      </c>
      <c r="AW232" s="13" t="s">
        <v>39</v>
      </c>
      <c r="AX232" s="13" t="s">
        <v>84</v>
      </c>
      <c r="AY232" s="240" t="s">
        <v>219</v>
      </c>
    </row>
    <row r="233" s="2" customFormat="1" ht="24.15" customHeight="1">
      <c r="A233" s="42"/>
      <c r="B233" s="43"/>
      <c r="C233" s="216" t="s">
        <v>436</v>
      </c>
      <c r="D233" s="216" t="s">
        <v>221</v>
      </c>
      <c r="E233" s="217" t="s">
        <v>3058</v>
      </c>
      <c r="F233" s="218" t="s">
        <v>1263</v>
      </c>
      <c r="G233" s="219" t="s">
        <v>1839</v>
      </c>
      <c r="H233" s="220">
        <v>40.088999999999999</v>
      </c>
      <c r="I233" s="221"/>
      <c r="J233" s="222">
        <f>ROUND(I233*H233,2)</f>
        <v>0</v>
      </c>
      <c r="K233" s="218" t="s">
        <v>1129</v>
      </c>
      <c r="L233" s="48"/>
      <c r="M233" s="223" t="s">
        <v>32</v>
      </c>
      <c r="N233" s="224" t="s">
        <v>48</v>
      </c>
      <c r="O233" s="88"/>
      <c r="P233" s="225">
        <f>O233*H233</f>
        <v>0</v>
      </c>
      <c r="Q233" s="225">
        <v>0</v>
      </c>
      <c r="R233" s="225">
        <f>Q233*H233</f>
        <v>0</v>
      </c>
      <c r="S233" s="225">
        <v>0</v>
      </c>
      <c r="T233" s="226">
        <f>S233*H233</f>
        <v>0</v>
      </c>
      <c r="U233" s="42"/>
      <c r="V233" s="42"/>
      <c r="W233" s="42"/>
      <c r="X233" s="42"/>
      <c r="Y233" s="42"/>
      <c r="Z233" s="42"/>
      <c r="AA233" s="42"/>
      <c r="AB233" s="42"/>
      <c r="AC233" s="42"/>
      <c r="AD233" s="42"/>
      <c r="AE233" s="42"/>
      <c r="AR233" s="227" t="s">
        <v>226</v>
      </c>
      <c r="AT233" s="227" t="s">
        <v>221</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226</v>
      </c>
      <c r="BM233" s="227" t="s">
        <v>3139</v>
      </c>
    </row>
    <row r="234" s="2" customFormat="1">
      <c r="A234" s="42"/>
      <c r="B234" s="43"/>
      <c r="C234" s="44"/>
      <c r="D234" s="299" t="s">
        <v>1131</v>
      </c>
      <c r="E234" s="44"/>
      <c r="F234" s="300" t="s">
        <v>3060</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1131</v>
      </c>
      <c r="AU234" s="20" t="s">
        <v>84</v>
      </c>
    </row>
    <row r="235" s="12" customFormat="1" ht="25.92" customHeight="1">
      <c r="A235" s="12"/>
      <c r="B235" s="200"/>
      <c r="C235" s="201"/>
      <c r="D235" s="202" t="s">
        <v>76</v>
      </c>
      <c r="E235" s="203" t="s">
        <v>2185</v>
      </c>
      <c r="F235" s="203" t="s">
        <v>2186</v>
      </c>
      <c r="G235" s="201"/>
      <c r="H235" s="201"/>
      <c r="I235" s="204"/>
      <c r="J235" s="205">
        <f>BK235</f>
        <v>0</v>
      </c>
      <c r="K235" s="201"/>
      <c r="L235" s="206"/>
      <c r="M235" s="207"/>
      <c r="N235" s="208"/>
      <c r="O235" s="208"/>
      <c r="P235" s="209">
        <f>SUM(P236:P237)</f>
        <v>0</v>
      </c>
      <c r="Q235" s="208"/>
      <c r="R235" s="209">
        <f>SUM(R236:R237)</f>
        <v>0</v>
      </c>
      <c r="S235" s="208"/>
      <c r="T235" s="210">
        <f>SUM(T236:T237)</f>
        <v>0</v>
      </c>
      <c r="U235" s="12"/>
      <c r="V235" s="12"/>
      <c r="W235" s="12"/>
      <c r="X235" s="12"/>
      <c r="Y235" s="12"/>
      <c r="Z235" s="12"/>
      <c r="AA235" s="12"/>
      <c r="AB235" s="12"/>
      <c r="AC235" s="12"/>
      <c r="AD235" s="12"/>
      <c r="AE235" s="12"/>
      <c r="AR235" s="211" t="s">
        <v>84</v>
      </c>
      <c r="AT235" s="212" t="s">
        <v>76</v>
      </c>
      <c r="AU235" s="212" t="s">
        <v>77</v>
      </c>
      <c r="AY235" s="211" t="s">
        <v>219</v>
      </c>
      <c r="BK235" s="213">
        <f>SUM(BK236:BK237)</f>
        <v>0</v>
      </c>
    </row>
    <row r="236" s="2" customFormat="1" ht="24.15" customHeight="1">
      <c r="A236" s="42"/>
      <c r="B236" s="43"/>
      <c r="C236" s="216" t="s">
        <v>440</v>
      </c>
      <c r="D236" s="216" t="s">
        <v>221</v>
      </c>
      <c r="E236" s="217" t="s">
        <v>2187</v>
      </c>
      <c r="F236" s="218" t="s">
        <v>2188</v>
      </c>
      <c r="G236" s="219" t="s">
        <v>1839</v>
      </c>
      <c r="H236" s="220">
        <v>294.97000000000003</v>
      </c>
      <c r="I236" s="221"/>
      <c r="J236" s="222">
        <f>ROUND(I236*H236,2)</f>
        <v>0</v>
      </c>
      <c r="K236" s="218" t="s">
        <v>1129</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226</v>
      </c>
      <c r="AT236" s="227" t="s">
        <v>221</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3140</v>
      </c>
    </row>
    <row r="237" s="2" customFormat="1">
      <c r="A237" s="42"/>
      <c r="B237" s="43"/>
      <c r="C237" s="44"/>
      <c r="D237" s="299" t="s">
        <v>1131</v>
      </c>
      <c r="E237" s="44"/>
      <c r="F237" s="300" t="s">
        <v>2190</v>
      </c>
      <c r="G237" s="44"/>
      <c r="H237" s="44"/>
      <c r="I237" s="277"/>
      <c r="J237" s="44"/>
      <c r="K237" s="44"/>
      <c r="L237" s="48"/>
      <c r="M237" s="301"/>
      <c r="N237" s="302"/>
      <c r="O237" s="296"/>
      <c r="P237" s="296"/>
      <c r="Q237" s="296"/>
      <c r="R237" s="296"/>
      <c r="S237" s="296"/>
      <c r="T237" s="303"/>
      <c r="U237" s="42"/>
      <c r="V237" s="42"/>
      <c r="W237" s="42"/>
      <c r="X237" s="42"/>
      <c r="Y237" s="42"/>
      <c r="Z237" s="42"/>
      <c r="AA237" s="42"/>
      <c r="AB237" s="42"/>
      <c r="AC237" s="42"/>
      <c r="AD237" s="42"/>
      <c r="AE237" s="42"/>
      <c r="AT237" s="20" t="s">
        <v>1131</v>
      </c>
      <c r="AU237" s="20" t="s">
        <v>84</v>
      </c>
    </row>
    <row r="238" s="2" customFormat="1" ht="6.96" customHeight="1">
      <c r="A238" s="42"/>
      <c r="B238" s="63"/>
      <c r="C238" s="64"/>
      <c r="D238" s="64"/>
      <c r="E238" s="64"/>
      <c r="F238" s="64"/>
      <c r="G238" s="64"/>
      <c r="H238" s="64"/>
      <c r="I238" s="64"/>
      <c r="J238" s="64"/>
      <c r="K238" s="64"/>
      <c r="L238" s="48"/>
      <c r="M238" s="42"/>
      <c r="O238" s="42"/>
      <c r="P238" s="42"/>
      <c r="Q238" s="42"/>
      <c r="R238" s="42"/>
      <c r="S238" s="42"/>
      <c r="T238" s="42"/>
      <c r="U238" s="42"/>
      <c r="V238" s="42"/>
      <c r="W238" s="42"/>
      <c r="X238" s="42"/>
      <c r="Y238" s="42"/>
      <c r="Z238" s="42"/>
      <c r="AA238" s="42"/>
      <c r="AB238" s="42"/>
      <c r="AC238" s="42"/>
      <c r="AD238" s="42"/>
      <c r="AE238" s="42"/>
    </row>
  </sheetData>
  <sheetProtection sheet="1" autoFilter="0" formatColumns="0" formatRows="0" objects="1" scenarios="1" spinCount="100000" saltValue="COFt6u7YRx5Ex0/FB7XGNpxdgHqkUfOIVvLKeKsHekzZsg5vy0MZ2j18kaPSgfzUHQ6NCwjtxblC0+8IUlJrfg==" hashValue="XVzriuolpQPiT6AioYT2Kp+3r52Tdho5GFpnFO/6f5HGhv3OpTrMNz/9kHMLs2uk0KYvXq8hCjEkVgFokHthig==" algorithmName="SHA-512" password="CC35"/>
  <autoFilter ref="C91:K237"/>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2"/>
    <hyperlink ref="F99" r:id="rId2" display="https://podminky.urs.cz/item/CS_URS_2025_01/131251104"/>
    <hyperlink ref="F101" r:id="rId3" display="https://podminky.urs.cz/item/CS_URS_2025_01/131351103"/>
    <hyperlink ref="F103" r:id="rId4" display="https://podminky.urs.cz/item/CS_URS_2025_01/132251101"/>
    <hyperlink ref="F105" r:id="rId5" display="https://podminky.urs.cz/item/CS_URS_2025_01/162301501"/>
    <hyperlink ref="F108" r:id="rId6" display="https://podminky.urs.cz/item/CS_URS_2025_01/162301981"/>
    <hyperlink ref="F112" r:id="rId7" display="https://podminky.urs.cz/item/CS_URS_2025_01/162751117"/>
    <hyperlink ref="F114" r:id="rId8" display="https://podminky.urs.cz/item/CS_URS_2025_01/162751119"/>
    <hyperlink ref="F118" r:id="rId9" display="https://podminky.urs.cz/item/CS_URS_2025_01/162751137"/>
    <hyperlink ref="F122" r:id="rId10" display="https://podminky.urs.cz/item/CS_URS_2025_01/162751139"/>
    <hyperlink ref="F126" r:id="rId11" display="https://podminky.urs.cz/item/CS_URS_2025_01/171251201"/>
    <hyperlink ref="F128" r:id="rId12" display="https://podminky.urs.cz/item/CS_URS_2025_01/171201221"/>
    <hyperlink ref="F131" r:id="rId13" display="https://podminky.urs.cz/item/CS_URS_2025_01/174151101"/>
    <hyperlink ref="F136" r:id="rId14" display="https://podminky.urs.cz/item/CS_URS_2025_01/181351003"/>
    <hyperlink ref="F144" r:id="rId15" display="https://podminky.urs.cz/item/CS_URS_2025_01/183405211"/>
    <hyperlink ref="F150" r:id="rId16" display="https://podminky.urs.cz/item/CS_URS_2025_01/273321118"/>
    <hyperlink ref="F154" r:id="rId17" display="https://podminky.urs.cz/item/CS_URS_2025_01/273321191"/>
    <hyperlink ref="F156" r:id="rId18" display="https://podminky.urs.cz/item/CS_URS_2025_01/273354111"/>
    <hyperlink ref="F158" r:id="rId19" display="https://podminky.urs.cz/item/CS_URS_2025_01/273354211"/>
    <hyperlink ref="F161" r:id="rId20" display="https://podminky.urs.cz/item/CS_URS_2025_01/273361116"/>
    <hyperlink ref="F165" r:id="rId21" display="https://podminky.urs.cz/item/CS_URS_2025_01/274311127"/>
    <hyperlink ref="F168" r:id="rId22" display="https://podminky.urs.cz/item/CS_URS_2025_01/274311191"/>
    <hyperlink ref="F170" r:id="rId23" display="https://podminky.urs.cz/item/CS_URS_2025_01/274321118"/>
    <hyperlink ref="F172" r:id="rId24" display="https://podminky.urs.cz/item/CS_URS_2025_01/274321191"/>
    <hyperlink ref="F175" r:id="rId25" display="https://podminky.urs.cz/item/CS_URS_2025_01/451315114"/>
    <hyperlink ref="F179" r:id="rId26" display="https://podminky.urs.cz/item/CS_URS_2025_01/451315117"/>
    <hyperlink ref="F182" r:id="rId27" display="https://podminky.urs.cz/item/CS_URS_2025_01/465511521"/>
    <hyperlink ref="F185" r:id="rId28" display="https://podminky.urs.cz/item/CS_URS_2025_01/711112001"/>
    <hyperlink ref="F191" r:id="rId29" display="https://podminky.urs.cz/item/CS_URS_2025_01/711112052"/>
    <hyperlink ref="F197" r:id="rId30" display="https://podminky.urs.cz/item/CS_URS_2025_01/998711101"/>
    <hyperlink ref="F200" r:id="rId31" display="https://podminky.urs.cz/item/CS_URS_2025_01/919521180"/>
    <hyperlink ref="F210" r:id="rId32" display="https://podminky.urs.cz/item/CS_URS_2025_01/931994142"/>
    <hyperlink ref="F214" r:id="rId33" display="https://podminky.urs.cz/item/CS_URS_2025_01/936942211"/>
    <hyperlink ref="F217" r:id="rId34" display="https://podminky.urs.cz/item/CS_URS_2025_01/962021112"/>
    <hyperlink ref="F221" r:id="rId35" display="https://podminky.urs.cz/item/CS_URS_2025_01/963021112"/>
    <hyperlink ref="F224" r:id="rId36" display="https://podminky.urs.cz/item/CS_URS_2025_01/992114111"/>
    <hyperlink ref="F228" r:id="rId37" display="https://podminky.urs.cz/item/CS_URS_2025_01/997013501"/>
    <hyperlink ref="F230" r:id="rId38" display="https://podminky.urs.cz/item/CS_URS_2025_01/997013509"/>
    <hyperlink ref="F234" r:id="rId39" display="https://podminky.urs.cz/item/CS_URS_2025_01/997221655"/>
    <hyperlink ref="F237" r:id="rId40"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4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160</v>
      </c>
    </row>
    <row r="3" s="1" customFormat="1" ht="6.96" customHeight="1">
      <c r="B3" s="142"/>
      <c r="C3" s="143"/>
      <c r="D3" s="143"/>
      <c r="E3" s="143"/>
      <c r="F3" s="143"/>
      <c r="G3" s="143"/>
      <c r="H3" s="143"/>
      <c r="I3" s="143"/>
      <c r="J3" s="143"/>
      <c r="K3" s="143"/>
      <c r="L3" s="23"/>
      <c r="AT3" s="20" t="s">
        <v>196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3141</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ROUND((SUM(BE89:BE130)),  2)</f>
        <v>0</v>
      </c>
      <c r="G35" s="42"/>
      <c r="H35" s="42"/>
      <c r="I35" s="161">
        <v>0.20999999999999999</v>
      </c>
      <c r="J35" s="160">
        <f>ROUND(((SUM(BE89:BE130))*I35),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ROUND((SUM(BF89:BF130)),  2)</f>
        <v>0</v>
      </c>
      <c r="G36" s="42"/>
      <c r="H36" s="42"/>
      <c r="I36" s="161">
        <v>0.14999999999999999</v>
      </c>
      <c r="J36" s="160">
        <f>ROUND(((SUM(BF89:BF130))*I36),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ROUND((SUM(BG89:BG130)),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ROUND((SUM(BH89:BH130)),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ROUND((SUM(BI89:BI130)),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21-03 - Propustek v ev. km 75,484</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J90</f>
        <v>0</v>
      </c>
      <c r="K64" s="179"/>
      <c r="L64" s="183"/>
      <c r="S64" s="9"/>
      <c r="T64" s="9"/>
      <c r="U64" s="9"/>
      <c r="V64" s="9"/>
      <c r="W64" s="9"/>
      <c r="X64" s="9"/>
      <c r="Y64" s="9"/>
      <c r="Z64" s="9"/>
      <c r="AA64" s="9"/>
      <c r="AB64" s="9"/>
      <c r="AC64" s="9"/>
      <c r="AD64" s="9"/>
      <c r="AE64" s="9"/>
    </row>
    <row r="65" s="9" customFormat="1" ht="24.96" customHeight="1">
      <c r="A65" s="9"/>
      <c r="B65" s="178"/>
      <c r="C65" s="179"/>
      <c r="D65" s="180" t="s">
        <v>1744</v>
      </c>
      <c r="E65" s="181"/>
      <c r="F65" s="181"/>
      <c r="G65" s="181"/>
      <c r="H65" s="181"/>
      <c r="I65" s="181"/>
      <c r="J65" s="182">
        <f>J115</f>
        <v>0</v>
      </c>
      <c r="K65" s="179"/>
      <c r="L65" s="183"/>
      <c r="S65" s="9"/>
      <c r="T65" s="9"/>
      <c r="U65" s="9"/>
      <c r="V65" s="9"/>
      <c r="W65" s="9"/>
      <c r="X65" s="9"/>
      <c r="Y65" s="9"/>
      <c r="Z65" s="9"/>
      <c r="AA65" s="9"/>
      <c r="AB65" s="9"/>
      <c r="AC65" s="9"/>
      <c r="AD65" s="9"/>
      <c r="AE65" s="9"/>
    </row>
    <row r="66" s="9" customFormat="1" ht="24.96" customHeight="1">
      <c r="A66" s="9"/>
      <c r="B66" s="178"/>
      <c r="C66" s="179"/>
      <c r="D66" s="180" t="s">
        <v>1745</v>
      </c>
      <c r="E66" s="181"/>
      <c r="F66" s="181"/>
      <c r="G66" s="181"/>
      <c r="H66" s="181"/>
      <c r="I66" s="181"/>
      <c r="J66" s="182">
        <f>J119</f>
        <v>0</v>
      </c>
      <c r="K66" s="179"/>
      <c r="L66" s="183"/>
      <c r="S66" s="9"/>
      <c r="T66" s="9"/>
      <c r="U66" s="9"/>
      <c r="V66" s="9"/>
      <c r="W66" s="9"/>
      <c r="X66" s="9"/>
      <c r="Y66" s="9"/>
      <c r="Z66" s="9"/>
      <c r="AA66" s="9"/>
      <c r="AB66" s="9"/>
      <c r="AC66" s="9"/>
      <c r="AD66" s="9"/>
      <c r="AE66" s="9"/>
    </row>
    <row r="67" s="9" customFormat="1" ht="24.96" customHeight="1">
      <c r="A67" s="9"/>
      <c r="B67" s="178"/>
      <c r="C67" s="179"/>
      <c r="D67" s="180" t="s">
        <v>1746</v>
      </c>
      <c r="E67" s="181"/>
      <c r="F67" s="181"/>
      <c r="G67" s="181"/>
      <c r="H67" s="181"/>
      <c r="I67" s="181"/>
      <c r="J67" s="182">
        <f>J128</f>
        <v>0</v>
      </c>
      <c r="K67" s="179"/>
      <c r="L67" s="183"/>
      <c r="S67" s="9"/>
      <c r="T67" s="9"/>
      <c r="U67" s="9"/>
      <c r="V67" s="9"/>
      <c r="W67" s="9"/>
      <c r="X67" s="9"/>
      <c r="Y67" s="9"/>
      <c r="Z67" s="9"/>
      <c r="AA67" s="9"/>
      <c r="AB67" s="9"/>
      <c r="AC67" s="9"/>
      <c r="AD67" s="9"/>
      <c r="AE67" s="9"/>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1737</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21-03 - Propustek v ev. km 75,484</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P90+P115+P119+P128</f>
        <v>0</v>
      </c>
      <c r="Q89" s="100"/>
      <c r="R89" s="197">
        <f>R90+R115+R119+R128</f>
        <v>0.51288</v>
      </c>
      <c r="S89" s="100"/>
      <c r="T89" s="198">
        <f>T90+T115+T119+T128</f>
        <v>10.64226</v>
      </c>
      <c r="U89" s="42"/>
      <c r="V89" s="42"/>
      <c r="W89" s="42"/>
      <c r="X89" s="42"/>
      <c r="Y89" s="42"/>
      <c r="Z89" s="42"/>
      <c r="AA89" s="42"/>
      <c r="AB89" s="42"/>
      <c r="AC89" s="42"/>
      <c r="AD89" s="42"/>
      <c r="AE89" s="42"/>
      <c r="AT89" s="20" t="s">
        <v>76</v>
      </c>
      <c r="AU89" s="20" t="s">
        <v>196</v>
      </c>
      <c r="BK89" s="199">
        <f>BK90+BK115+BK119+BK128</f>
        <v>0</v>
      </c>
    </row>
    <row r="90" s="12" customFormat="1" ht="25.92" customHeight="1">
      <c r="A90" s="12"/>
      <c r="B90" s="200"/>
      <c r="C90" s="201"/>
      <c r="D90" s="202" t="s">
        <v>76</v>
      </c>
      <c r="E90" s="203" t="s">
        <v>84</v>
      </c>
      <c r="F90" s="203" t="s">
        <v>220</v>
      </c>
      <c r="G90" s="201"/>
      <c r="H90" s="201"/>
      <c r="I90" s="204"/>
      <c r="J90" s="205">
        <f>BK90</f>
        <v>0</v>
      </c>
      <c r="K90" s="201"/>
      <c r="L90" s="206"/>
      <c r="M90" s="207"/>
      <c r="N90" s="208"/>
      <c r="O90" s="208"/>
      <c r="P90" s="209">
        <f>SUM(P91:P114)</f>
        <v>0</v>
      </c>
      <c r="Q90" s="208"/>
      <c r="R90" s="209">
        <f>SUM(R91:R114)</f>
        <v>0</v>
      </c>
      <c r="S90" s="208"/>
      <c r="T90" s="210">
        <f>SUM(T91:T114)</f>
        <v>0</v>
      </c>
      <c r="U90" s="12"/>
      <c r="V90" s="12"/>
      <c r="W90" s="12"/>
      <c r="X90" s="12"/>
      <c r="Y90" s="12"/>
      <c r="Z90" s="12"/>
      <c r="AA90" s="12"/>
      <c r="AB90" s="12"/>
      <c r="AC90" s="12"/>
      <c r="AD90" s="12"/>
      <c r="AE90" s="12"/>
      <c r="AR90" s="211" t="s">
        <v>84</v>
      </c>
      <c r="AT90" s="212" t="s">
        <v>76</v>
      </c>
      <c r="AU90" s="212" t="s">
        <v>77</v>
      </c>
      <c r="AY90" s="211" t="s">
        <v>219</v>
      </c>
      <c r="BK90" s="213">
        <f>SUM(BK91:BK114)</f>
        <v>0</v>
      </c>
    </row>
    <row r="91" s="2" customFormat="1" ht="37.8" customHeight="1">
      <c r="A91" s="42"/>
      <c r="B91" s="43"/>
      <c r="C91" s="216" t="s">
        <v>84</v>
      </c>
      <c r="D91" s="216" t="s">
        <v>221</v>
      </c>
      <c r="E91" s="217" t="s">
        <v>1747</v>
      </c>
      <c r="F91" s="218" t="s">
        <v>1748</v>
      </c>
      <c r="G91" s="219" t="s">
        <v>1749</v>
      </c>
      <c r="H91" s="220">
        <v>60</v>
      </c>
      <c r="I91" s="221"/>
      <c r="J91" s="222">
        <f>ROUND(I91*H91,2)</f>
        <v>0</v>
      </c>
      <c r="K91" s="218" t="s">
        <v>1129</v>
      </c>
      <c r="L91" s="48"/>
      <c r="M91" s="223" t="s">
        <v>32</v>
      </c>
      <c r="N91" s="224" t="s">
        <v>48</v>
      </c>
      <c r="O91" s="88"/>
      <c r="P91" s="225">
        <f>O91*H91</f>
        <v>0</v>
      </c>
      <c r="Q91" s="225">
        <v>0</v>
      </c>
      <c r="R91" s="225">
        <f>Q91*H91</f>
        <v>0</v>
      </c>
      <c r="S91" s="225">
        <v>0</v>
      </c>
      <c r="T91" s="226">
        <f>S91*H91</f>
        <v>0</v>
      </c>
      <c r="U91" s="42"/>
      <c r="V91" s="42"/>
      <c r="W91" s="42"/>
      <c r="X91" s="42"/>
      <c r="Y91" s="42"/>
      <c r="Z91" s="42"/>
      <c r="AA91" s="42"/>
      <c r="AB91" s="42"/>
      <c r="AC91" s="42"/>
      <c r="AD91" s="42"/>
      <c r="AE91" s="42"/>
      <c r="AR91" s="227" t="s">
        <v>226</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226</v>
      </c>
      <c r="BM91" s="227" t="s">
        <v>3142</v>
      </c>
    </row>
    <row r="92" s="2" customFormat="1">
      <c r="A92" s="42"/>
      <c r="B92" s="43"/>
      <c r="C92" s="44"/>
      <c r="D92" s="299" t="s">
        <v>1131</v>
      </c>
      <c r="E92" s="44"/>
      <c r="F92" s="300" t="s">
        <v>1751</v>
      </c>
      <c r="G92" s="44"/>
      <c r="H92" s="44"/>
      <c r="I92" s="277"/>
      <c r="J92" s="44"/>
      <c r="K92" s="44"/>
      <c r="L92" s="48"/>
      <c r="M92" s="278"/>
      <c r="N92" s="279"/>
      <c r="O92" s="88"/>
      <c r="P92" s="88"/>
      <c r="Q92" s="88"/>
      <c r="R92" s="88"/>
      <c r="S92" s="88"/>
      <c r="T92" s="89"/>
      <c r="U92" s="42"/>
      <c r="V92" s="42"/>
      <c r="W92" s="42"/>
      <c r="X92" s="42"/>
      <c r="Y92" s="42"/>
      <c r="Z92" s="42"/>
      <c r="AA92" s="42"/>
      <c r="AB92" s="42"/>
      <c r="AC92" s="42"/>
      <c r="AD92" s="42"/>
      <c r="AE92" s="42"/>
      <c r="AT92" s="20" t="s">
        <v>1131</v>
      </c>
      <c r="AU92" s="20" t="s">
        <v>84</v>
      </c>
    </row>
    <row r="93" s="15" customFormat="1">
      <c r="A93" s="15"/>
      <c r="B93" s="266"/>
      <c r="C93" s="267"/>
      <c r="D93" s="231" t="s">
        <v>228</v>
      </c>
      <c r="E93" s="268" t="s">
        <v>32</v>
      </c>
      <c r="F93" s="269" t="s">
        <v>1759</v>
      </c>
      <c r="G93" s="267"/>
      <c r="H93" s="268" t="s">
        <v>32</v>
      </c>
      <c r="I93" s="270"/>
      <c r="J93" s="267"/>
      <c r="K93" s="267"/>
      <c r="L93" s="271"/>
      <c r="M93" s="272"/>
      <c r="N93" s="273"/>
      <c r="O93" s="273"/>
      <c r="P93" s="273"/>
      <c r="Q93" s="273"/>
      <c r="R93" s="273"/>
      <c r="S93" s="273"/>
      <c r="T93" s="274"/>
      <c r="U93" s="15"/>
      <c r="V93" s="15"/>
      <c r="W93" s="15"/>
      <c r="X93" s="15"/>
      <c r="Y93" s="15"/>
      <c r="Z93" s="15"/>
      <c r="AA93" s="15"/>
      <c r="AB93" s="15"/>
      <c r="AC93" s="15"/>
      <c r="AD93" s="15"/>
      <c r="AE93" s="15"/>
      <c r="AT93" s="275" t="s">
        <v>228</v>
      </c>
      <c r="AU93" s="275" t="s">
        <v>84</v>
      </c>
      <c r="AV93" s="15" t="s">
        <v>84</v>
      </c>
      <c r="AW93" s="15" t="s">
        <v>39</v>
      </c>
      <c r="AX93" s="15" t="s">
        <v>77</v>
      </c>
      <c r="AY93" s="275" t="s">
        <v>219</v>
      </c>
    </row>
    <row r="94" s="13" customFormat="1">
      <c r="A94" s="13"/>
      <c r="B94" s="229"/>
      <c r="C94" s="230"/>
      <c r="D94" s="231" t="s">
        <v>228</v>
      </c>
      <c r="E94" s="232" t="s">
        <v>1752</v>
      </c>
      <c r="F94" s="233" t="s">
        <v>3143</v>
      </c>
      <c r="G94" s="230"/>
      <c r="H94" s="234">
        <v>60</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84</v>
      </c>
      <c r="AY94" s="240" t="s">
        <v>219</v>
      </c>
    </row>
    <row r="95" s="2" customFormat="1" ht="33" customHeight="1">
      <c r="A95" s="42"/>
      <c r="B95" s="43"/>
      <c r="C95" s="216" t="s">
        <v>86</v>
      </c>
      <c r="D95" s="216" t="s">
        <v>221</v>
      </c>
      <c r="E95" s="217" t="s">
        <v>2895</v>
      </c>
      <c r="F95" s="218" t="s">
        <v>2896</v>
      </c>
      <c r="G95" s="219" t="s">
        <v>1764</v>
      </c>
      <c r="H95" s="220">
        <v>18.826000000000001</v>
      </c>
      <c r="I95" s="221"/>
      <c r="J95" s="222">
        <f>ROUND(I95*H95,2)</f>
        <v>0</v>
      </c>
      <c r="K95" s="218" t="s">
        <v>1129</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84</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3144</v>
      </c>
    </row>
    <row r="96" s="2" customFormat="1">
      <c r="A96" s="42"/>
      <c r="B96" s="43"/>
      <c r="C96" s="44"/>
      <c r="D96" s="299" t="s">
        <v>1131</v>
      </c>
      <c r="E96" s="44"/>
      <c r="F96" s="300" t="s">
        <v>2898</v>
      </c>
      <c r="G96" s="44"/>
      <c r="H96" s="44"/>
      <c r="I96" s="277"/>
      <c r="J96" s="44"/>
      <c r="K96" s="44"/>
      <c r="L96" s="48"/>
      <c r="M96" s="278"/>
      <c r="N96" s="279"/>
      <c r="O96" s="88"/>
      <c r="P96" s="88"/>
      <c r="Q96" s="88"/>
      <c r="R96" s="88"/>
      <c r="S96" s="88"/>
      <c r="T96" s="89"/>
      <c r="U96" s="42"/>
      <c r="V96" s="42"/>
      <c r="W96" s="42"/>
      <c r="X96" s="42"/>
      <c r="Y96" s="42"/>
      <c r="Z96" s="42"/>
      <c r="AA96" s="42"/>
      <c r="AB96" s="42"/>
      <c r="AC96" s="42"/>
      <c r="AD96" s="42"/>
      <c r="AE96" s="42"/>
      <c r="AT96" s="20" t="s">
        <v>1131</v>
      </c>
      <c r="AU96" s="20" t="s">
        <v>84</v>
      </c>
    </row>
    <row r="97" s="2" customFormat="1" ht="24.15" customHeight="1">
      <c r="A97" s="42"/>
      <c r="B97" s="43"/>
      <c r="C97" s="216" t="s">
        <v>237</v>
      </c>
      <c r="D97" s="216" t="s">
        <v>221</v>
      </c>
      <c r="E97" s="217" t="s">
        <v>1213</v>
      </c>
      <c r="F97" s="218" t="s">
        <v>1214</v>
      </c>
      <c r="G97" s="219" t="s">
        <v>1749</v>
      </c>
      <c r="H97" s="220">
        <v>60</v>
      </c>
      <c r="I97" s="221"/>
      <c r="J97" s="222">
        <f>ROUND(I97*H97,2)</f>
        <v>0</v>
      </c>
      <c r="K97" s="218" t="s">
        <v>1129</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226</v>
      </c>
      <c r="AT97" s="227" t="s">
        <v>221</v>
      </c>
      <c r="AU97" s="227" t="s">
        <v>84</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226</v>
      </c>
      <c r="BM97" s="227" t="s">
        <v>3145</v>
      </c>
    </row>
    <row r="98" s="2" customFormat="1">
      <c r="A98" s="42"/>
      <c r="B98" s="43"/>
      <c r="C98" s="44"/>
      <c r="D98" s="299" t="s">
        <v>1131</v>
      </c>
      <c r="E98" s="44"/>
      <c r="F98" s="300" t="s">
        <v>1216</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1131</v>
      </c>
      <c r="AU98" s="20" t="s">
        <v>84</v>
      </c>
    </row>
    <row r="99" s="13" customFormat="1">
      <c r="A99" s="13"/>
      <c r="B99" s="229"/>
      <c r="C99" s="230"/>
      <c r="D99" s="231" t="s">
        <v>228</v>
      </c>
      <c r="E99" s="232" t="s">
        <v>1768</v>
      </c>
      <c r="F99" s="233" t="s">
        <v>3146</v>
      </c>
      <c r="G99" s="230"/>
      <c r="H99" s="234">
        <v>60</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84</v>
      </c>
      <c r="AY99" s="240" t="s">
        <v>219</v>
      </c>
    </row>
    <row r="100" s="2" customFormat="1" ht="24.15" customHeight="1">
      <c r="A100" s="42"/>
      <c r="B100" s="43"/>
      <c r="C100" s="216" t="s">
        <v>226</v>
      </c>
      <c r="D100" s="216" t="s">
        <v>221</v>
      </c>
      <c r="E100" s="217" t="s">
        <v>1802</v>
      </c>
      <c r="F100" s="218" t="s">
        <v>1803</v>
      </c>
      <c r="G100" s="219" t="s">
        <v>1749</v>
      </c>
      <c r="H100" s="220">
        <v>900</v>
      </c>
      <c r="I100" s="221"/>
      <c r="J100" s="222">
        <f>ROUND(I100*H100,2)</f>
        <v>0</v>
      </c>
      <c r="K100" s="218" t="s">
        <v>1129</v>
      </c>
      <c r="L100" s="48"/>
      <c r="M100" s="223" t="s">
        <v>32</v>
      </c>
      <c r="N100" s="224" t="s">
        <v>48</v>
      </c>
      <c r="O100" s="88"/>
      <c r="P100" s="225">
        <f>O100*H100</f>
        <v>0</v>
      </c>
      <c r="Q100" s="225">
        <v>0</v>
      </c>
      <c r="R100" s="225">
        <f>Q100*H100</f>
        <v>0</v>
      </c>
      <c r="S100" s="225">
        <v>0</v>
      </c>
      <c r="T100" s="226">
        <f>S100*H100</f>
        <v>0</v>
      </c>
      <c r="U100" s="42"/>
      <c r="V100" s="42"/>
      <c r="W100" s="42"/>
      <c r="X100" s="42"/>
      <c r="Y100" s="42"/>
      <c r="Z100" s="42"/>
      <c r="AA100" s="42"/>
      <c r="AB100" s="42"/>
      <c r="AC100" s="42"/>
      <c r="AD100" s="42"/>
      <c r="AE100" s="42"/>
      <c r="AR100" s="227" t="s">
        <v>226</v>
      </c>
      <c r="AT100" s="227" t="s">
        <v>221</v>
      </c>
      <c r="AU100" s="227" t="s">
        <v>84</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226</v>
      </c>
      <c r="BM100" s="227" t="s">
        <v>3147</v>
      </c>
    </row>
    <row r="101" s="2" customFormat="1">
      <c r="A101" s="42"/>
      <c r="B101" s="43"/>
      <c r="C101" s="44"/>
      <c r="D101" s="299" t="s">
        <v>1131</v>
      </c>
      <c r="E101" s="44"/>
      <c r="F101" s="300" t="s">
        <v>1805</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1131</v>
      </c>
      <c r="AU101" s="20" t="s">
        <v>84</v>
      </c>
    </row>
    <row r="102" s="15" customFormat="1">
      <c r="A102" s="15"/>
      <c r="B102" s="266"/>
      <c r="C102" s="267"/>
      <c r="D102" s="231" t="s">
        <v>228</v>
      </c>
      <c r="E102" s="268" t="s">
        <v>32</v>
      </c>
      <c r="F102" s="269" t="s">
        <v>1806</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1775</v>
      </c>
      <c r="F103" s="233" t="s">
        <v>3148</v>
      </c>
      <c r="G103" s="230"/>
      <c r="H103" s="234">
        <v>900</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37.8" customHeight="1">
      <c r="A104" s="42"/>
      <c r="B104" s="43"/>
      <c r="C104" s="216" t="s">
        <v>246</v>
      </c>
      <c r="D104" s="216" t="s">
        <v>221</v>
      </c>
      <c r="E104" s="217" t="s">
        <v>1223</v>
      </c>
      <c r="F104" s="218" t="s">
        <v>1815</v>
      </c>
      <c r="G104" s="219" t="s">
        <v>1764</v>
      </c>
      <c r="H104" s="220">
        <v>18.826000000000001</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3149</v>
      </c>
    </row>
    <row r="105" s="2" customFormat="1">
      <c r="A105" s="42"/>
      <c r="B105" s="43"/>
      <c r="C105" s="44"/>
      <c r="D105" s="299" t="s">
        <v>1131</v>
      </c>
      <c r="E105" s="44"/>
      <c r="F105" s="300" t="s">
        <v>1226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2" customFormat="1" ht="37.8" customHeight="1">
      <c r="A106" s="42"/>
      <c r="B106" s="43"/>
      <c r="C106" s="216" t="s">
        <v>252</v>
      </c>
      <c r="D106" s="216" t="s">
        <v>221</v>
      </c>
      <c r="E106" s="217" t="s">
        <v>1228</v>
      </c>
      <c r="F106" s="218" t="s">
        <v>1817</v>
      </c>
      <c r="G106" s="219" t="s">
        <v>1764</v>
      </c>
      <c r="H106" s="220">
        <v>188.25999999999999</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3150</v>
      </c>
    </row>
    <row r="107" s="2" customFormat="1">
      <c r="A107" s="42"/>
      <c r="B107" s="43"/>
      <c r="C107" s="44"/>
      <c r="D107" s="299" t="s">
        <v>1131</v>
      </c>
      <c r="E107" s="44"/>
      <c r="F107" s="300" t="s">
        <v>1231</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15" customFormat="1">
      <c r="A108" s="15"/>
      <c r="B108" s="266"/>
      <c r="C108" s="267"/>
      <c r="D108" s="231" t="s">
        <v>228</v>
      </c>
      <c r="E108" s="268" t="s">
        <v>32</v>
      </c>
      <c r="F108" s="269" t="s">
        <v>2917</v>
      </c>
      <c r="G108" s="267"/>
      <c r="H108" s="268" t="s">
        <v>32</v>
      </c>
      <c r="I108" s="270"/>
      <c r="J108" s="267"/>
      <c r="K108" s="267"/>
      <c r="L108" s="271"/>
      <c r="M108" s="272"/>
      <c r="N108" s="273"/>
      <c r="O108" s="273"/>
      <c r="P108" s="273"/>
      <c r="Q108" s="273"/>
      <c r="R108" s="273"/>
      <c r="S108" s="273"/>
      <c r="T108" s="274"/>
      <c r="U108" s="15"/>
      <c r="V108" s="15"/>
      <c r="W108" s="15"/>
      <c r="X108" s="15"/>
      <c r="Y108" s="15"/>
      <c r="Z108" s="15"/>
      <c r="AA108" s="15"/>
      <c r="AB108" s="15"/>
      <c r="AC108" s="15"/>
      <c r="AD108" s="15"/>
      <c r="AE108" s="15"/>
      <c r="AT108" s="275" t="s">
        <v>228</v>
      </c>
      <c r="AU108" s="275" t="s">
        <v>84</v>
      </c>
      <c r="AV108" s="15" t="s">
        <v>84</v>
      </c>
      <c r="AW108" s="15" t="s">
        <v>39</v>
      </c>
      <c r="AX108" s="15" t="s">
        <v>77</v>
      </c>
      <c r="AY108" s="275" t="s">
        <v>219</v>
      </c>
    </row>
    <row r="109" s="13" customFormat="1">
      <c r="A109" s="13"/>
      <c r="B109" s="229"/>
      <c r="C109" s="230"/>
      <c r="D109" s="231" t="s">
        <v>228</v>
      </c>
      <c r="E109" s="232" t="s">
        <v>1790</v>
      </c>
      <c r="F109" s="233" t="s">
        <v>3151</v>
      </c>
      <c r="G109" s="230"/>
      <c r="H109" s="234">
        <v>188.25999999999999</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24.15" customHeight="1">
      <c r="A110" s="42"/>
      <c r="B110" s="43"/>
      <c r="C110" s="216" t="s">
        <v>256</v>
      </c>
      <c r="D110" s="216" t="s">
        <v>221</v>
      </c>
      <c r="E110" s="217" t="s">
        <v>1262</v>
      </c>
      <c r="F110" s="218" t="s">
        <v>1263</v>
      </c>
      <c r="G110" s="219" t="s">
        <v>1839</v>
      </c>
      <c r="H110" s="220">
        <v>37.652000000000001</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3152</v>
      </c>
    </row>
    <row r="111" s="2" customFormat="1">
      <c r="A111" s="42"/>
      <c r="B111" s="43"/>
      <c r="C111" s="44"/>
      <c r="D111" s="299" t="s">
        <v>1131</v>
      </c>
      <c r="E111" s="44"/>
      <c r="F111" s="300" t="s">
        <v>1265</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13" customFormat="1">
      <c r="A112" s="13"/>
      <c r="B112" s="229"/>
      <c r="C112" s="230"/>
      <c r="D112" s="231" t="s">
        <v>228</v>
      </c>
      <c r="E112" s="232" t="s">
        <v>1797</v>
      </c>
      <c r="F112" s="233" t="s">
        <v>3153</v>
      </c>
      <c r="G112" s="230"/>
      <c r="H112" s="234">
        <v>37.652000000000001</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84</v>
      </c>
      <c r="AV112" s="13" t="s">
        <v>86</v>
      </c>
      <c r="AW112" s="13" t="s">
        <v>39</v>
      </c>
      <c r="AX112" s="13" t="s">
        <v>84</v>
      </c>
      <c r="AY112" s="240" t="s">
        <v>219</v>
      </c>
    </row>
    <row r="113" s="2" customFormat="1" ht="16.5" customHeight="1">
      <c r="A113" s="42"/>
      <c r="B113" s="43"/>
      <c r="C113" s="216" t="s">
        <v>262</v>
      </c>
      <c r="D113" s="216" t="s">
        <v>221</v>
      </c>
      <c r="E113" s="217" t="s">
        <v>2923</v>
      </c>
      <c r="F113" s="218" t="s">
        <v>1836</v>
      </c>
      <c r="G113" s="219" t="s">
        <v>1764</v>
      </c>
      <c r="H113" s="220">
        <v>18.826000000000001</v>
      </c>
      <c r="I113" s="221"/>
      <c r="J113" s="222">
        <f>ROUND(I113*H113,2)</f>
        <v>0</v>
      </c>
      <c r="K113" s="218" t="s">
        <v>1129</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3154</v>
      </c>
    </row>
    <row r="114" s="2" customFormat="1">
      <c r="A114" s="42"/>
      <c r="B114" s="43"/>
      <c r="C114" s="44"/>
      <c r="D114" s="299" t="s">
        <v>1131</v>
      </c>
      <c r="E114" s="44"/>
      <c r="F114" s="300" t="s">
        <v>2925</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1131</v>
      </c>
      <c r="AU114" s="20" t="s">
        <v>84</v>
      </c>
    </row>
    <row r="115" s="12" customFormat="1" ht="25.92" customHeight="1">
      <c r="A115" s="12"/>
      <c r="B115" s="200"/>
      <c r="C115" s="201"/>
      <c r="D115" s="202" t="s">
        <v>76</v>
      </c>
      <c r="E115" s="203" t="s">
        <v>267</v>
      </c>
      <c r="F115" s="203" t="s">
        <v>2041</v>
      </c>
      <c r="G115" s="201"/>
      <c r="H115" s="201"/>
      <c r="I115" s="204"/>
      <c r="J115" s="205">
        <f>BK115</f>
        <v>0</v>
      </c>
      <c r="K115" s="201"/>
      <c r="L115" s="206"/>
      <c r="M115" s="207"/>
      <c r="N115" s="208"/>
      <c r="O115" s="208"/>
      <c r="P115" s="209">
        <f>SUM(P116:P118)</f>
        <v>0</v>
      </c>
      <c r="Q115" s="208"/>
      <c r="R115" s="209">
        <f>SUM(R116:R118)</f>
        <v>0.51288</v>
      </c>
      <c r="S115" s="208"/>
      <c r="T115" s="210">
        <f>SUM(T116:T118)</f>
        <v>10.64226</v>
      </c>
      <c r="U115" s="12"/>
      <c r="V115" s="12"/>
      <c r="W115" s="12"/>
      <c r="X115" s="12"/>
      <c r="Y115" s="12"/>
      <c r="Z115" s="12"/>
      <c r="AA115" s="12"/>
      <c r="AB115" s="12"/>
      <c r="AC115" s="12"/>
      <c r="AD115" s="12"/>
      <c r="AE115" s="12"/>
      <c r="AR115" s="211" t="s">
        <v>84</v>
      </c>
      <c r="AT115" s="212" t="s">
        <v>76</v>
      </c>
      <c r="AU115" s="212" t="s">
        <v>77</v>
      </c>
      <c r="AY115" s="211" t="s">
        <v>219</v>
      </c>
      <c r="BK115" s="213">
        <f>SUM(BK116:BK118)</f>
        <v>0</v>
      </c>
    </row>
    <row r="116" s="2" customFormat="1" ht="16.5" customHeight="1">
      <c r="A116" s="42"/>
      <c r="B116" s="43"/>
      <c r="C116" s="216" t="s">
        <v>267</v>
      </c>
      <c r="D116" s="216" t="s">
        <v>221</v>
      </c>
      <c r="E116" s="217" t="s">
        <v>2062</v>
      </c>
      <c r="F116" s="218" t="s">
        <v>3041</v>
      </c>
      <c r="G116" s="219" t="s">
        <v>1764</v>
      </c>
      <c r="H116" s="220">
        <v>4.274</v>
      </c>
      <c r="I116" s="221"/>
      <c r="J116" s="222">
        <f>ROUND(I116*H116,2)</f>
        <v>0</v>
      </c>
      <c r="K116" s="218" t="s">
        <v>1129</v>
      </c>
      <c r="L116" s="48"/>
      <c r="M116" s="223" t="s">
        <v>32</v>
      </c>
      <c r="N116" s="224" t="s">
        <v>48</v>
      </c>
      <c r="O116" s="88"/>
      <c r="P116" s="225">
        <f>O116*H116</f>
        <v>0</v>
      </c>
      <c r="Q116" s="225">
        <v>0.12</v>
      </c>
      <c r="R116" s="225">
        <f>Q116*H116</f>
        <v>0.51288</v>
      </c>
      <c r="S116" s="225">
        <v>2.4900000000000002</v>
      </c>
      <c r="T116" s="226">
        <f>S116*H116</f>
        <v>10.64226</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3155</v>
      </c>
    </row>
    <row r="117" s="2" customFormat="1">
      <c r="A117" s="42"/>
      <c r="B117" s="43"/>
      <c r="C117" s="44"/>
      <c r="D117" s="299" t="s">
        <v>1131</v>
      </c>
      <c r="E117" s="44"/>
      <c r="F117" s="300" t="s">
        <v>2065</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13" customFormat="1">
      <c r="A118" s="13"/>
      <c r="B118" s="229"/>
      <c r="C118" s="230"/>
      <c r="D118" s="231" t="s">
        <v>228</v>
      </c>
      <c r="E118" s="232" t="s">
        <v>1807</v>
      </c>
      <c r="F118" s="233" t="s">
        <v>3156</v>
      </c>
      <c r="G118" s="230"/>
      <c r="H118" s="234">
        <v>4.274</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12" customFormat="1" ht="25.92" customHeight="1">
      <c r="A119" s="12"/>
      <c r="B119" s="200"/>
      <c r="C119" s="201"/>
      <c r="D119" s="202" t="s">
        <v>76</v>
      </c>
      <c r="E119" s="203" t="s">
        <v>2160</v>
      </c>
      <c r="F119" s="203" t="s">
        <v>2161</v>
      </c>
      <c r="G119" s="201"/>
      <c r="H119" s="201"/>
      <c r="I119" s="204"/>
      <c r="J119" s="205">
        <f>BK119</f>
        <v>0</v>
      </c>
      <c r="K119" s="201"/>
      <c r="L119" s="206"/>
      <c r="M119" s="207"/>
      <c r="N119" s="208"/>
      <c r="O119" s="208"/>
      <c r="P119" s="209">
        <f>SUM(P120:P127)</f>
        <v>0</v>
      </c>
      <c r="Q119" s="208"/>
      <c r="R119" s="209">
        <f>SUM(R120:R127)</f>
        <v>0</v>
      </c>
      <c r="S119" s="208"/>
      <c r="T119" s="210">
        <f>SUM(T120:T127)</f>
        <v>0</v>
      </c>
      <c r="U119" s="12"/>
      <c r="V119" s="12"/>
      <c r="W119" s="12"/>
      <c r="X119" s="12"/>
      <c r="Y119" s="12"/>
      <c r="Z119" s="12"/>
      <c r="AA119" s="12"/>
      <c r="AB119" s="12"/>
      <c r="AC119" s="12"/>
      <c r="AD119" s="12"/>
      <c r="AE119" s="12"/>
      <c r="AR119" s="211" t="s">
        <v>84</v>
      </c>
      <c r="AT119" s="212" t="s">
        <v>76</v>
      </c>
      <c r="AU119" s="212" t="s">
        <v>77</v>
      </c>
      <c r="AY119" s="211" t="s">
        <v>219</v>
      </c>
      <c r="BK119" s="213">
        <f>SUM(BK120:BK127)</f>
        <v>0</v>
      </c>
    </row>
    <row r="120" s="2" customFormat="1" ht="24.15" customHeight="1">
      <c r="A120" s="42"/>
      <c r="B120" s="43"/>
      <c r="C120" s="216" t="s">
        <v>273</v>
      </c>
      <c r="D120" s="216" t="s">
        <v>221</v>
      </c>
      <c r="E120" s="217" t="s">
        <v>2162</v>
      </c>
      <c r="F120" s="218" t="s">
        <v>2163</v>
      </c>
      <c r="G120" s="219" t="s">
        <v>1839</v>
      </c>
      <c r="H120" s="220">
        <v>10.642</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3157</v>
      </c>
    </row>
    <row r="121" s="2" customFormat="1">
      <c r="A121" s="42"/>
      <c r="B121" s="43"/>
      <c r="C121" s="44"/>
      <c r="D121" s="299" t="s">
        <v>1131</v>
      </c>
      <c r="E121" s="44"/>
      <c r="F121" s="300" t="s">
        <v>2165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2" customFormat="1" ht="24.15" customHeight="1">
      <c r="A122" s="42"/>
      <c r="B122" s="43"/>
      <c r="C122" s="216" t="s">
        <v>279</v>
      </c>
      <c r="D122" s="216" t="s">
        <v>221</v>
      </c>
      <c r="E122" s="217" t="s">
        <v>2166</v>
      </c>
      <c r="F122" s="218" t="s">
        <v>2167</v>
      </c>
      <c r="G122" s="219" t="s">
        <v>1839</v>
      </c>
      <c r="H122" s="220">
        <v>202.19800000000001</v>
      </c>
      <c r="I122" s="221"/>
      <c r="J122" s="222">
        <f>ROUND(I122*H122,2)</f>
        <v>0</v>
      </c>
      <c r="K122" s="218" t="s">
        <v>1129</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3158</v>
      </c>
    </row>
    <row r="123" s="2" customFormat="1">
      <c r="A123" s="42"/>
      <c r="B123" s="43"/>
      <c r="C123" s="44"/>
      <c r="D123" s="299" t="s">
        <v>1131</v>
      </c>
      <c r="E123" s="44"/>
      <c r="F123" s="300" t="s">
        <v>2169</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1131</v>
      </c>
      <c r="AU123" s="20" t="s">
        <v>84</v>
      </c>
    </row>
    <row r="124" s="15" customFormat="1">
      <c r="A124" s="15"/>
      <c r="B124" s="266"/>
      <c r="C124" s="267"/>
      <c r="D124" s="231" t="s">
        <v>228</v>
      </c>
      <c r="E124" s="268" t="s">
        <v>32</v>
      </c>
      <c r="F124" s="269" t="s">
        <v>3051</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3" customFormat="1">
      <c r="A125" s="13"/>
      <c r="B125" s="229"/>
      <c r="C125" s="230"/>
      <c r="D125" s="231" t="s">
        <v>228</v>
      </c>
      <c r="E125" s="232" t="s">
        <v>2541</v>
      </c>
      <c r="F125" s="233" t="s">
        <v>3159</v>
      </c>
      <c r="G125" s="230"/>
      <c r="H125" s="234">
        <v>202.19800000000001</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84</v>
      </c>
      <c r="AV125" s="13" t="s">
        <v>86</v>
      </c>
      <c r="AW125" s="13" t="s">
        <v>39</v>
      </c>
      <c r="AX125" s="13" t="s">
        <v>84</v>
      </c>
      <c r="AY125" s="240" t="s">
        <v>219</v>
      </c>
    </row>
    <row r="126" s="2" customFormat="1" ht="24.15" customHeight="1">
      <c r="A126" s="42"/>
      <c r="B126" s="43"/>
      <c r="C126" s="216" t="s">
        <v>286</v>
      </c>
      <c r="D126" s="216" t="s">
        <v>221</v>
      </c>
      <c r="E126" s="217" t="s">
        <v>3058</v>
      </c>
      <c r="F126" s="218" t="s">
        <v>1263</v>
      </c>
      <c r="G126" s="219" t="s">
        <v>1839</v>
      </c>
      <c r="H126" s="220">
        <v>10.642</v>
      </c>
      <c r="I126" s="221"/>
      <c r="J126" s="222">
        <f>ROUND(I126*H126,2)</f>
        <v>0</v>
      </c>
      <c r="K126" s="218" t="s">
        <v>1129</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3160</v>
      </c>
    </row>
    <row r="127" s="2" customFormat="1">
      <c r="A127" s="42"/>
      <c r="B127" s="43"/>
      <c r="C127" s="44"/>
      <c r="D127" s="299" t="s">
        <v>1131</v>
      </c>
      <c r="E127" s="44"/>
      <c r="F127" s="300" t="s">
        <v>3060</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1131</v>
      </c>
      <c r="AU127" s="20" t="s">
        <v>84</v>
      </c>
    </row>
    <row r="128" s="12" customFormat="1" ht="25.92" customHeight="1">
      <c r="A128" s="12"/>
      <c r="B128" s="200"/>
      <c r="C128" s="201"/>
      <c r="D128" s="202" t="s">
        <v>76</v>
      </c>
      <c r="E128" s="203" t="s">
        <v>2185</v>
      </c>
      <c r="F128" s="203" t="s">
        <v>2186</v>
      </c>
      <c r="G128" s="201"/>
      <c r="H128" s="201"/>
      <c r="I128" s="204"/>
      <c r="J128" s="205">
        <f>BK128</f>
        <v>0</v>
      </c>
      <c r="K128" s="201"/>
      <c r="L128" s="206"/>
      <c r="M128" s="207"/>
      <c r="N128" s="208"/>
      <c r="O128" s="208"/>
      <c r="P128" s="209">
        <f>SUM(P129:P130)</f>
        <v>0</v>
      </c>
      <c r="Q128" s="208"/>
      <c r="R128" s="209">
        <f>SUM(R129:R130)</f>
        <v>0</v>
      </c>
      <c r="S128" s="208"/>
      <c r="T128" s="210">
        <f>SUM(T129:T130)</f>
        <v>0</v>
      </c>
      <c r="U128" s="12"/>
      <c r="V128" s="12"/>
      <c r="W128" s="12"/>
      <c r="X128" s="12"/>
      <c r="Y128" s="12"/>
      <c r="Z128" s="12"/>
      <c r="AA128" s="12"/>
      <c r="AB128" s="12"/>
      <c r="AC128" s="12"/>
      <c r="AD128" s="12"/>
      <c r="AE128" s="12"/>
      <c r="AR128" s="211" t="s">
        <v>84</v>
      </c>
      <c r="AT128" s="212" t="s">
        <v>76</v>
      </c>
      <c r="AU128" s="212" t="s">
        <v>77</v>
      </c>
      <c r="AY128" s="211" t="s">
        <v>219</v>
      </c>
      <c r="BK128" s="213">
        <f>SUM(BK129:BK130)</f>
        <v>0</v>
      </c>
    </row>
    <row r="129" s="2" customFormat="1" ht="24.15" customHeight="1">
      <c r="A129" s="42"/>
      <c r="B129" s="43"/>
      <c r="C129" s="216" t="s">
        <v>290</v>
      </c>
      <c r="D129" s="216" t="s">
        <v>221</v>
      </c>
      <c r="E129" s="217" t="s">
        <v>2187</v>
      </c>
      <c r="F129" s="218" t="s">
        <v>2188</v>
      </c>
      <c r="G129" s="219" t="s">
        <v>1839</v>
      </c>
      <c r="H129" s="220">
        <v>0.51300000000000001</v>
      </c>
      <c r="I129" s="221"/>
      <c r="J129" s="222">
        <f>ROUND(I129*H129,2)</f>
        <v>0</v>
      </c>
      <c r="K129" s="218" t="s">
        <v>1129</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226</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3161</v>
      </c>
    </row>
    <row r="130" s="2" customFormat="1">
      <c r="A130" s="42"/>
      <c r="B130" s="43"/>
      <c r="C130" s="44"/>
      <c r="D130" s="299" t="s">
        <v>1131</v>
      </c>
      <c r="E130" s="44"/>
      <c r="F130" s="300" t="s">
        <v>2190</v>
      </c>
      <c r="G130" s="44"/>
      <c r="H130" s="44"/>
      <c r="I130" s="277"/>
      <c r="J130" s="44"/>
      <c r="K130" s="44"/>
      <c r="L130" s="48"/>
      <c r="M130" s="301"/>
      <c r="N130" s="302"/>
      <c r="O130" s="296"/>
      <c r="P130" s="296"/>
      <c r="Q130" s="296"/>
      <c r="R130" s="296"/>
      <c r="S130" s="296"/>
      <c r="T130" s="303"/>
      <c r="U130" s="42"/>
      <c r="V130" s="42"/>
      <c r="W130" s="42"/>
      <c r="X130" s="42"/>
      <c r="Y130" s="42"/>
      <c r="Z130" s="42"/>
      <c r="AA130" s="42"/>
      <c r="AB130" s="42"/>
      <c r="AC130" s="42"/>
      <c r="AD130" s="42"/>
      <c r="AE130" s="42"/>
      <c r="AT130" s="20" t="s">
        <v>1131</v>
      </c>
      <c r="AU130" s="20" t="s">
        <v>84</v>
      </c>
    </row>
    <row r="131" s="2" customFormat="1" ht="6.96" customHeight="1">
      <c r="A131" s="42"/>
      <c r="B131" s="63"/>
      <c r="C131" s="64"/>
      <c r="D131" s="64"/>
      <c r="E131" s="64"/>
      <c r="F131" s="64"/>
      <c r="G131" s="64"/>
      <c r="H131" s="64"/>
      <c r="I131" s="64"/>
      <c r="J131" s="64"/>
      <c r="K131" s="64"/>
      <c r="L131" s="48"/>
      <c r="M131" s="42"/>
      <c r="O131" s="42"/>
      <c r="P131" s="42"/>
      <c r="Q131" s="42"/>
      <c r="R131" s="42"/>
      <c r="S131" s="42"/>
      <c r="T131" s="42"/>
      <c r="U131" s="42"/>
      <c r="V131" s="42"/>
      <c r="W131" s="42"/>
      <c r="X131" s="42"/>
      <c r="Y131" s="42"/>
      <c r="Z131" s="42"/>
      <c r="AA131" s="42"/>
      <c r="AB131" s="42"/>
      <c r="AC131" s="42"/>
      <c r="AD131" s="42"/>
      <c r="AE131" s="42"/>
    </row>
  </sheetData>
  <sheetProtection sheet="1" autoFilter="0" formatColumns="0" formatRows="0" objects="1" scenarios="1" spinCount="100000" saltValue="FnvCSFfthEN3we/lMlbPhPnBNadT+JNHEceG/bsqc1QLlesjpB65bhf/1HohkLOk94MawaKA5YBFT31KOl8BoQ==" hashValue="vpqf6PGGovjh6NOIyhFMDCZyVN9e9kV/Oe8uO9/KbEe4m1B6bWp6L3SBVI4ffSJYPSnmebQ3UReoUwxZLoS5oA==" algorithmName="SHA-512" password="CC35"/>
  <autoFilter ref="C88:K130"/>
  <mergeCells count="12">
    <mergeCell ref="E7:H7"/>
    <mergeCell ref="E9:H9"/>
    <mergeCell ref="E11:H11"/>
    <mergeCell ref="E20:H20"/>
    <mergeCell ref="E29:H29"/>
    <mergeCell ref="E50:H50"/>
    <mergeCell ref="E52:H52"/>
    <mergeCell ref="E54:H54"/>
    <mergeCell ref="E77:H77"/>
    <mergeCell ref="E79:H79"/>
    <mergeCell ref="E81:H81"/>
    <mergeCell ref="L2:V2"/>
  </mergeCells>
  <hyperlinks>
    <hyperlink ref="F92" r:id="rId1" display="https://podminky.urs.cz/item/CS_URS_2025_01/111251102"/>
    <hyperlink ref="F96" r:id="rId2" display="https://podminky.urs.cz/item/CS_URS_2025_01/131251104"/>
    <hyperlink ref="F98" r:id="rId3" display="https://podminky.urs.cz/item/CS_URS_2025_01/162301501"/>
    <hyperlink ref="F101" r:id="rId4" display="https://podminky.urs.cz/item/CS_URS_2025_01/162301981"/>
    <hyperlink ref="F105" r:id="rId5" display="https://podminky.urs.cz/item/CS_URS_2025_01/162751117"/>
    <hyperlink ref="F107" r:id="rId6" display="https://podminky.urs.cz/item/CS_URS_2025_01/162751119"/>
    <hyperlink ref="F111" r:id="rId7" display="https://podminky.urs.cz/item/CS_URS_2025_01/171201221"/>
    <hyperlink ref="F114" r:id="rId8" display="https://podminky.urs.cz/item/CS_URS_2025_01/171251201"/>
    <hyperlink ref="F117" r:id="rId9" display="https://podminky.urs.cz/item/CS_URS_2025_01/963021112"/>
    <hyperlink ref="F121" r:id="rId10" display="https://podminky.urs.cz/item/CS_URS_2025_01/997013501"/>
    <hyperlink ref="F123" r:id="rId11" display="https://podminky.urs.cz/item/CS_URS_2025_01/997013509"/>
    <hyperlink ref="F127" r:id="rId12" display="https://podminky.urs.cz/item/CS_URS_2025_01/997221655"/>
    <hyperlink ref="F130" r:id="rId13"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14"/>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163</v>
      </c>
      <c r="AZ2" s="306" t="s">
        <v>2302</v>
      </c>
      <c r="BA2" s="306" t="s">
        <v>2302</v>
      </c>
      <c r="BB2" s="306" t="s">
        <v>32</v>
      </c>
      <c r="BC2" s="306" t="s">
        <v>86</v>
      </c>
      <c r="BD2" s="306" t="s">
        <v>86</v>
      </c>
    </row>
    <row r="3" s="1" customFormat="1" ht="6.96" customHeight="1">
      <c r="B3" s="142"/>
      <c r="C3" s="143"/>
      <c r="D3" s="143"/>
      <c r="E3" s="143"/>
      <c r="F3" s="143"/>
      <c r="G3" s="143"/>
      <c r="H3" s="143"/>
      <c r="I3" s="143"/>
      <c r="J3" s="143"/>
      <c r="K3" s="143"/>
      <c r="L3" s="23"/>
      <c r="AT3" s="20" t="s">
        <v>196</v>
      </c>
      <c r="AZ3" s="306" t="s">
        <v>2066</v>
      </c>
      <c r="BA3" s="306" t="s">
        <v>2066</v>
      </c>
      <c r="BB3" s="306" t="s">
        <v>32</v>
      </c>
      <c r="BC3" s="306" t="s">
        <v>312</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3162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ROUND(J92,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ROUND((SUM(BE92:BE261)),  2)</f>
        <v>0</v>
      </c>
      <c r="G35" s="42"/>
      <c r="H35" s="42"/>
      <c r="I35" s="161">
        <v>0.20999999999999999</v>
      </c>
      <c r="J35" s="160">
        <f>ROUND(((SUM(BE92:BE261))*I35),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ROUND((SUM(BF92:BF261)),  2)</f>
        <v>0</v>
      </c>
      <c r="G36" s="42"/>
      <c r="H36" s="42"/>
      <c r="I36" s="161">
        <v>0.14999999999999999</v>
      </c>
      <c r="J36" s="160">
        <f>ROUND(((SUM(BF92:BF261))*I36),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ROUND((SUM(BG92:BG261)),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ROUND((SUM(BH92:BH261)),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ROUND((SUM(BI92:BI261)),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21-04 - Propustek v ev. km 80,063</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J92</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J93</f>
        <v>0</v>
      </c>
      <c r="K64" s="179"/>
      <c r="L64" s="183"/>
      <c r="S64" s="9"/>
      <c r="T64" s="9"/>
      <c r="U64" s="9"/>
      <c r="V64" s="9"/>
      <c r="W64" s="9"/>
      <c r="X64" s="9"/>
      <c r="Y64" s="9"/>
      <c r="Z64" s="9"/>
      <c r="AA64" s="9"/>
      <c r="AB64" s="9"/>
      <c r="AC64" s="9"/>
      <c r="AD64" s="9"/>
      <c r="AE64" s="9"/>
    </row>
    <row r="65" s="9" customFormat="1" ht="24.96" customHeight="1">
      <c r="A65" s="9"/>
      <c r="B65" s="178"/>
      <c r="C65" s="179"/>
      <c r="D65" s="180" t="s">
        <v>1740</v>
      </c>
      <c r="E65" s="181"/>
      <c r="F65" s="181"/>
      <c r="G65" s="181"/>
      <c r="H65" s="181"/>
      <c r="I65" s="181"/>
      <c r="J65" s="182">
        <f>J159</f>
        <v>0</v>
      </c>
      <c r="K65" s="179"/>
      <c r="L65" s="183"/>
      <c r="S65" s="9"/>
      <c r="T65" s="9"/>
      <c r="U65" s="9"/>
      <c r="V65" s="9"/>
      <c r="W65" s="9"/>
      <c r="X65" s="9"/>
      <c r="Y65" s="9"/>
      <c r="Z65" s="9"/>
      <c r="AA65" s="9"/>
      <c r="AB65" s="9"/>
      <c r="AC65" s="9"/>
      <c r="AD65" s="9"/>
      <c r="AE65" s="9"/>
    </row>
    <row r="66" s="9" customFormat="1" ht="24.96" customHeight="1">
      <c r="A66" s="9"/>
      <c r="B66" s="178"/>
      <c r="C66" s="179"/>
      <c r="D66" s="180" t="s">
        <v>1742</v>
      </c>
      <c r="E66" s="181"/>
      <c r="F66" s="181"/>
      <c r="G66" s="181"/>
      <c r="H66" s="181"/>
      <c r="I66" s="181"/>
      <c r="J66" s="182">
        <f>J188</f>
        <v>0</v>
      </c>
      <c r="K66" s="179"/>
      <c r="L66" s="183"/>
      <c r="S66" s="9"/>
      <c r="T66" s="9"/>
      <c r="U66" s="9"/>
      <c r="V66" s="9"/>
      <c r="W66" s="9"/>
      <c r="X66" s="9"/>
      <c r="Y66" s="9"/>
      <c r="Z66" s="9"/>
      <c r="AA66" s="9"/>
      <c r="AB66" s="9"/>
      <c r="AC66" s="9"/>
      <c r="AD66" s="9"/>
      <c r="AE66" s="9"/>
    </row>
    <row r="67" s="9" customFormat="1" ht="24.96" customHeight="1">
      <c r="A67" s="9"/>
      <c r="B67" s="178"/>
      <c r="C67" s="179"/>
      <c r="D67" s="180" t="s">
        <v>1743</v>
      </c>
      <c r="E67" s="181"/>
      <c r="F67" s="181"/>
      <c r="G67" s="181"/>
      <c r="H67" s="181"/>
      <c r="I67" s="181"/>
      <c r="J67" s="182">
        <f>J205</f>
        <v>0</v>
      </c>
      <c r="K67" s="179"/>
      <c r="L67" s="183"/>
      <c r="S67" s="9"/>
      <c r="T67" s="9"/>
      <c r="U67" s="9"/>
      <c r="V67" s="9"/>
      <c r="W67" s="9"/>
      <c r="X67" s="9"/>
      <c r="Y67" s="9"/>
      <c r="Z67" s="9"/>
      <c r="AA67" s="9"/>
      <c r="AB67" s="9"/>
      <c r="AC67" s="9"/>
      <c r="AD67" s="9"/>
      <c r="AE67" s="9"/>
    </row>
    <row r="68" s="9" customFormat="1" ht="24.96" customHeight="1">
      <c r="A68" s="9"/>
      <c r="B68" s="178"/>
      <c r="C68" s="179"/>
      <c r="D68" s="180" t="s">
        <v>1744</v>
      </c>
      <c r="E68" s="181"/>
      <c r="F68" s="181"/>
      <c r="G68" s="181"/>
      <c r="H68" s="181"/>
      <c r="I68" s="181"/>
      <c r="J68" s="182">
        <f>J220</f>
        <v>0</v>
      </c>
      <c r="K68" s="179"/>
      <c r="L68" s="183"/>
      <c r="S68" s="9"/>
      <c r="T68" s="9"/>
      <c r="U68" s="9"/>
      <c r="V68" s="9"/>
      <c r="W68" s="9"/>
      <c r="X68" s="9"/>
      <c r="Y68" s="9"/>
      <c r="Z68" s="9"/>
      <c r="AA68" s="9"/>
      <c r="AB68" s="9"/>
      <c r="AC68" s="9"/>
      <c r="AD68" s="9"/>
      <c r="AE68" s="9"/>
    </row>
    <row r="69" s="9" customFormat="1" ht="24.96" customHeight="1">
      <c r="A69" s="9"/>
      <c r="B69" s="178"/>
      <c r="C69" s="179"/>
      <c r="D69" s="180" t="s">
        <v>1745</v>
      </c>
      <c r="E69" s="181"/>
      <c r="F69" s="181"/>
      <c r="G69" s="181"/>
      <c r="H69" s="181"/>
      <c r="I69" s="181"/>
      <c r="J69" s="182">
        <f>J250</f>
        <v>0</v>
      </c>
      <c r="K69" s="179"/>
      <c r="L69" s="183"/>
      <c r="S69" s="9"/>
      <c r="T69" s="9"/>
      <c r="U69" s="9"/>
      <c r="V69" s="9"/>
      <c r="W69" s="9"/>
      <c r="X69" s="9"/>
      <c r="Y69" s="9"/>
      <c r="Z69" s="9"/>
      <c r="AA69" s="9"/>
      <c r="AB69" s="9"/>
      <c r="AC69" s="9"/>
      <c r="AD69" s="9"/>
      <c r="AE69" s="9"/>
    </row>
    <row r="70" s="9" customFormat="1" ht="24.96" customHeight="1">
      <c r="A70" s="9"/>
      <c r="B70" s="178"/>
      <c r="C70" s="179"/>
      <c r="D70" s="180" t="s">
        <v>1746</v>
      </c>
      <c r="E70" s="181"/>
      <c r="F70" s="181"/>
      <c r="G70" s="181"/>
      <c r="H70" s="181"/>
      <c r="I70" s="181"/>
      <c r="J70" s="182">
        <f>J259</f>
        <v>0</v>
      </c>
      <c r="K70" s="179"/>
      <c r="L70" s="183"/>
      <c r="S70" s="9"/>
      <c r="T70" s="9"/>
      <c r="U70" s="9"/>
      <c r="V70" s="9"/>
      <c r="W70" s="9"/>
      <c r="X70" s="9"/>
      <c r="Y70" s="9"/>
      <c r="Z70" s="9"/>
      <c r="AA70" s="9"/>
      <c r="AB70" s="9"/>
      <c r="AC70" s="9"/>
      <c r="AD70" s="9"/>
      <c r="AE70" s="9"/>
    </row>
    <row r="71" s="2" customFormat="1" ht="21.84" customHeight="1">
      <c r="A71" s="42"/>
      <c r="B71" s="43"/>
      <c r="C71" s="44"/>
      <c r="D71" s="44"/>
      <c r="E71" s="44"/>
      <c r="F71" s="44"/>
      <c r="G71" s="44"/>
      <c r="H71" s="44"/>
      <c r="I71" s="44"/>
      <c r="J71" s="44"/>
      <c r="K71" s="44"/>
      <c r="L71" s="148"/>
      <c r="S71" s="42"/>
      <c r="T71" s="42"/>
      <c r="U71" s="42"/>
      <c r="V71" s="42"/>
      <c r="W71" s="42"/>
      <c r="X71" s="42"/>
      <c r="Y71" s="42"/>
      <c r="Z71" s="42"/>
      <c r="AA71" s="42"/>
      <c r="AB71" s="42"/>
      <c r="AC71" s="42"/>
      <c r="AD71" s="42"/>
      <c r="AE71" s="42"/>
    </row>
    <row r="72" s="2" customFormat="1" ht="6.96" customHeight="1">
      <c r="A72" s="42"/>
      <c r="B72" s="63"/>
      <c r="C72" s="64"/>
      <c r="D72" s="64"/>
      <c r="E72" s="64"/>
      <c r="F72" s="64"/>
      <c r="G72" s="64"/>
      <c r="H72" s="64"/>
      <c r="I72" s="64"/>
      <c r="J72" s="64"/>
      <c r="K72" s="64"/>
      <c r="L72" s="148"/>
      <c r="S72" s="42"/>
      <c r="T72" s="42"/>
      <c r="U72" s="42"/>
      <c r="V72" s="42"/>
      <c r="W72" s="42"/>
      <c r="X72" s="42"/>
      <c r="Y72" s="42"/>
      <c r="Z72" s="42"/>
      <c r="AA72" s="42"/>
      <c r="AB72" s="42"/>
      <c r="AC72" s="42"/>
      <c r="AD72" s="42"/>
      <c r="AE72" s="42"/>
    </row>
    <row r="76" s="2" customFormat="1" ht="6.96" customHeight="1">
      <c r="A76" s="42"/>
      <c r="B76" s="65"/>
      <c r="C76" s="66"/>
      <c r="D76" s="66"/>
      <c r="E76" s="66"/>
      <c r="F76" s="66"/>
      <c r="G76" s="66"/>
      <c r="H76" s="66"/>
      <c r="I76" s="66"/>
      <c r="J76" s="66"/>
      <c r="K76" s="66"/>
      <c r="L76" s="148"/>
      <c r="S76" s="42"/>
      <c r="T76" s="42"/>
      <c r="U76" s="42"/>
      <c r="V76" s="42"/>
      <c r="W76" s="42"/>
      <c r="X76" s="42"/>
      <c r="Y76" s="42"/>
      <c r="Z76" s="42"/>
      <c r="AA76" s="42"/>
      <c r="AB76" s="42"/>
      <c r="AC76" s="42"/>
      <c r="AD76" s="42"/>
      <c r="AE76" s="42"/>
    </row>
    <row r="77" s="2" customFormat="1" ht="24.96" customHeight="1">
      <c r="A77" s="42"/>
      <c r="B77" s="43"/>
      <c r="C77" s="26" t="s">
        <v>204</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6.96" customHeight="1">
      <c r="A78" s="42"/>
      <c r="B78" s="43"/>
      <c r="C78" s="44"/>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2" customHeight="1">
      <c r="A79" s="42"/>
      <c r="B79" s="43"/>
      <c r="C79" s="35" t="s">
        <v>16</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6.5" customHeight="1">
      <c r="A80" s="42"/>
      <c r="B80" s="43"/>
      <c r="C80" s="44"/>
      <c r="D80" s="44"/>
      <c r="E80" s="173" t="str">
        <f>E7</f>
        <v>Prostá rekonstrukce trati v úseku Police nad M. - Teplice nad M.</v>
      </c>
      <c r="F80" s="35"/>
      <c r="G80" s="35"/>
      <c r="H80" s="35"/>
      <c r="I80" s="44"/>
      <c r="J80" s="44"/>
      <c r="K80" s="44"/>
      <c r="L80" s="148"/>
      <c r="S80" s="42"/>
      <c r="T80" s="42"/>
      <c r="U80" s="42"/>
      <c r="V80" s="42"/>
      <c r="W80" s="42"/>
      <c r="X80" s="42"/>
      <c r="Y80" s="42"/>
      <c r="Z80" s="42"/>
      <c r="AA80" s="42"/>
      <c r="AB80" s="42"/>
      <c r="AC80" s="42"/>
      <c r="AD80" s="42"/>
      <c r="AE80" s="42"/>
    </row>
    <row r="81" s="1" customFormat="1" ht="12" customHeight="1">
      <c r="B81" s="24"/>
      <c r="C81" s="35" t="s">
        <v>189</v>
      </c>
      <c r="D81" s="25"/>
      <c r="E81" s="25"/>
      <c r="F81" s="25"/>
      <c r="G81" s="25"/>
      <c r="H81" s="25"/>
      <c r="I81" s="25"/>
      <c r="J81" s="25"/>
      <c r="K81" s="25"/>
      <c r="L81" s="23"/>
    </row>
    <row r="82" s="2" customFormat="1" ht="16.5" customHeight="1">
      <c r="A82" s="42"/>
      <c r="B82" s="43"/>
      <c r="C82" s="44"/>
      <c r="D82" s="44"/>
      <c r="E82" s="173" t="s">
        <v>1737</v>
      </c>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191</v>
      </c>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6.5" customHeight="1">
      <c r="A84" s="42"/>
      <c r="B84" s="43"/>
      <c r="C84" s="44"/>
      <c r="D84" s="44"/>
      <c r="E84" s="73" t="str">
        <f>E11</f>
        <v>SO 21-04 - Propustek v ev. km 80,063</v>
      </c>
      <c r="F84" s="44"/>
      <c r="G84" s="44"/>
      <c r="H84" s="44"/>
      <c r="I84" s="44"/>
      <c r="J84" s="44"/>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2" customHeight="1">
      <c r="A86" s="42"/>
      <c r="B86" s="43"/>
      <c r="C86" s="35" t="s">
        <v>22</v>
      </c>
      <c r="D86" s="44"/>
      <c r="E86" s="44"/>
      <c r="F86" s="30" t="str">
        <f>F14</f>
        <v>TÚ Police - Teplice</v>
      </c>
      <c r="G86" s="44"/>
      <c r="H86" s="44"/>
      <c r="I86" s="35" t="s">
        <v>24</v>
      </c>
      <c r="J86" s="76" t="str">
        <f>IF(J14="","",J14)</f>
        <v>7. 2. 2025</v>
      </c>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5.15" customHeight="1">
      <c r="A88" s="42"/>
      <c r="B88" s="43"/>
      <c r="C88" s="35" t="s">
        <v>30</v>
      </c>
      <c r="D88" s="44"/>
      <c r="E88" s="44"/>
      <c r="F88" s="30" t="str">
        <f>E17</f>
        <v>Správa železnic, státní organizace</v>
      </c>
      <c r="G88" s="44"/>
      <c r="H88" s="44"/>
      <c r="I88" s="35" t="s">
        <v>37</v>
      </c>
      <c r="J88" s="40" t="str">
        <f>E23</f>
        <v>PRODIN a.s.</v>
      </c>
      <c r="K88" s="44"/>
      <c r="L88" s="148"/>
      <c r="S88" s="42"/>
      <c r="T88" s="42"/>
      <c r="U88" s="42"/>
      <c r="V88" s="42"/>
      <c r="W88" s="42"/>
      <c r="X88" s="42"/>
      <c r="Y88" s="42"/>
      <c r="Z88" s="42"/>
      <c r="AA88" s="42"/>
      <c r="AB88" s="42"/>
      <c r="AC88" s="42"/>
      <c r="AD88" s="42"/>
      <c r="AE88" s="42"/>
    </row>
    <row r="89" s="2" customFormat="1" ht="15.15" customHeight="1">
      <c r="A89" s="42"/>
      <c r="B89" s="43"/>
      <c r="C89" s="35" t="s">
        <v>35</v>
      </c>
      <c r="D89" s="44"/>
      <c r="E89" s="44"/>
      <c r="F89" s="30" t="str">
        <f>IF(E20="","",E20)</f>
        <v>Vyplň údaj</v>
      </c>
      <c r="G89" s="44"/>
      <c r="H89" s="44"/>
      <c r="I89" s="35" t="s">
        <v>40</v>
      </c>
      <c r="J89" s="40" t="str">
        <f>E26</f>
        <v>PRODIN a.s.</v>
      </c>
      <c r="K89" s="44"/>
      <c r="L89" s="148"/>
      <c r="S89" s="42"/>
      <c r="T89" s="42"/>
      <c r="U89" s="42"/>
      <c r="V89" s="42"/>
      <c r="W89" s="42"/>
      <c r="X89" s="42"/>
      <c r="Y89" s="42"/>
      <c r="Z89" s="42"/>
      <c r="AA89" s="42"/>
      <c r="AB89" s="42"/>
      <c r="AC89" s="42"/>
      <c r="AD89" s="42"/>
      <c r="AE89" s="42"/>
    </row>
    <row r="90" s="2" customFormat="1" ht="10.32" customHeight="1">
      <c r="A90" s="42"/>
      <c r="B90" s="43"/>
      <c r="C90" s="44"/>
      <c r="D90" s="44"/>
      <c r="E90" s="44"/>
      <c r="F90" s="44"/>
      <c r="G90" s="44"/>
      <c r="H90" s="44"/>
      <c r="I90" s="44"/>
      <c r="J90" s="44"/>
      <c r="K90" s="44"/>
      <c r="L90" s="148"/>
      <c r="S90" s="42"/>
      <c r="T90" s="42"/>
      <c r="U90" s="42"/>
      <c r="V90" s="42"/>
      <c r="W90" s="42"/>
      <c r="X90" s="42"/>
      <c r="Y90" s="42"/>
      <c r="Z90" s="42"/>
      <c r="AA90" s="42"/>
      <c r="AB90" s="42"/>
      <c r="AC90" s="42"/>
      <c r="AD90" s="42"/>
      <c r="AE90" s="42"/>
    </row>
    <row r="91" s="11" customFormat="1" ht="29.28" customHeight="1">
      <c r="A91" s="189"/>
      <c r="B91" s="190"/>
      <c r="C91" s="191" t="s">
        <v>205</v>
      </c>
      <c r="D91" s="192" t="s">
        <v>62</v>
      </c>
      <c r="E91" s="192" t="s">
        <v>58</v>
      </c>
      <c r="F91" s="192" t="s">
        <v>59</v>
      </c>
      <c r="G91" s="192" t="s">
        <v>206</v>
      </c>
      <c r="H91" s="192" t="s">
        <v>207</v>
      </c>
      <c r="I91" s="192" t="s">
        <v>208</v>
      </c>
      <c r="J91" s="192" t="s">
        <v>195</v>
      </c>
      <c r="K91" s="193" t="s">
        <v>209</v>
      </c>
      <c r="L91" s="194"/>
      <c r="M91" s="96" t="s">
        <v>32</v>
      </c>
      <c r="N91" s="97" t="s">
        <v>47</v>
      </c>
      <c r="O91" s="97" t="s">
        <v>210</v>
      </c>
      <c r="P91" s="97" t="s">
        <v>211</v>
      </c>
      <c r="Q91" s="97" t="s">
        <v>212</v>
      </c>
      <c r="R91" s="97" t="s">
        <v>213</v>
      </c>
      <c r="S91" s="97" t="s">
        <v>214</v>
      </c>
      <c r="T91" s="98" t="s">
        <v>215</v>
      </c>
      <c r="U91" s="189"/>
      <c r="V91" s="189"/>
      <c r="W91" s="189"/>
      <c r="X91" s="189"/>
      <c r="Y91" s="189"/>
      <c r="Z91" s="189"/>
      <c r="AA91" s="189"/>
      <c r="AB91" s="189"/>
      <c r="AC91" s="189"/>
      <c r="AD91" s="189"/>
      <c r="AE91" s="189"/>
    </row>
    <row r="92" s="2" customFormat="1" ht="22.8" customHeight="1">
      <c r="A92" s="42"/>
      <c r="B92" s="43"/>
      <c r="C92" s="103" t="s">
        <v>216</v>
      </c>
      <c r="D92" s="44"/>
      <c r="E92" s="44"/>
      <c r="F92" s="44"/>
      <c r="G92" s="44"/>
      <c r="H92" s="44"/>
      <c r="I92" s="44"/>
      <c r="J92" s="195">
        <f>BK92</f>
        <v>0</v>
      </c>
      <c r="K92" s="44"/>
      <c r="L92" s="48"/>
      <c r="M92" s="99"/>
      <c r="N92" s="196"/>
      <c r="O92" s="100"/>
      <c r="P92" s="197">
        <f>P93+P159+P188+P205+P220+P250+P259</f>
        <v>0</v>
      </c>
      <c r="Q92" s="100"/>
      <c r="R92" s="197">
        <f>R93+R159+R188+R205+R220+R250+R259</f>
        <v>1145.6628084290001</v>
      </c>
      <c r="S92" s="100"/>
      <c r="T92" s="198">
        <f>T93+T159+T188+T205+T220+T250+T259</f>
        <v>139.22586000000001</v>
      </c>
      <c r="U92" s="42"/>
      <c r="V92" s="42"/>
      <c r="W92" s="42"/>
      <c r="X92" s="42"/>
      <c r="Y92" s="42"/>
      <c r="Z92" s="42"/>
      <c r="AA92" s="42"/>
      <c r="AB92" s="42"/>
      <c r="AC92" s="42"/>
      <c r="AD92" s="42"/>
      <c r="AE92" s="42"/>
      <c r="AT92" s="20" t="s">
        <v>76</v>
      </c>
      <c r="AU92" s="20" t="s">
        <v>196</v>
      </c>
      <c r="BK92" s="199">
        <f>BK93+BK159+BK188+BK205+BK220+BK250+BK259</f>
        <v>0</v>
      </c>
    </row>
    <row r="93" s="12" customFormat="1" ht="25.92" customHeight="1">
      <c r="A93" s="12"/>
      <c r="B93" s="200"/>
      <c r="C93" s="201"/>
      <c r="D93" s="202" t="s">
        <v>76</v>
      </c>
      <c r="E93" s="203" t="s">
        <v>84</v>
      </c>
      <c r="F93" s="203" t="s">
        <v>220</v>
      </c>
      <c r="G93" s="201"/>
      <c r="H93" s="201"/>
      <c r="I93" s="204"/>
      <c r="J93" s="205">
        <f>BK93</f>
        <v>0</v>
      </c>
      <c r="K93" s="201"/>
      <c r="L93" s="206"/>
      <c r="M93" s="207"/>
      <c r="N93" s="208"/>
      <c r="O93" s="208"/>
      <c r="P93" s="209">
        <f>SUM(P94:P158)</f>
        <v>0</v>
      </c>
      <c r="Q93" s="208"/>
      <c r="R93" s="209">
        <f>SUM(R94:R158)</f>
        <v>867.10977000000003</v>
      </c>
      <c r="S93" s="208"/>
      <c r="T93" s="210">
        <f>SUM(T94:T158)</f>
        <v>0</v>
      </c>
      <c r="U93" s="12"/>
      <c r="V93" s="12"/>
      <c r="W93" s="12"/>
      <c r="X93" s="12"/>
      <c r="Y93" s="12"/>
      <c r="Z93" s="12"/>
      <c r="AA93" s="12"/>
      <c r="AB93" s="12"/>
      <c r="AC93" s="12"/>
      <c r="AD93" s="12"/>
      <c r="AE93" s="12"/>
      <c r="AR93" s="211" t="s">
        <v>84</v>
      </c>
      <c r="AT93" s="212" t="s">
        <v>76</v>
      </c>
      <c r="AU93" s="212" t="s">
        <v>77</v>
      </c>
      <c r="AY93" s="211" t="s">
        <v>219</v>
      </c>
      <c r="BK93" s="213">
        <f>SUM(BK94:BK158)</f>
        <v>0</v>
      </c>
    </row>
    <row r="94" s="2" customFormat="1" ht="37.8" customHeight="1">
      <c r="A94" s="42"/>
      <c r="B94" s="43"/>
      <c r="C94" s="216" t="s">
        <v>84</v>
      </c>
      <c r="D94" s="216" t="s">
        <v>221</v>
      </c>
      <c r="E94" s="217" t="s">
        <v>1747</v>
      </c>
      <c r="F94" s="218" t="s">
        <v>1748</v>
      </c>
      <c r="G94" s="219" t="s">
        <v>1749</v>
      </c>
      <c r="H94" s="220">
        <v>150</v>
      </c>
      <c r="I94" s="221"/>
      <c r="J94" s="222">
        <f>ROUND(I94*H94,2)</f>
        <v>0</v>
      </c>
      <c r="K94" s="218" t="s">
        <v>1129</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84</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3163</v>
      </c>
    </row>
    <row r="95" s="2" customFormat="1">
      <c r="A95" s="42"/>
      <c r="B95" s="43"/>
      <c r="C95" s="44"/>
      <c r="D95" s="299" t="s">
        <v>1131</v>
      </c>
      <c r="E95" s="44"/>
      <c r="F95" s="300" t="s">
        <v>1751</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1131</v>
      </c>
      <c r="AU95" s="20" t="s">
        <v>84</v>
      </c>
    </row>
    <row r="96" s="15" customFormat="1">
      <c r="A96" s="15"/>
      <c r="B96" s="266"/>
      <c r="C96" s="267"/>
      <c r="D96" s="231" t="s">
        <v>228</v>
      </c>
      <c r="E96" s="268" t="s">
        <v>32</v>
      </c>
      <c r="F96" s="269" t="s">
        <v>1759</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84</v>
      </c>
      <c r="AV96" s="15" t="s">
        <v>84</v>
      </c>
      <c r="AW96" s="15" t="s">
        <v>39</v>
      </c>
      <c r="AX96" s="15" t="s">
        <v>77</v>
      </c>
      <c r="AY96" s="275" t="s">
        <v>219</v>
      </c>
    </row>
    <row r="97" s="13" customFormat="1">
      <c r="A97" s="13"/>
      <c r="B97" s="229"/>
      <c r="C97" s="230"/>
      <c r="D97" s="231" t="s">
        <v>228</v>
      </c>
      <c r="E97" s="232" t="s">
        <v>1752</v>
      </c>
      <c r="F97" s="233" t="s">
        <v>3067</v>
      </c>
      <c r="G97" s="230"/>
      <c r="H97" s="234">
        <v>150</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84</v>
      </c>
      <c r="AY97" s="240" t="s">
        <v>219</v>
      </c>
    </row>
    <row r="98" s="2" customFormat="1" ht="33" customHeight="1">
      <c r="A98" s="42"/>
      <c r="B98" s="43"/>
      <c r="C98" s="216" t="s">
        <v>86</v>
      </c>
      <c r="D98" s="216" t="s">
        <v>221</v>
      </c>
      <c r="E98" s="217" t="s">
        <v>3164</v>
      </c>
      <c r="F98" s="218" t="s">
        <v>3165</v>
      </c>
      <c r="G98" s="219" t="s">
        <v>1764</v>
      </c>
      <c r="H98" s="220">
        <v>357</v>
      </c>
      <c r="I98" s="221"/>
      <c r="J98" s="222">
        <f>ROUND(I98*H98,2)</f>
        <v>0</v>
      </c>
      <c r="K98" s="218" t="s">
        <v>1129</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84</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3166</v>
      </c>
    </row>
    <row r="99" s="2" customFormat="1">
      <c r="A99" s="42"/>
      <c r="B99" s="43"/>
      <c r="C99" s="44"/>
      <c r="D99" s="299" t="s">
        <v>1131</v>
      </c>
      <c r="E99" s="44"/>
      <c r="F99" s="300" t="s">
        <v>3167</v>
      </c>
      <c r="G99" s="44"/>
      <c r="H99" s="44"/>
      <c r="I99" s="277"/>
      <c r="J99" s="44"/>
      <c r="K99" s="44"/>
      <c r="L99" s="48"/>
      <c r="M99" s="278"/>
      <c r="N99" s="279"/>
      <c r="O99" s="88"/>
      <c r="P99" s="88"/>
      <c r="Q99" s="88"/>
      <c r="R99" s="88"/>
      <c r="S99" s="88"/>
      <c r="T99" s="89"/>
      <c r="U99" s="42"/>
      <c r="V99" s="42"/>
      <c r="W99" s="42"/>
      <c r="X99" s="42"/>
      <c r="Y99" s="42"/>
      <c r="Z99" s="42"/>
      <c r="AA99" s="42"/>
      <c r="AB99" s="42"/>
      <c r="AC99" s="42"/>
      <c r="AD99" s="42"/>
      <c r="AE99" s="42"/>
      <c r="AT99" s="20" t="s">
        <v>1131</v>
      </c>
      <c r="AU99" s="20" t="s">
        <v>84</v>
      </c>
    </row>
    <row r="100" s="15" customFormat="1">
      <c r="A100" s="15"/>
      <c r="B100" s="266"/>
      <c r="C100" s="267"/>
      <c r="D100" s="231" t="s">
        <v>228</v>
      </c>
      <c r="E100" s="268" t="s">
        <v>32</v>
      </c>
      <c r="F100" s="269" t="s">
        <v>3168</v>
      </c>
      <c r="G100" s="267"/>
      <c r="H100" s="268" t="s">
        <v>32</v>
      </c>
      <c r="I100" s="270"/>
      <c r="J100" s="267"/>
      <c r="K100" s="267"/>
      <c r="L100" s="271"/>
      <c r="M100" s="272"/>
      <c r="N100" s="273"/>
      <c r="O100" s="273"/>
      <c r="P100" s="273"/>
      <c r="Q100" s="273"/>
      <c r="R100" s="273"/>
      <c r="S100" s="273"/>
      <c r="T100" s="274"/>
      <c r="U100" s="15"/>
      <c r="V100" s="15"/>
      <c r="W100" s="15"/>
      <c r="X100" s="15"/>
      <c r="Y100" s="15"/>
      <c r="Z100" s="15"/>
      <c r="AA100" s="15"/>
      <c r="AB100" s="15"/>
      <c r="AC100" s="15"/>
      <c r="AD100" s="15"/>
      <c r="AE100" s="15"/>
      <c r="AT100" s="275" t="s">
        <v>228</v>
      </c>
      <c r="AU100" s="275" t="s">
        <v>84</v>
      </c>
      <c r="AV100" s="15" t="s">
        <v>84</v>
      </c>
      <c r="AW100" s="15" t="s">
        <v>39</v>
      </c>
      <c r="AX100" s="15" t="s">
        <v>77</v>
      </c>
      <c r="AY100" s="275" t="s">
        <v>219</v>
      </c>
    </row>
    <row r="101" s="15" customFormat="1">
      <c r="A101" s="15"/>
      <c r="B101" s="266"/>
      <c r="C101" s="267"/>
      <c r="D101" s="231" t="s">
        <v>228</v>
      </c>
      <c r="E101" s="268" t="s">
        <v>32</v>
      </c>
      <c r="F101" s="269" t="s">
        <v>3169</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84</v>
      </c>
      <c r="AV101" s="15" t="s">
        <v>84</v>
      </c>
      <c r="AW101" s="15" t="s">
        <v>39</v>
      </c>
      <c r="AX101" s="15" t="s">
        <v>77</v>
      </c>
      <c r="AY101" s="275" t="s">
        <v>219</v>
      </c>
    </row>
    <row r="102" s="15" customFormat="1">
      <c r="A102" s="15"/>
      <c r="B102" s="266"/>
      <c r="C102" s="267"/>
      <c r="D102" s="231" t="s">
        <v>228</v>
      </c>
      <c r="E102" s="268" t="s">
        <v>32</v>
      </c>
      <c r="F102" s="269" t="s">
        <v>3170</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1760</v>
      </c>
      <c r="F103" s="233" t="s">
        <v>3171</v>
      </c>
      <c r="G103" s="230"/>
      <c r="H103" s="234">
        <v>357</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33" customHeight="1">
      <c r="A104" s="42"/>
      <c r="B104" s="43"/>
      <c r="C104" s="216" t="s">
        <v>237</v>
      </c>
      <c r="D104" s="216" t="s">
        <v>221</v>
      </c>
      <c r="E104" s="217" t="s">
        <v>3172</v>
      </c>
      <c r="F104" s="218" t="s">
        <v>3173</v>
      </c>
      <c r="G104" s="219" t="s">
        <v>1764</v>
      </c>
      <c r="H104" s="220">
        <v>600.32000000000005</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3174</v>
      </c>
    </row>
    <row r="105" s="2" customFormat="1">
      <c r="A105" s="42"/>
      <c r="B105" s="43"/>
      <c r="C105" s="44"/>
      <c r="D105" s="299" t="s">
        <v>1131</v>
      </c>
      <c r="E105" s="44"/>
      <c r="F105" s="300" t="s">
        <v>3175</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2" customFormat="1" ht="33" customHeight="1">
      <c r="A106" s="42"/>
      <c r="B106" s="43"/>
      <c r="C106" s="216" t="s">
        <v>226</v>
      </c>
      <c r="D106" s="216" t="s">
        <v>221</v>
      </c>
      <c r="E106" s="217" t="s">
        <v>3176</v>
      </c>
      <c r="F106" s="218" t="s">
        <v>3177</v>
      </c>
      <c r="G106" s="219" t="s">
        <v>1764</v>
      </c>
      <c r="H106" s="220">
        <v>150.08000000000001</v>
      </c>
      <c r="I106" s="221"/>
      <c r="J106" s="222">
        <f>ROUND(I106*H106,2)</f>
        <v>0</v>
      </c>
      <c r="K106" s="218" t="s">
        <v>1129</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226</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226</v>
      </c>
      <c r="BM106" s="227" t="s">
        <v>3178</v>
      </c>
    </row>
    <row r="107" s="2" customFormat="1">
      <c r="A107" s="42"/>
      <c r="B107" s="43"/>
      <c r="C107" s="44"/>
      <c r="D107" s="299" t="s">
        <v>1131</v>
      </c>
      <c r="E107" s="44"/>
      <c r="F107" s="300" t="s">
        <v>3179</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1131</v>
      </c>
      <c r="AU107" s="20" t="s">
        <v>84</v>
      </c>
    </row>
    <row r="108" s="15" customFormat="1">
      <c r="A108" s="15"/>
      <c r="B108" s="266"/>
      <c r="C108" s="267"/>
      <c r="D108" s="231" t="s">
        <v>228</v>
      </c>
      <c r="E108" s="268" t="s">
        <v>32</v>
      </c>
      <c r="F108" s="269" t="s">
        <v>2903</v>
      </c>
      <c r="G108" s="267"/>
      <c r="H108" s="268" t="s">
        <v>32</v>
      </c>
      <c r="I108" s="270"/>
      <c r="J108" s="267"/>
      <c r="K108" s="267"/>
      <c r="L108" s="271"/>
      <c r="M108" s="272"/>
      <c r="N108" s="273"/>
      <c r="O108" s="273"/>
      <c r="P108" s="273"/>
      <c r="Q108" s="273"/>
      <c r="R108" s="273"/>
      <c r="S108" s="273"/>
      <c r="T108" s="274"/>
      <c r="U108" s="15"/>
      <c r="V108" s="15"/>
      <c r="W108" s="15"/>
      <c r="X108" s="15"/>
      <c r="Y108" s="15"/>
      <c r="Z108" s="15"/>
      <c r="AA108" s="15"/>
      <c r="AB108" s="15"/>
      <c r="AC108" s="15"/>
      <c r="AD108" s="15"/>
      <c r="AE108" s="15"/>
      <c r="AT108" s="275" t="s">
        <v>228</v>
      </c>
      <c r="AU108" s="275" t="s">
        <v>84</v>
      </c>
      <c r="AV108" s="15" t="s">
        <v>84</v>
      </c>
      <c r="AW108" s="15" t="s">
        <v>39</v>
      </c>
      <c r="AX108" s="15" t="s">
        <v>77</v>
      </c>
      <c r="AY108" s="275" t="s">
        <v>219</v>
      </c>
    </row>
    <row r="109" s="13" customFormat="1">
      <c r="A109" s="13"/>
      <c r="B109" s="229"/>
      <c r="C109" s="230"/>
      <c r="D109" s="231" t="s">
        <v>228</v>
      </c>
      <c r="E109" s="232" t="s">
        <v>1775</v>
      </c>
      <c r="F109" s="233" t="s">
        <v>3180</v>
      </c>
      <c r="G109" s="230"/>
      <c r="H109" s="234">
        <v>150.08000000000001</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84</v>
      </c>
      <c r="AV109" s="13" t="s">
        <v>86</v>
      </c>
      <c r="AW109" s="13" t="s">
        <v>39</v>
      </c>
      <c r="AX109" s="13" t="s">
        <v>84</v>
      </c>
      <c r="AY109" s="240" t="s">
        <v>219</v>
      </c>
    </row>
    <row r="110" s="2" customFormat="1" ht="33" customHeight="1">
      <c r="A110" s="42"/>
      <c r="B110" s="43"/>
      <c r="C110" s="216" t="s">
        <v>246</v>
      </c>
      <c r="D110" s="216" t="s">
        <v>221</v>
      </c>
      <c r="E110" s="217" t="s">
        <v>2905</v>
      </c>
      <c r="F110" s="218" t="s">
        <v>2906</v>
      </c>
      <c r="G110" s="219" t="s">
        <v>1764</v>
      </c>
      <c r="H110" s="220">
        <v>1.8360000000000001</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3181</v>
      </c>
    </row>
    <row r="111" s="2" customFormat="1">
      <c r="A111" s="42"/>
      <c r="B111" s="43"/>
      <c r="C111" s="44"/>
      <c r="D111" s="299" t="s">
        <v>1131</v>
      </c>
      <c r="E111" s="44"/>
      <c r="F111" s="300" t="s">
        <v>2908</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2" customFormat="1" ht="24.15" customHeight="1">
      <c r="A112" s="42"/>
      <c r="B112" s="43"/>
      <c r="C112" s="216" t="s">
        <v>252</v>
      </c>
      <c r="D112" s="216" t="s">
        <v>221</v>
      </c>
      <c r="E112" s="217" t="s">
        <v>1213</v>
      </c>
      <c r="F112" s="218" t="s">
        <v>1214</v>
      </c>
      <c r="G112" s="219" t="s">
        <v>1749</v>
      </c>
      <c r="H112" s="220">
        <v>150</v>
      </c>
      <c r="I112" s="221"/>
      <c r="J112" s="222">
        <f>ROUND(I112*H112,2)</f>
        <v>0</v>
      </c>
      <c r="K112" s="218" t="s">
        <v>1129</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84</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3182</v>
      </c>
    </row>
    <row r="113" s="2" customFormat="1">
      <c r="A113" s="42"/>
      <c r="B113" s="43"/>
      <c r="C113" s="44"/>
      <c r="D113" s="299" t="s">
        <v>1131</v>
      </c>
      <c r="E113" s="44"/>
      <c r="F113" s="300" t="s">
        <v>1216</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1131</v>
      </c>
      <c r="AU113" s="20" t="s">
        <v>84</v>
      </c>
    </row>
    <row r="114" s="13" customFormat="1">
      <c r="A114" s="13"/>
      <c r="B114" s="229"/>
      <c r="C114" s="230"/>
      <c r="D114" s="231" t="s">
        <v>228</v>
      </c>
      <c r="E114" s="232" t="s">
        <v>1790</v>
      </c>
      <c r="F114" s="233" t="s">
        <v>3072</v>
      </c>
      <c r="G114" s="230"/>
      <c r="H114" s="234">
        <v>150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84</v>
      </c>
      <c r="AV114" s="13" t="s">
        <v>86</v>
      </c>
      <c r="AW114" s="13" t="s">
        <v>39</v>
      </c>
      <c r="AX114" s="13" t="s">
        <v>84</v>
      </c>
      <c r="AY114" s="240" t="s">
        <v>219</v>
      </c>
    </row>
    <row r="115" s="2" customFormat="1" ht="24.15" customHeight="1">
      <c r="A115" s="42"/>
      <c r="B115" s="43"/>
      <c r="C115" s="216" t="s">
        <v>256</v>
      </c>
      <c r="D115" s="216" t="s">
        <v>221</v>
      </c>
      <c r="E115" s="217" t="s">
        <v>1802</v>
      </c>
      <c r="F115" s="218" t="s">
        <v>1803</v>
      </c>
      <c r="G115" s="219" t="s">
        <v>1749</v>
      </c>
      <c r="H115" s="220">
        <v>2250</v>
      </c>
      <c r="I115" s="221"/>
      <c r="J115" s="222">
        <f>ROUND(I115*H115,2)</f>
        <v>0</v>
      </c>
      <c r="K115" s="218" t="s">
        <v>1129</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226</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3183</v>
      </c>
    </row>
    <row r="116" s="2" customFormat="1">
      <c r="A116" s="42"/>
      <c r="B116" s="43"/>
      <c r="C116" s="44"/>
      <c r="D116" s="299" t="s">
        <v>1131</v>
      </c>
      <c r="E116" s="44"/>
      <c r="F116" s="300" t="s">
        <v>1805</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1131</v>
      </c>
      <c r="AU116" s="20" t="s">
        <v>84</v>
      </c>
    </row>
    <row r="117" s="15" customFormat="1">
      <c r="A117" s="15"/>
      <c r="B117" s="266"/>
      <c r="C117" s="267"/>
      <c r="D117" s="231" t="s">
        <v>228</v>
      </c>
      <c r="E117" s="268" t="s">
        <v>32</v>
      </c>
      <c r="F117" s="269" t="s">
        <v>1806</v>
      </c>
      <c r="G117" s="267"/>
      <c r="H117" s="268" t="s">
        <v>32</v>
      </c>
      <c r="I117" s="270"/>
      <c r="J117" s="267"/>
      <c r="K117" s="267"/>
      <c r="L117" s="271"/>
      <c r="M117" s="272"/>
      <c r="N117" s="273"/>
      <c r="O117" s="273"/>
      <c r="P117" s="273"/>
      <c r="Q117" s="273"/>
      <c r="R117" s="273"/>
      <c r="S117" s="273"/>
      <c r="T117" s="274"/>
      <c r="U117" s="15"/>
      <c r="V117" s="15"/>
      <c r="W117" s="15"/>
      <c r="X117" s="15"/>
      <c r="Y117" s="15"/>
      <c r="Z117" s="15"/>
      <c r="AA117" s="15"/>
      <c r="AB117" s="15"/>
      <c r="AC117" s="15"/>
      <c r="AD117" s="15"/>
      <c r="AE117" s="15"/>
      <c r="AT117" s="275" t="s">
        <v>228</v>
      </c>
      <c r="AU117" s="275" t="s">
        <v>84</v>
      </c>
      <c r="AV117" s="15" t="s">
        <v>84</v>
      </c>
      <c r="AW117" s="15" t="s">
        <v>39</v>
      </c>
      <c r="AX117" s="15" t="s">
        <v>77</v>
      </c>
      <c r="AY117" s="275" t="s">
        <v>219</v>
      </c>
    </row>
    <row r="118" s="13" customFormat="1">
      <c r="A118" s="13"/>
      <c r="B118" s="229"/>
      <c r="C118" s="230"/>
      <c r="D118" s="231" t="s">
        <v>228</v>
      </c>
      <c r="E118" s="232" t="s">
        <v>1797</v>
      </c>
      <c r="F118" s="233" t="s">
        <v>3074</v>
      </c>
      <c r="G118" s="230"/>
      <c r="H118" s="234">
        <v>2250</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37.8" customHeight="1">
      <c r="A119" s="42"/>
      <c r="B119" s="43"/>
      <c r="C119" s="216" t="s">
        <v>262</v>
      </c>
      <c r="D119" s="216" t="s">
        <v>221</v>
      </c>
      <c r="E119" s="217" t="s">
        <v>1809</v>
      </c>
      <c r="F119" s="218" t="s">
        <v>1810</v>
      </c>
      <c r="G119" s="219" t="s">
        <v>1764</v>
      </c>
      <c r="H119" s="220">
        <v>357</v>
      </c>
      <c r="I119" s="221"/>
      <c r="J119" s="222">
        <f>ROUND(I119*H119,2)</f>
        <v>0</v>
      </c>
      <c r="K119" s="218" t="s">
        <v>1129</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3184</v>
      </c>
    </row>
    <row r="120" s="2" customFormat="1">
      <c r="A120" s="42"/>
      <c r="B120" s="43"/>
      <c r="C120" s="44"/>
      <c r="D120" s="299" t="s">
        <v>1131</v>
      </c>
      <c r="E120" s="44"/>
      <c r="F120" s="300" t="s">
        <v>1812</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1131</v>
      </c>
      <c r="AU120" s="20" t="s">
        <v>84</v>
      </c>
    </row>
    <row r="121" s="15" customFormat="1">
      <c r="A121" s="15"/>
      <c r="B121" s="266"/>
      <c r="C121" s="267"/>
      <c r="D121" s="231" t="s">
        <v>228</v>
      </c>
      <c r="E121" s="268" t="s">
        <v>32</v>
      </c>
      <c r="F121" s="269" t="s">
        <v>3168</v>
      </c>
      <c r="G121" s="267"/>
      <c r="H121" s="268" t="s">
        <v>32</v>
      </c>
      <c r="I121" s="270"/>
      <c r="J121" s="267"/>
      <c r="K121" s="267"/>
      <c r="L121" s="271"/>
      <c r="M121" s="272"/>
      <c r="N121" s="273"/>
      <c r="O121" s="273"/>
      <c r="P121" s="273"/>
      <c r="Q121" s="273"/>
      <c r="R121" s="273"/>
      <c r="S121" s="273"/>
      <c r="T121" s="274"/>
      <c r="U121" s="15"/>
      <c r="V121" s="15"/>
      <c r="W121" s="15"/>
      <c r="X121" s="15"/>
      <c r="Y121" s="15"/>
      <c r="Z121" s="15"/>
      <c r="AA121" s="15"/>
      <c r="AB121" s="15"/>
      <c r="AC121" s="15"/>
      <c r="AD121" s="15"/>
      <c r="AE121" s="15"/>
      <c r="AT121" s="275" t="s">
        <v>228</v>
      </c>
      <c r="AU121" s="275" t="s">
        <v>84</v>
      </c>
      <c r="AV121" s="15" t="s">
        <v>84</v>
      </c>
      <c r="AW121" s="15" t="s">
        <v>39</v>
      </c>
      <c r="AX121" s="15" t="s">
        <v>77</v>
      </c>
      <c r="AY121" s="275" t="s">
        <v>219</v>
      </c>
    </row>
    <row r="122" s="15" customFormat="1">
      <c r="A122" s="15"/>
      <c r="B122" s="266"/>
      <c r="C122" s="267"/>
      <c r="D122" s="231" t="s">
        <v>228</v>
      </c>
      <c r="E122" s="268" t="s">
        <v>32</v>
      </c>
      <c r="F122" s="269" t="s">
        <v>3169</v>
      </c>
      <c r="G122" s="267"/>
      <c r="H122" s="268" t="s">
        <v>32</v>
      </c>
      <c r="I122" s="270"/>
      <c r="J122" s="267"/>
      <c r="K122" s="267"/>
      <c r="L122" s="271"/>
      <c r="M122" s="272"/>
      <c r="N122" s="273"/>
      <c r="O122" s="273"/>
      <c r="P122" s="273"/>
      <c r="Q122" s="273"/>
      <c r="R122" s="273"/>
      <c r="S122" s="273"/>
      <c r="T122" s="274"/>
      <c r="U122" s="15"/>
      <c r="V122" s="15"/>
      <c r="W122" s="15"/>
      <c r="X122" s="15"/>
      <c r="Y122" s="15"/>
      <c r="Z122" s="15"/>
      <c r="AA122" s="15"/>
      <c r="AB122" s="15"/>
      <c r="AC122" s="15"/>
      <c r="AD122" s="15"/>
      <c r="AE122" s="15"/>
      <c r="AT122" s="275" t="s">
        <v>228</v>
      </c>
      <c r="AU122" s="275" t="s">
        <v>84</v>
      </c>
      <c r="AV122" s="15" t="s">
        <v>84</v>
      </c>
      <c r="AW122" s="15" t="s">
        <v>39</v>
      </c>
      <c r="AX122" s="15" t="s">
        <v>77</v>
      </c>
      <c r="AY122" s="275" t="s">
        <v>219</v>
      </c>
    </row>
    <row r="123" s="15" customFormat="1">
      <c r="A123" s="15"/>
      <c r="B123" s="266"/>
      <c r="C123" s="267"/>
      <c r="D123" s="231" t="s">
        <v>228</v>
      </c>
      <c r="E123" s="268" t="s">
        <v>32</v>
      </c>
      <c r="F123" s="269" t="s">
        <v>3170</v>
      </c>
      <c r="G123" s="267"/>
      <c r="H123" s="268" t="s">
        <v>32</v>
      </c>
      <c r="I123" s="270"/>
      <c r="J123" s="267"/>
      <c r="K123" s="267"/>
      <c r="L123" s="271"/>
      <c r="M123" s="272"/>
      <c r="N123" s="273"/>
      <c r="O123" s="273"/>
      <c r="P123" s="273"/>
      <c r="Q123" s="273"/>
      <c r="R123" s="273"/>
      <c r="S123" s="273"/>
      <c r="T123" s="274"/>
      <c r="U123" s="15"/>
      <c r="V123" s="15"/>
      <c r="W123" s="15"/>
      <c r="X123" s="15"/>
      <c r="Y123" s="15"/>
      <c r="Z123" s="15"/>
      <c r="AA123" s="15"/>
      <c r="AB123" s="15"/>
      <c r="AC123" s="15"/>
      <c r="AD123" s="15"/>
      <c r="AE123" s="15"/>
      <c r="AT123" s="275" t="s">
        <v>228</v>
      </c>
      <c r="AU123" s="275" t="s">
        <v>84</v>
      </c>
      <c r="AV123" s="15" t="s">
        <v>84</v>
      </c>
      <c r="AW123" s="15" t="s">
        <v>39</v>
      </c>
      <c r="AX123" s="15" t="s">
        <v>77</v>
      </c>
      <c r="AY123" s="275" t="s">
        <v>219</v>
      </c>
    </row>
    <row r="124" s="13" customFormat="1">
      <c r="A124" s="13"/>
      <c r="B124" s="229"/>
      <c r="C124" s="230"/>
      <c r="D124" s="231" t="s">
        <v>228</v>
      </c>
      <c r="E124" s="232" t="s">
        <v>1800</v>
      </c>
      <c r="F124" s="233" t="s">
        <v>3171</v>
      </c>
      <c r="G124" s="230"/>
      <c r="H124" s="234">
        <v>357</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37.8" customHeight="1">
      <c r="A125" s="42"/>
      <c r="B125" s="43"/>
      <c r="C125" s="216" t="s">
        <v>267</v>
      </c>
      <c r="D125" s="216" t="s">
        <v>221</v>
      </c>
      <c r="E125" s="217" t="s">
        <v>1223</v>
      </c>
      <c r="F125" s="218" t="s">
        <v>1815</v>
      </c>
      <c r="G125" s="219" t="s">
        <v>1764</v>
      </c>
      <c r="H125" s="220">
        <v>245.15600000000001</v>
      </c>
      <c r="I125" s="221"/>
      <c r="J125" s="222">
        <f>ROUND(I125*H125,2)</f>
        <v>0</v>
      </c>
      <c r="K125" s="218" t="s">
        <v>1129</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3185</v>
      </c>
    </row>
    <row r="126" s="2" customFormat="1">
      <c r="A126" s="42"/>
      <c r="B126" s="43"/>
      <c r="C126" s="44"/>
      <c r="D126" s="299" t="s">
        <v>1131</v>
      </c>
      <c r="E126" s="44"/>
      <c r="F126" s="300" t="s">
        <v>1226</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1131</v>
      </c>
      <c r="AU126" s="20" t="s">
        <v>84</v>
      </c>
    </row>
    <row r="127" s="2" customFormat="1" ht="37.8" customHeight="1">
      <c r="A127" s="42"/>
      <c r="B127" s="43"/>
      <c r="C127" s="216" t="s">
        <v>273</v>
      </c>
      <c r="D127" s="216" t="s">
        <v>221</v>
      </c>
      <c r="E127" s="217" t="s">
        <v>1228</v>
      </c>
      <c r="F127" s="218" t="s">
        <v>1817</v>
      </c>
      <c r="G127" s="219" t="s">
        <v>1764</v>
      </c>
      <c r="H127" s="220">
        <v>2451.5599999999999</v>
      </c>
      <c r="I127" s="221"/>
      <c r="J127" s="222">
        <f>ROUND(I127*H127,2)</f>
        <v>0</v>
      </c>
      <c r="K127" s="218" t="s">
        <v>1129</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226</v>
      </c>
      <c r="AT127" s="227" t="s">
        <v>221</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3186</v>
      </c>
    </row>
    <row r="128" s="2" customFormat="1">
      <c r="A128" s="42"/>
      <c r="B128" s="43"/>
      <c r="C128" s="44"/>
      <c r="D128" s="299" t="s">
        <v>1131</v>
      </c>
      <c r="E128" s="44"/>
      <c r="F128" s="300" t="s">
        <v>1231</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1131</v>
      </c>
      <c r="AU128" s="20" t="s">
        <v>84</v>
      </c>
    </row>
    <row r="129" s="15" customFormat="1">
      <c r="A129" s="15"/>
      <c r="B129" s="266"/>
      <c r="C129" s="267"/>
      <c r="D129" s="231" t="s">
        <v>228</v>
      </c>
      <c r="E129" s="268" t="s">
        <v>32</v>
      </c>
      <c r="F129" s="269" t="s">
        <v>2917</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1814</v>
      </c>
      <c r="F130" s="233" t="s">
        <v>3187</v>
      </c>
      <c r="G130" s="230"/>
      <c r="H130" s="234">
        <v>2451.5599999999999</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37.8" customHeight="1">
      <c r="A131" s="42"/>
      <c r="B131" s="43"/>
      <c r="C131" s="216" t="s">
        <v>279</v>
      </c>
      <c r="D131" s="216" t="s">
        <v>221</v>
      </c>
      <c r="E131" s="217" t="s">
        <v>1822</v>
      </c>
      <c r="F131" s="218" t="s">
        <v>1823</v>
      </c>
      <c r="G131" s="219" t="s">
        <v>1764</v>
      </c>
      <c r="H131" s="220">
        <v>150.08000000000001</v>
      </c>
      <c r="I131" s="221"/>
      <c r="J131" s="222">
        <f>ROUND(I131*H131,2)</f>
        <v>0</v>
      </c>
      <c r="K131" s="218" t="s">
        <v>1129</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3188</v>
      </c>
    </row>
    <row r="132" s="2" customFormat="1">
      <c r="A132" s="42"/>
      <c r="B132" s="43"/>
      <c r="C132" s="44"/>
      <c r="D132" s="299" t="s">
        <v>1131</v>
      </c>
      <c r="E132" s="44"/>
      <c r="F132" s="300" t="s">
        <v>1825</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15" customFormat="1">
      <c r="A133" s="15"/>
      <c r="B133" s="266"/>
      <c r="C133" s="267"/>
      <c r="D133" s="231" t="s">
        <v>228</v>
      </c>
      <c r="E133" s="268" t="s">
        <v>32</v>
      </c>
      <c r="F133" s="269" t="s">
        <v>1826</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3" customFormat="1">
      <c r="A134" s="13"/>
      <c r="B134" s="229"/>
      <c r="C134" s="230"/>
      <c r="D134" s="231" t="s">
        <v>228</v>
      </c>
      <c r="E134" s="232" t="s">
        <v>2541</v>
      </c>
      <c r="F134" s="233" t="s">
        <v>3189</v>
      </c>
      <c r="G134" s="230"/>
      <c r="H134" s="234">
        <v>150.08000000000001</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37.8" customHeight="1">
      <c r="A135" s="42"/>
      <c r="B135" s="43"/>
      <c r="C135" s="216" t="s">
        <v>286</v>
      </c>
      <c r="D135" s="216" t="s">
        <v>221</v>
      </c>
      <c r="E135" s="217" t="s">
        <v>1829</v>
      </c>
      <c r="F135" s="218" t="s">
        <v>1830</v>
      </c>
      <c r="G135" s="219" t="s">
        <v>1764</v>
      </c>
      <c r="H135" s="220">
        <v>1500.8</v>
      </c>
      <c r="I135" s="221"/>
      <c r="J135" s="222">
        <f>ROUND(I135*H135,2)</f>
        <v>0</v>
      </c>
      <c r="K135" s="218" t="s">
        <v>1129</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3190</v>
      </c>
    </row>
    <row r="136" s="2" customFormat="1">
      <c r="A136" s="42"/>
      <c r="B136" s="43"/>
      <c r="C136" s="44"/>
      <c r="D136" s="299" t="s">
        <v>1131</v>
      </c>
      <c r="E136" s="44"/>
      <c r="F136" s="300" t="s">
        <v>1832</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1131</v>
      </c>
      <c r="AU136" s="20" t="s">
        <v>84</v>
      </c>
    </row>
    <row r="137" s="15" customFormat="1">
      <c r="A137" s="15"/>
      <c r="B137" s="266"/>
      <c r="C137" s="267"/>
      <c r="D137" s="231" t="s">
        <v>228</v>
      </c>
      <c r="E137" s="268" t="s">
        <v>32</v>
      </c>
      <c r="F137" s="269" t="s">
        <v>1819</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1820</v>
      </c>
      <c r="F138" s="233" t="s">
        <v>3191</v>
      </c>
      <c r="G138" s="230"/>
      <c r="H138" s="234">
        <v>1500.8</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24.15" customHeight="1">
      <c r="A139" s="42"/>
      <c r="B139" s="43"/>
      <c r="C139" s="216" t="s">
        <v>290</v>
      </c>
      <c r="D139" s="216" t="s">
        <v>221</v>
      </c>
      <c r="E139" s="217" t="s">
        <v>1262</v>
      </c>
      <c r="F139" s="218" t="s">
        <v>1263</v>
      </c>
      <c r="G139" s="219" t="s">
        <v>1839</v>
      </c>
      <c r="H139" s="220">
        <v>790.47199999999998</v>
      </c>
      <c r="I139" s="221"/>
      <c r="J139" s="222">
        <f>ROUND(I139*H139,2)</f>
        <v>0</v>
      </c>
      <c r="K139" s="218" t="s">
        <v>1129</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226</v>
      </c>
      <c r="AT139" s="227" t="s">
        <v>221</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3192</v>
      </c>
    </row>
    <row r="140" s="2" customFormat="1">
      <c r="A140" s="42"/>
      <c r="B140" s="43"/>
      <c r="C140" s="44"/>
      <c r="D140" s="299" t="s">
        <v>1131</v>
      </c>
      <c r="E140" s="44"/>
      <c r="F140" s="300" t="s">
        <v>1265</v>
      </c>
      <c r="G140" s="44"/>
      <c r="H140" s="44"/>
      <c r="I140" s="277"/>
      <c r="J140" s="44"/>
      <c r="K140" s="44"/>
      <c r="L140" s="48"/>
      <c r="M140" s="278"/>
      <c r="N140" s="279"/>
      <c r="O140" s="88"/>
      <c r="P140" s="88"/>
      <c r="Q140" s="88"/>
      <c r="R140" s="88"/>
      <c r="S140" s="88"/>
      <c r="T140" s="89"/>
      <c r="U140" s="42"/>
      <c r="V140" s="42"/>
      <c r="W140" s="42"/>
      <c r="X140" s="42"/>
      <c r="Y140" s="42"/>
      <c r="Z140" s="42"/>
      <c r="AA140" s="42"/>
      <c r="AB140" s="42"/>
      <c r="AC140" s="42"/>
      <c r="AD140" s="42"/>
      <c r="AE140" s="42"/>
      <c r="AT140" s="20" t="s">
        <v>1131</v>
      </c>
      <c r="AU140" s="20" t="s">
        <v>84</v>
      </c>
    </row>
    <row r="141" s="13" customFormat="1">
      <c r="A141" s="13"/>
      <c r="B141" s="229"/>
      <c r="C141" s="230"/>
      <c r="D141" s="231" t="s">
        <v>228</v>
      </c>
      <c r="E141" s="232" t="s">
        <v>1827</v>
      </c>
      <c r="F141" s="233" t="s">
        <v>3193</v>
      </c>
      <c r="G141" s="230"/>
      <c r="H141" s="234">
        <v>790.47199999999998</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16" t="s">
        <v>295</v>
      </c>
      <c r="D142" s="216" t="s">
        <v>221</v>
      </c>
      <c r="E142" s="217" t="s">
        <v>2923</v>
      </c>
      <c r="F142" s="218" t="s">
        <v>1836</v>
      </c>
      <c r="G142" s="219" t="s">
        <v>1764</v>
      </c>
      <c r="H142" s="220">
        <v>395.23599999999999</v>
      </c>
      <c r="I142" s="221"/>
      <c r="J142" s="222">
        <f>ROUND(I142*H142,2)</f>
        <v>0</v>
      </c>
      <c r="K142" s="218" t="s">
        <v>1129</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3194</v>
      </c>
    </row>
    <row r="143" s="2" customFormat="1">
      <c r="A143" s="42"/>
      <c r="B143" s="43"/>
      <c r="C143" s="44"/>
      <c r="D143" s="299" t="s">
        <v>1131</v>
      </c>
      <c r="E143" s="44"/>
      <c r="F143" s="300" t="s">
        <v>2925</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1131</v>
      </c>
      <c r="AU143" s="20" t="s">
        <v>84</v>
      </c>
    </row>
    <row r="144" s="2" customFormat="1" ht="24.15" customHeight="1">
      <c r="A144" s="42"/>
      <c r="B144" s="43"/>
      <c r="C144" s="216" t="s">
        <v>8</v>
      </c>
      <c r="D144" s="216" t="s">
        <v>221</v>
      </c>
      <c r="E144" s="217" t="s">
        <v>1843</v>
      </c>
      <c r="F144" s="218" t="s">
        <v>1844</v>
      </c>
      <c r="G144" s="219" t="s">
        <v>1764</v>
      </c>
      <c r="H144" s="220">
        <v>760.79999999999995</v>
      </c>
      <c r="I144" s="221"/>
      <c r="J144" s="222">
        <f>ROUND(I144*H144,2)</f>
        <v>0</v>
      </c>
      <c r="K144" s="218" t="s">
        <v>1129</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226</v>
      </c>
      <c r="AT144" s="227" t="s">
        <v>221</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3195</v>
      </c>
    </row>
    <row r="145" s="2" customFormat="1">
      <c r="A145" s="42"/>
      <c r="B145" s="43"/>
      <c r="C145" s="44"/>
      <c r="D145" s="299" t="s">
        <v>1131</v>
      </c>
      <c r="E145" s="44"/>
      <c r="F145" s="300" t="s">
        <v>1846</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1131</v>
      </c>
      <c r="AU145" s="20" t="s">
        <v>84</v>
      </c>
    </row>
    <row r="146" s="2" customFormat="1" ht="16.5" customHeight="1">
      <c r="A146" s="42"/>
      <c r="B146" s="43"/>
      <c r="C146" s="252" t="s">
        <v>302</v>
      </c>
      <c r="D146" s="252" t="s">
        <v>280</v>
      </c>
      <c r="E146" s="253" t="s">
        <v>1847</v>
      </c>
      <c r="F146" s="254" t="s">
        <v>1848</v>
      </c>
      <c r="G146" s="255" t="s">
        <v>1839</v>
      </c>
      <c r="H146" s="256">
        <v>847.98000000000002</v>
      </c>
      <c r="I146" s="257"/>
      <c r="J146" s="258">
        <f>ROUND(I146*H146,2)</f>
        <v>0</v>
      </c>
      <c r="K146" s="254" t="s">
        <v>1129</v>
      </c>
      <c r="L146" s="259"/>
      <c r="M146" s="260" t="s">
        <v>32</v>
      </c>
      <c r="N146" s="261" t="s">
        <v>48</v>
      </c>
      <c r="O146" s="88"/>
      <c r="P146" s="225">
        <f>O146*H146</f>
        <v>0</v>
      </c>
      <c r="Q146" s="225">
        <v>1</v>
      </c>
      <c r="R146" s="225">
        <f>Q146*H146</f>
        <v>847.98000000000002</v>
      </c>
      <c r="S146" s="225">
        <v>0</v>
      </c>
      <c r="T146" s="226">
        <f>S146*H146</f>
        <v>0</v>
      </c>
      <c r="U146" s="42"/>
      <c r="V146" s="42"/>
      <c r="W146" s="42"/>
      <c r="X146" s="42"/>
      <c r="Y146" s="42"/>
      <c r="Z146" s="42"/>
      <c r="AA146" s="42"/>
      <c r="AB146" s="42"/>
      <c r="AC146" s="42"/>
      <c r="AD146" s="42"/>
      <c r="AE146" s="42"/>
      <c r="AR146" s="227" t="s">
        <v>262</v>
      </c>
      <c r="AT146" s="227" t="s">
        <v>280</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3196</v>
      </c>
    </row>
    <row r="147" s="2" customFormat="1" ht="24.15" customHeight="1">
      <c r="A147" s="42"/>
      <c r="B147" s="43"/>
      <c r="C147" s="216" t="s">
        <v>308</v>
      </c>
      <c r="D147" s="216" t="s">
        <v>221</v>
      </c>
      <c r="E147" s="217" t="s">
        <v>2932</v>
      </c>
      <c r="F147" s="218" t="s">
        <v>2933</v>
      </c>
      <c r="G147" s="219" t="s">
        <v>1749</v>
      </c>
      <c r="H147" s="220">
        <v>100</v>
      </c>
      <c r="I147" s="221"/>
      <c r="J147" s="222">
        <f>ROUND(I147*H147,2)</f>
        <v>0</v>
      </c>
      <c r="K147" s="218" t="s">
        <v>1129</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3197</v>
      </c>
    </row>
    <row r="148" s="2" customFormat="1">
      <c r="A148" s="42"/>
      <c r="B148" s="43"/>
      <c r="C148" s="44"/>
      <c r="D148" s="299" t="s">
        <v>1131</v>
      </c>
      <c r="E148" s="44"/>
      <c r="F148" s="300" t="s">
        <v>2935</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1131</v>
      </c>
      <c r="AU148" s="20" t="s">
        <v>84</v>
      </c>
    </row>
    <row r="149" s="15" customFormat="1">
      <c r="A149" s="15"/>
      <c r="B149" s="266"/>
      <c r="C149" s="267"/>
      <c r="D149" s="231" t="s">
        <v>228</v>
      </c>
      <c r="E149" s="268" t="s">
        <v>32</v>
      </c>
      <c r="F149" s="269" t="s">
        <v>1759</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84</v>
      </c>
      <c r="AV149" s="15" t="s">
        <v>84</v>
      </c>
      <c r="AW149" s="15" t="s">
        <v>39</v>
      </c>
      <c r="AX149" s="15" t="s">
        <v>77</v>
      </c>
      <c r="AY149" s="275" t="s">
        <v>219</v>
      </c>
    </row>
    <row r="150" s="13" customFormat="1">
      <c r="A150" s="13"/>
      <c r="B150" s="229"/>
      <c r="C150" s="230"/>
      <c r="D150" s="231" t="s">
        <v>228</v>
      </c>
      <c r="E150" s="232" t="s">
        <v>2550</v>
      </c>
      <c r="F150" s="233" t="s">
        <v>2936</v>
      </c>
      <c r="G150" s="230"/>
      <c r="H150" s="234">
        <v>100</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84</v>
      </c>
      <c r="AV150" s="13" t="s">
        <v>86</v>
      </c>
      <c r="AW150" s="13" t="s">
        <v>39</v>
      </c>
      <c r="AX150" s="13" t="s">
        <v>84</v>
      </c>
      <c r="AY150" s="240" t="s">
        <v>219</v>
      </c>
    </row>
    <row r="151" s="2" customFormat="1" ht="16.5" customHeight="1">
      <c r="A151" s="42"/>
      <c r="B151" s="43"/>
      <c r="C151" s="252" t="s">
        <v>312</v>
      </c>
      <c r="D151" s="252" t="s">
        <v>280</v>
      </c>
      <c r="E151" s="253" t="s">
        <v>1856</v>
      </c>
      <c r="F151" s="254" t="s">
        <v>1857</v>
      </c>
      <c r="G151" s="255" t="s">
        <v>1839</v>
      </c>
      <c r="H151" s="256">
        <v>19</v>
      </c>
      <c r="I151" s="257"/>
      <c r="J151" s="258">
        <f>ROUND(I151*H151,2)</f>
        <v>0</v>
      </c>
      <c r="K151" s="254" t="s">
        <v>1129</v>
      </c>
      <c r="L151" s="259"/>
      <c r="M151" s="260" t="s">
        <v>32</v>
      </c>
      <c r="N151" s="261" t="s">
        <v>48</v>
      </c>
      <c r="O151" s="88"/>
      <c r="P151" s="225">
        <f>O151*H151</f>
        <v>0</v>
      </c>
      <c r="Q151" s="225">
        <v>1</v>
      </c>
      <c r="R151" s="225">
        <f>Q151*H151</f>
        <v>19</v>
      </c>
      <c r="S151" s="225">
        <v>0</v>
      </c>
      <c r="T151" s="226">
        <f>S151*H151</f>
        <v>0</v>
      </c>
      <c r="U151" s="42"/>
      <c r="V151" s="42"/>
      <c r="W151" s="42"/>
      <c r="X151" s="42"/>
      <c r="Y151" s="42"/>
      <c r="Z151" s="42"/>
      <c r="AA151" s="42"/>
      <c r="AB151" s="42"/>
      <c r="AC151" s="42"/>
      <c r="AD151" s="42"/>
      <c r="AE151" s="42"/>
      <c r="AR151" s="227" t="s">
        <v>262</v>
      </c>
      <c r="AT151" s="227" t="s">
        <v>280</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3198</v>
      </c>
    </row>
    <row r="152" s="15" customFormat="1">
      <c r="A152" s="15"/>
      <c r="B152" s="266"/>
      <c r="C152" s="267"/>
      <c r="D152" s="231" t="s">
        <v>228</v>
      </c>
      <c r="E152" s="268" t="s">
        <v>32</v>
      </c>
      <c r="F152" s="269" t="s">
        <v>1759</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2226</v>
      </c>
      <c r="F153" s="233" t="s">
        <v>2938</v>
      </c>
      <c r="G153" s="230"/>
      <c r="H153" s="234">
        <v>19</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16.5" customHeight="1">
      <c r="A154" s="42"/>
      <c r="B154" s="43"/>
      <c r="C154" s="216" t="s">
        <v>316</v>
      </c>
      <c r="D154" s="216" t="s">
        <v>221</v>
      </c>
      <c r="E154" s="217" t="s">
        <v>1861</v>
      </c>
      <c r="F154" s="218" t="s">
        <v>1862</v>
      </c>
      <c r="G154" s="219" t="s">
        <v>1749</v>
      </c>
      <c r="H154" s="220">
        <v>100</v>
      </c>
      <c r="I154" s="221"/>
      <c r="J154" s="222">
        <f>ROUND(I154*H154,2)</f>
        <v>0</v>
      </c>
      <c r="K154" s="218" t="s">
        <v>1129</v>
      </c>
      <c r="L154" s="48"/>
      <c r="M154" s="223" t="s">
        <v>32</v>
      </c>
      <c r="N154" s="224" t="s">
        <v>48</v>
      </c>
      <c r="O154" s="88"/>
      <c r="P154" s="225">
        <f>O154*H154</f>
        <v>0</v>
      </c>
      <c r="Q154" s="225">
        <v>0.0012727000000000001</v>
      </c>
      <c r="R154" s="225">
        <f>Q154*H154</f>
        <v>0.12727000000000002</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3199</v>
      </c>
    </row>
    <row r="155" s="2" customFormat="1">
      <c r="A155" s="42"/>
      <c r="B155" s="43"/>
      <c r="C155" s="44"/>
      <c r="D155" s="299" t="s">
        <v>1131</v>
      </c>
      <c r="E155" s="44"/>
      <c r="F155" s="300" t="s">
        <v>1864</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1131</v>
      </c>
      <c r="AU155" s="20" t="s">
        <v>84</v>
      </c>
    </row>
    <row r="156" s="15" customFormat="1">
      <c r="A156" s="15"/>
      <c r="B156" s="266"/>
      <c r="C156" s="267"/>
      <c r="D156" s="231" t="s">
        <v>228</v>
      </c>
      <c r="E156" s="268" t="s">
        <v>32</v>
      </c>
      <c r="F156" s="269" t="s">
        <v>1759</v>
      </c>
      <c r="G156" s="267"/>
      <c r="H156" s="268" t="s">
        <v>32</v>
      </c>
      <c r="I156" s="270"/>
      <c r="J156" s="267"/>
      <c r="K156" s="267"/>
      <c r="L156" s="271"/>
      <c r="M156" s="272"/>
      <c r="N156" s="273"/>
      <c r="O156" s="273"/>
      <c r="P156" s="273"/>
      <c r="Q156" s="273"/>
      <c r="R156" s="273"/>
      <c r="S156" s="273"/>
      <c r="T156" s="274"/>
      <c r="U156" s="15"/>
      <c r="V156" s="15"/>
      <c r="W156" s="15"/>
      <c r="X156" s="15"/>
      <c r="Y156" s="15"/>
      <c r="Z156" s="15"/>
      <c r="AA156" s="15"/>
      <c r="AB156" s="15"/>
      <c r="AC156" s="15"/>
      <c r="AD156" s="15"/>
      <c r="AE156" s="15"/>
      <c r="AT156" s="275" t="s">
        <v>228</v>
      </c>
      <c r="AU156" s="275" t="s">
        <v>84</v>
      </c>
      <c r="AV156" s="15" t="s">
        <v>84</v>
      </c>
      <c r="AW156" s="15" t="s">
        <v>39</v>
      </c>
      <c r="AX156" s="15" t="s">
        <v>77</v>
      </c>
      <c r="AY156" s="275" t="s">
        <v>219</v>
      </c>
    </row>
    <row r="157" s="13" customFormat="1">
      <c r="A157" s="13"/>
      <c r="B157" s="229"/>
      <c r="C157" s="230"/>
      <c r="D157" s="231" t="s">
        <v>228</v>
      </c>
      <c r="E157" s="232" t="s">
        <v>1854</v>
      </c>
      <c r="F157" s="233" t="s">
        <v>2936</v>
      </c>
      <c r="G157" s="230"/>
      <c r="H157" s="234">
        <v>100</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16.5" customHeight="1">
      <c r="A158" s="42"/>
      <c r="B158" s="43"/>
      <c r="C158" s="252" t="s">
        <v>320</v>
      </c>
      <c r="D158" s="252" t="s">
        <v>280</v>
      </c>
      <c r="E158" s="253" t="s">
        <v>1866</v>
      </c>
      <c r="F158" s="254" t="s">
        <v>1867</v>
      </c>
      <c r="G158" s="255" t="s">
        <v>1868</v>
      </c>
      <c r="H158" s="256">
        <v>2.5</v>
      </c>
      <c r="I158" s="257"/>
      <c r="J158" s="258">
        <f>ROUND(I158*H158,2)</f>
        <v>0</v>
      </c>
      <c r="K158" s="254" t="s">
        <v>1129</v>
      </c>
      <c r="L158" s="259"/>
      <c r="M158" s="260" t="s">
        <v>32</v>
      </c>
      <c r="N158" s="261" t="s">
        <v>48</v>
      </c>
      <c r="O158" s="88"/>
      <c r="P158" s="225">
        <f>O158*H158</f>
        <v>0</v>
      </c>
      <c r="Q158" s="225">
        <v>0.001</v>
      </c>
      <c r="R158" s="225">
        <f>Q158*H158</f>
        <v>0.0025000000000000001</v>
      </c>
      <c r="S158" s="225">
        <v>0</v>
      </c>
      <c r="T158" s="226">
        <f>S158*H158</f>
        <v>0</v>
      </c>
      <c r="U158" s="42"/>
      <c r="V158" s="42"/>
      <c r="W158" s="42"/>
      <c r="X158" s="42"/>
      <c r="Y158" s="42"/>
      <c r="Z158" s="42"/>
      <c r="AA158" s="42"/>
      <c r="AB158" s="42"/>
      <c r="AC158" s="42"/>
      <c r="AD158" s="42"/>
      <c r="AE158" s="42"/>
      <c r="AR158" s="227" t="s">
        <v>262</v>
      </c>
      <c r="AT158" s="227" t="s">
        <v>280</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3200</v>
      </c>
    </row>
    <row r="159" s="12" customFormat="1" ht="25.92" customHeight="1">
      <c r="A159" s="12"/>
      <c r="B159" s="200"/>
      <c r="C159" s="201"/>
      <c r="D159" s="202" t="s">
        <v>76</v>
      </c>
      <c r="E159" s="203" t="s">
        <v>86</v>
      </c>
      <c r="F159" s="203" t="s">
        <v>1870</v>
      </c>
      <c r="G159" s="201"/>
      <c r="H159" s="201"/>
      <c r="I159" s="204"/>
      <c r="J159" s="205">
        <f>BK159</f>
        <v>0</v>
      </c>
      <c r="K159" s="201"/>
      <c r="L159" s="206"/>
      <c r="M159" s="207"/>
      <c r="N159" s="208"/>
      <c r="O159" s="208"/>
      <c r="P159" s="209">
        <f>SUM(P160:P187)</f>
        <v>0</v>
      </c>
      <c r="Q159" s="208"/>
      <c r="R159" s="209">
        <f>SUM(R160:R187)</f>
        <v>59.108704775</v>
      </c>
      <c r="S159" s="208"/>
      <c r="T159" s="210">
        <f>SUM(T160:T187)</f>
        <v>0</v>
      </c>
      <c r="U159" s="12"/>
      <c r="V159" s="12"/>
      <c r="W159" s="12"/>
      <c r="X159" s="12"/>
      <c r="Y159" s="12"/>
      <c r="Z159" s="12"/>
      <c r="AA159" s="12"/>
      <c r="AB159" s="12"/>
      <c r="AC159" s="12"/>
      <c r="AD159" s="12"/>
      <c r="AE159" s="12"/>
      <c r="AR159" s="211" t="s">
        <v>84</v>
      </c>
      <c r="AT159" s="212" t="s">
        <v>76</v>
      </c>
      <c r="AU159" s="212" t="s">
        <v>77</v>
      </c>
      <c r="AY159" s="211" t="s">
        <v>219</v>
      </c>
      <c r="BK159" s="213">
        <f>SUM(BK160:BK187)</f>
        <v>0</v>
      </c>
    </row>
    <row r="160" s="2" customFormat="1" ht="21.75" customHeight="1">
      <c r="A160" s="42"/>
      <c r="B160" s="43"/>
      <c r="C160" s="216" t="s">
        <v>7</v>
      </c>
      <c r="D160" s="216" t="s">
        <v>221</v>
      </c>
      <c r="E160" s="217" t="s">
        <v>2941</v>
      </c>
      <c r="F160" s="218" t="s">
        <v>2942</v>
      </c>
      <c r="G160" s="219" t="s">
        <v>1764</v>
      </c>
      <c r="H160" s="220">
        <v>12.179</v>
      </c>
      <c r="I160" s="221"/>
      <c r="J160" s="222">
        <f>ROUND(I160*H160,2)</f>
        <v>0</v>
      </c>
      <c r="K160" s="218" t="s">
        <v>1129</v>
      </c>
      <c r="L160" s="48"/>
      <c r="M160" s="223" t="s">
        <v>32</v>
      </c>
      <c r="N160" s="224" t="s">
        <v>48</v>
      </c>
      <c r="O160" s="88"/>
      <c r="P160" s="225">
        <f>O160*H160</f>
        <v>0</v>
      </c>
      <c r="Q160" s="225">
        <v>2.550538</v>
      </c>
      <c r="R160" s="225">
        <f>Q160*H160</f>
        <v>31.063002302000001</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3201</v>
      </c>
    </row>
    <row r="161" s="2" customFormat="1">
      <c r="A161" s="42"/>
      <c r="B161" s="43"/>
      <c r="C161" s="44"/>
      <c r="D161" s="299" t="s">
        <v>1131</v>
      </c>
      <c r="E161" s="44"/>
      <c r="F161" s="300" t="s">
        <v>2944</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1131</v>
      </c>
      <c r="AU161" s="20" t="s">
        <v>84</v>
      </c>
    </row>
    <row r="162" s="15" customFormat="1">
      <c r="A162" s="15"/>
      <c r="B162" s="266"/>
      <c r="C162" s="267"/>
      <c r="D162" s="231" t="s">
        <v>228</v>
      </c>
      <c r="E162" s="268" t="s">
        <v>32</v>
      </c>
      <c r="F162" s="269" t="s">
        <v>3202</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13" customFormat="1">
      <c r="A163" s="13"/>
      <c r="B163" s="229"/>
      <c r="C163" s="230"/>
      <c r="D163" s="231" t="s">
        <v>228</v>
      </c>
      <c r="E163" s="232" t="s">
        <v>1865</v>
      </c>
      <c r="F163" s="233" t="s">
        <v>3203</v>
      </c>
      <c r="G163" s="230"/>
      <c r="H163" s="234">
        <v>12.179</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84</v>
      </c>
      <c r="AV163" s="13" t="s">
        <v>86</v>
      </c>
      <c r="AW163" s="13" t="s">
        <v>39</v>
      </c>
      <c r="AX163" s="13" t="s">
        <v>84</v>
      </c>
      <c r="AY163" s="240" t="s">
        <v>219</v>
      </c>
    </row>
    <row r="164" s="2" customFormat="1" ht="33" customHeight="1">
      <c r="A164" s="42"/>
      <c r="B164" s="43"/>
      <c r="C164" s="216" t="s">
        <v>327</v>
      </c>
      <c r="D164" s="216" t="s">
        <v>221</v>
      </c>
      <c r="E164" s="217" t="s">
        <v>2947</v>
      </c>
      <c r="F164" s="218" t="s">
        <v>2948</v>
      </c>
      <c r="G164" s="219" t="s">
        <v>1764</v>
      </c>
      <c r="H164" s="220">
        <v>12.179</v>
      </c>
      <c r="I164" s="221"/>
      <c r="J164" s="222">
        <f>ROUND(I164*H164,2)</f>
        <v>0</v>
      </c>
      <c r="K164" s="218" t="s">
        <v>1129</v>
      </c>
      <c r="L164" s="48"/>
      <c r="M164" s="223" t="s">
        <v>32</v>
      </c>
      <c r="N164" s="224" t="s">
        <v>48</v>
      </c>
      <c r="O164" s="88"/>
      <c r="P164" s="225">
        <f>O164*H164</f>
        <v>0</v>
      </c>
      <c r="Q164" s="225">
        <v>0.048579999999999998</v>
      </c>
      <c r="R164" s="225">
        <f>Q164*H164</f>
        <v>0.59165581999999994</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3204</v>
      </c>
    </row>
    <row r="165" s="2" customFormat="1">
      <c r="A165" s="42"/>
      <c r="B165" s="43"/>
      <c r="C165" s="44"/>
      <c r="D165" s="299" t="s">
        <v>1131</v>
      </c>
      <c r="E165" s="44"/>
      <c r="F165" s="300" t="s">
        <v>2950</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1131</v>
      </c>
      <c r="AU165" s="20" t="s">
        <v>84</v>
      </c>
    </row>
    <row r="166" s="2" customFormat="1" ht="16.5" customHeight="1">
      <c r="A166" s="42"/>
      <c r="B166" s="43"/>
      <c r="C166" s="216" t="s">
        <v>331</v>
      </c>
      <c r="D166" s="216" t="s">
        <v>221</v>
      </c>
      <c r="E166" s="217" t="s">
        <v>2951</v>
      </c>
      <c r="F166" s="218" t="s">
        <v>2952</v>
      </c>
      <c r="G166" s="219" t="s">
        <v>1749</v>
      </c>
      <c r="H166" s="220">
        <v>13.164</v>
      </c>
      <c r="I166" s="221"/>
      <c r="J166" s="222">
        <f>ROUND(I166*H166,2)</f>
        <v>0</v>
      </c>
      <c r="K166" s="218" t="s">
        <v>1129</v>
      </c>
      <c r="L166" s="48"/>
      <c r="M166" s="223" t="s">
        <v>32</v>
      </c>
      <c r="N166" s="224" t="s">
        <v>48</v>
      </c>
      <c r="O166" s="88"/>
      <c r="P166" s="225">
        <f>O166*H166</f>
        <v>0</v>
      </c>
      <c r="Q166" s="225">
        <v>0.0012979999999999999</v>
      </c>
      <c r="R166" s="225">
        <f>Q166*H166</f>
        <v>0.017086871999999999</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3205</v>
      </c>
    </row>
    <row r="167" s="2" customFormat="1">
      <c r="A167" s="42"/>
      <c r="B167" s="43"/>
      <c r="C167" s="44"/>
      <c r="D167" s="299" t="s">
        <v>1131</v>
      </c>
      <c r="E167" s="44"/>
      <c r="F167" s="300" t="s">
        <v>2954</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1131</v>
      </c>
      <c r="AU167" s="20" t="s">
        <v>84</v>
      </c>
    </row>
    <row r="168" s="15" customFormat="1">
      <c r="A168" s="15"/>
      <c r="B168" s="266"/>
      <c r="C168" s="267"/>
      <c r="D168" s="231" t="s">
        <v>228</v>
      </c>
      <c r="E168" s="268" t="s">
        <v>32</v>
      </c>
      <c r="F168" s="269" t="s">
        <v>2955</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1876</v>
      </c>
      <c r="F169" s="233" t="s">
        <v>3206</v>
      </c>
      <c r="G169" s="230"/>
      <c r="H169" s="234">
        <v>13.164</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16.5" customHeight="1">
      <c r="A170" s="42"/>
      <c r="B170" s="43"/>
      <c r="C170" s="216" t="s">
        <v>336</v>
      </c>
      <c r="D170" s="216" t="s">
        <v>221</v>
      </c>
      <c r="E170" s="217" t="s">
        <v>2957</v>
      </c>
      <c r="F170" s="218" t="s">
        <v>2958</v>
      </c>
      <c r="G170" s="219" t="s">
        <v>1749</v>
      </c>
      <c r="H170" s="220">
        <v>13.164</v>
      </c>
      <c r="I170" s="221"/>
      <c r="J170" s="222">
        <f>ROUND(I170*H170,2)</f>
        <v>0</v>
      </c>
      <c r="K170" s="218" t="s">
        <v>1129</v>
      </c>
      <c r="L170" s="48"/>
      <c r="M170" s="223" t="s">
        <v>32</v>
      </c>
      <c r="N170" s="224" t="s">
        <v>48</v>
      </c>
      <c r="O170" s="88"/>
      <c r="P170" s="225">
        <f>O170*H170</f>
        <v>0</v>
      </c>
      <c r="Q170" s="225">
        <v>3.6000000000000001E-05</v>
      </c>
      <c r="R170" s="225">
        <f>Q170*H170</f>
        <v>0.00047390399999999998</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3207</v>
      </c>
    </row>
    <row r="171" s="2" customFormat="1">
      <c r="A171" s="42"/>
      <c r="B171" s="43"/>
      <c r="C171" s="44"/>
      <c r="D171" s="299" t="s">
        <v>1131</v>
      </c>
      <c r="E171" s="44"/>
      <c r="F171" s="300" t="s">
        <v>2960</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1131</v>
      </c>
      <c r="AU171" s="20" t="s">
        <v>84</v>
      </c>
    </row>
    <row r="172" s="13" customFormat="1">
      <c r="A172" s="13"/>
      <c r="B172" s="229"/>
      <c r="C172" s="230"/>
      <c r="D172" s="231" t="s">
        <v>228</v>
      </c>
      <c r="E172" s="232" t="s">
        <v>2721</v>
      </c>
      <c r="F172" s="233" t="s">
        <v>3208</v>
      </c>
      <c r="G172" s="230"/>
      <c r="H172" s="234">
        <v>13.164</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21.75" customHeight="1">
      <c r="A173" s="42"/>
      <c r="B173" s="43"/>
      <c r="C173" s="216" t="s">
        <v>341</v>
      </c>
      <c r="D173" s="216" t="s">
        <v>221</v>
      </c>
      <c r="E173" s="217" t="s">
        <v>2962</v>
      </c>
      <c r="F173" s="218" t="s">
        <v>2963</v>
      </c>
      <c r="G173" s="219" t="s">
        <v>1839</v>
      </c>
      <c r="H173" s="220">
        <v>1.4610000000000001</v>
      </c>
      <c r="I173" s="221"/>
      <c r="J173" s="222">
        <f>ROUND(I173*H173,2)</f>
        <v>0</v>
      </c>
      <c r="K173" s="218" t="s">
        <v>1129</v>
      </c>
      <c r="L173" s="48"/>
      <c r="M173" s="223" t="s">
        <v>32</v>
      </c>
      <c r="N173" s="224" t="s">
        <v>48</v>
      </c>
      <c r="O173" s="88"/>
      <c r="P173" s="225">
        <f>O173*H173</f>
        <v>0</v>
      </c>
      <c r="Q173" s="225">
        <v>1.038303</v>
      </c>
      <c r="R173" s="225">
        <f>Q173*H173</f>
        <v>1.516960683</v>
      </c>
      <c r="S173" s="225">
        <v>0</v>
      </c>
      <c r="T173" s="226">
        <f>S173*H173</f>
        <v>0</v>
      </c>
      <c r="U173" s="42"/>
      <c r="V173" s="42"/>
      <c r="W173" s="42"/>
      <c r="X173" s="42"/>
      <c r="Y173" s="42"/>
      <c r="Z173" s="42"/>
      <c r="AA173" s="42"/>
      <c r="AB173" s="42"/>
      <c r="AC173" s="42"/>
      <c r="AD173" s="42"/>
      <c r="AE173" s="42"/>
      <c r="AR173" s="227" t="s">
        <v>226</v>
      </c>
      <c r="AT173" s="227" t="s">
        <v>221</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3209</v>
      </c>
    </row>
    <row r="174" s="2" customFormat="1">
      <c r="A174" s="42"/>
      <c r="B174" s="43"/>
      <c r="C174" s="44"/>
      <c r="D174" s="299" t="s">
        <v>1131</v>
      </c>
      <c r="E174" s="44"/>
      <c r="F174" s="300" t="s">
        <v>2965</v>
      </c>
      <c r="G174" s="44"/>
      <c r="H174" s="44"/>
      <c r="I174" s="277"/>
      <c r="J174" s="44"/>
      <c r="K174" s="44"/>
      <c r="L174" s="48"/>
      <c r="M174" s="278"/>
      <c r="N174" s="279"/>
      <c r="O174" s="88"/>
      <c r="P174" s="88"/>
      <c r="Q174" s="88"/>
      <c r="R174" s="88"/>
      <c r="S174" s="88"/>
      <c r="T174" s="89"/>
      <c r="U174" s="42"/>
      <c r="V174" s="42"/>
      <c r="W174" s="42"/>
      <c r="X174" s="42"/>
      <c r="Y174" s="42"/>
      <c r="Z174" s="42"/>
      <c r="AA174" s="42"/>
      <c r="AB174" s="42"/>
      <c r="AC174" s="42"/>
      <c r="AD174" s="42"/>
      <c r="AE174" s="42"/>
      <c r="AT174" s="20" t="s">
        <v>1131</v>
      </c>
      <c r="AU174" s="20" t="s">
        <v>84</v>
      </c>
    </row>
    <row r="175" s="13" customFormat="1">
      <c r="A175" s="13"/>
      <c r="B175" s="229"/>
      <c r="C175" s="230"/>
      <c r="D175" s="231" t="s">
        <v>228</v>
      </c>
      <c r="E175" s="232" t="s">
        <v>1886</v>
      </c>
      <c r="F175" s="233" t="s">
        <v>3210</v>
      </c>
      <c r="G175" s="230"/>
      <c r="H175" s="234">
        <v>1.4610000000000001</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24.15" customHeight="1">
      <c r="A176" s="42"/>
      <c r="B176" s="43"/>
      <c r="C176" s="216" t="s">
        <v>346</v>
      </c>
      <c r="D176" s="216" t="s">
        <v>221</v>
      </c>
      <c r="E176" s="217" t="s">
        <v>2856</v>
      </c>
      <c r="F176" s="218" t="s">
        <v>2857</v>
      </c>
      <c r="G176" s="219" t="s">
        <v>1764</v>
      </c>
      <c r="H176" s="220">
        <v>0.36699999999999999</v>
      </c>
      <c r="I176" s="221"/>
      <c r="J176" s="222">
        <f>ROUND(I176*H176,2)</f>
        <v>0</v>
      </c>
      <c r="K176" s="218" t="s">
        <v>1129</v>
      </c>
      <c r="L176" s="48"/>
      <c r="M176" s="223" t="s">
        <v>32</v>
      </c>
      <c r="N176" s="224" t="s">
        <v>48</v>
      </c>
      <c r="O176" s="88"/>
      <c r="P176" s="225">
        <f>O176*H176</f>
        <v>0</v>
      </c>
      <c r="Q176" s="225">
        <v>2.550538</v>
      </c>
      <c r="R176" s="225">
        <f>Q176*H176</f>
        <v>0.93604744600000001</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3211</v>
      </c>
    </row>
    <row r="177" s="2" customFormat="1">
      <c r="A177" s="42"/>
      <c r="B177" s="43"/>
      <c r="C177" s="44"/>
      <c r="D177" s="299" t="s">
        <v>1131</v>
      </c>
      <c r="E177" s="44"/>
      <c r="F177" s="300" t="s">
        <v>2859</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1131</v>
      </c>
      <c r="AU177" s="20" t="s">
        <v>84</v>
      </c>
    </row>
    <row r="178" s="13" customFormat="1">
      <c r="A178" s="13"/>
      <c r="B178" s="229"/>
      <c r="C178" s="230"/>
      <c r="D178" s="231" t="s">
        <v>228</v>
      </c>
      <c r="E178" s="232" t="s">
        <v>2239</v>
      </c>
      <c r="F178" s="233" t="s">
        <v>3212</v>
      </c>
      <c r="G178" s="230"/>
      <c r="H178" s="234">
        <v>0.36699999999999999</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84</v>
      </c>
      <c r="AV178" s="13" t="s">
        <v>86</v>
      </c>
      <c r="AW178" s="13" t="s">
        <v>39</v>
      </c>
      <c r="AX178" s="13" t="s">
        <v>84</v>
      </c>
      <c r="AY178" s="240" t="s">
        <v>219</v>
      </c>
    </row>
    <row r="179" s="2" customFormat="1" ht="24.15" customHeight="1">
      <c r="A179" s="42"/>
      <c r="B179" s="43"/>
      <c r="C179" s="216" t="s">
        <v>350</v>
      </c>
      <c r="D179" s="216" t="s">
        <v>221</v>
      </c>
      <c r="E179" s="217" t="s">
        <v>2977</v>
      </c>
      <c r="F179" s="218" t="s">
        <v>2978</v>
      </c>
      <c r="G179" s="219" t="s">
        <v>1764</v>
      </c>
      <c r="H179" s="220">
        <v>0.36699999999999999</v>
      </c>
      <c r="I179" s="221"/>
      <c r="J179" s="222">
        <f>ROUND(I179*H179,2)</f>
        <v>0</v>
      </c>
      <c r="K179" s="218" t="s">
        <v>1129</v>
      </c>
      <c r="L179" s="48"/>
      <c r="M179" s="223" t="s">
        <v>32</v>
      </c>
      <c r="N179" s="224" t="s">
        <v>48</v>
      </c>
      <c r="O179" s="88"/>
      <c r="P179" s="225">
        <f>O179*H179</f>
        <v>0</v>
      </c>
      <c r="Q179" s="225">
        <v>0.048579999999999998</v>
      </c>
      <c r="R179" s="225">
        <f>Q179*H179</f>
        <v>0.017828859999999998</v>
      </c>
      <c r="S179" s="225">
        <v>0</v>
      </c>
      <c r="T179" s="226">
        <f>S179*H179</f>
        <v>0</v>
      </c>
      <c r="U179" s="42"/>
      <c r="V179" s="42"/>
      <c r="W179" s="42"/>
      <c r="X179" s="42"/>
      <c r="Y179" s="42"/>
      <c r="Z179" s="42"/>
      <c r="AA179" s="42"/>
      <c r="AB179" s="42"/>
      <c r="AC179" s="42"/>
      <c r="AD179" s="42"/>
      <c r="AE179" s="42"/>
      <c r="AR179" s="227" t="s">
        <v>226</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3213</v>
      </c>
    </row>
    <row r="180" s="2" customFormat="1">
      <c r="A180" s="42"/>
      <c r="B180" s="43"/>
      <c r="C180" s="44"/>
      <c r="D180" s="299" t="s">
        <v>1131</v>
      </c>
      <c r="E180" s="44"/>
      <c r="F180" s="300" t="s">
        <v>2980</v>
      </c>
      <c r="G180" s="44"/>
      <c r="H180" s="44"/>
      <c r="I180" s="277"/>
      <c r="J180" s="44"/>
      <c r="K180" s="44"/>
      <c r="L180" s="48"/>
      <c r="M180" s="278"/>
      <c r="N180" s="279"/>
      <c r="O180" s="88"/>
      <c r="P180" s="88"/>
      <c r="Q180" s="88"/>
      <c r="R180" s="88"/>
      <c r="S180" s="88"/>
      <c r="T180" s="89"/>
      <c r="U180" s="42"/>
      <c r="V180" s="42"/>
      <c r="W180" s="42"/>
      <c r="X180" s="42"/>
      <c r="Y180" s="42"/>
      <c r="Z180" s="42"/>
      <c r="AA180" s="42"/>
      <c r="AB180" s="42"/>
      <c r="AC180" s="42"/>
      <c r="AD180" s="42"/>
      <c r="AE180" s="42"/>
      <c r="AT180" s="20" t="s">
        <v>1131</v>
      </c>
      <c r="AU180" s="20" t="s">
        <v>84</v>
      </c>
    </row>
    <row r="181" s="2" customFormat="1" ht="24.15" customHeight="1">
      <c r="A181" s="42"/>
      <c r="B181" s="43"/>
      <c r="C181" s="216" t="s">
        <v>355</v>
      </c>
      <c r="D181" s="216" t="s">
        <v>221</v>
      </c>
      <c r="E181" s="217" t="s">
        <v>2967</v>
      </c>
      <c r="F181" s="218" t="s">
        <v>2968</v>
      </c>
      <c r="G181" s="219" t="s">
        <v>1764</v>
      </c>
      <c r="H181" s="220">
        <v>9.1660000000000004</v>
      </c>
      <c r="I181" s="221"/>
      <c r="J181" s="222">
        <f>ROUND(I181*H181,2)</f>
        <v>0</v>
      </c>
      <c r="K181" s="218" t="s">
        <v>1129</v>
      </c>
      <c r="L181" s="48"/>
      <c r="M181" s="223" t="s">
        <v>32</v>
      </c>
      <c r="N181" s="224" t="s">
        <v>48</v>
      </c>
      <c r="O181" s="88"/>
      <c r="P181" s="225">
        <f>O181*H181</f>
        <v>0</v>
      </c>
      <c r="Q181" s="225">
        <v>2.550538</v>
      </c>
      <c r="R181" s="225">
        <f>Q181*H181</f>
        <v>23.378231308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3214</v>
      </c>
    </row>
    <row r="182" s="2" customFormat="1">
      <c r="A182" s="42"/>
      <c r="B182" s="43"/>
      <c r="C182" s="44"/>
      <c r="D182" s="299" t="s">
        <v>1131</v>
      </c>
      <c r="E182" s="44"/>
      <c r="F182" s="300" t="s">
        <v>2970</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2" customFormat="1" ht="37.8" customHeight="1">
      <c r="A183" s="42"/>
      <c r="B183" s="43"/>
      <c r="C183" s="216" t="s">
        <v>362</v>
      </c>
      <c r="D183" s="216" t="s">
        <v>221</v>
      </c>
      <c r="E183" s="217" t="s">
        <v>2971</v>
      </c>
      <c r="F183" s="218" t="s">
        <v>2972</v>
      </c>
      <c r="G183" s="219" t="s">
        <v>1764</v>
      </c>
      <c r="H183" s="220">
        <v>9.1660000000000004</v>
      </c>
      <c r="I183" s="221"/>
      <c r="J183" s="222">
        <f>ROUND(I183*H183,2)</f>
        <v>0</v>
      </c>
      <c r="K183" s="218" t="s">
        <v>1129</v>
      </c>
      <c r="L183" s="48"/>
      <c r="M183" s="223" t="s">
        <v>32</v>
      </c>
      <c r="N183" s="224" t="s">
        <v>48</v>
      </c>
      <c r="O183" s="88"/>
      <c r="P183" s="225">
        <f>O183*H183</f>
        <v>0</v>
      </c>
      <c r="Q183" s="225">
        <v>0.048579999999999998</v>
      </c>
      <c r="R183" s="225">
        <f>Q183*H183</f>
        <v>0.44528427999999998</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3215</v>
      </c>
    </row>
    <row r="184" s="2" customFormat="1">
      <c r="A184" s="42"/>
      <c r="B184" s="43"/>
      <c r="C184" s="44"/>
      <c r="D184" s="299" t="s">
        <v>1131</v>
      </c>
      <c r="E184" s="44"/>
      <c r="F184" s="300" t="s">
        <v>2974</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2" customFormat="1" ht="24.15" customHeight="1">
      <c r="A185" s="42"/>
      <c r="B185" s="43"/>
      <c r="C185" s="216" t="s">
        <v>366</v>
      </c>
      <c r="D185" s="216" t="s">
        <v>221</v>
      </c>
      <c r="E185" s="217" t="s">
        <v>3216</v>
      </c>
      <c r="F185" s="218" t="s">
        <v>3217</v>
      </c>
      <c r="G185" s="219" t="s">
        <v>1839</v>
      </c>
      <c r="H185" s="220">
        <v>1.1000000000000001</v>
      </c>
      <c r="I185" s="221"/>
      <c r="J185" s="222">
        <f>ROUND(I185*H185,2)</f>
        <v>0</v>
      </c>
      <c r="K185" s="218" t="s">
        <v>1129</v>
      </c>
      <c r="L185" s="48"/>
      <c r="M185" s="223" t="s">
        <v>32</v>
      </c>
      <c r="N185" s="224" t="s">
        <v>48</v>
      </c>
      <c r="O185" s="88"/>
      <c r="P185" s="225">
        <f>O185*H185</f>
        <v>0</v>
      </c>
      <c r="Q185" s="225">
        <v>1.038303</v>
      </c>
      <c r="R185" s="225">
        <f>Q185*H185</f>
        <v>1.1421333</v>
      </c>
      <c r="S185" s="225">
        <v>0</v>
      </c>
      <c r="T185" s="226">
        <f>S185*H185</f>
        <v>0</v>
      </c>
      <c r="U185" s="42"/>
      <c r="V185" s="42"/>
      <c r="W185" s="42"/>
      <c r="X185" s="42"/>
      <c r="Y185" s="42"/>
      <c r="Z185" s="42"/>
      <c r="AA185" s="42"/>
      <c r="AB185" s="42"/>
      <c r="AC185" s="42"/>
      <c r="AD185" s="42"/>
      <c r="AE185" s="42"/>
      <c r="AR185" s="227" t="s">
        <v>226</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3218</v>
      </c>
    </row>
    <row r="186" s="2" customFormat="1">
      <c r="A186" s="42"/>
      <c r="B186" s="43"/>
      <c r="C186" s="44"/>
      <c r="D186" s="299" t="s">
        <v>1131</v>
      </c>
      <c r="E186" s="44"/>
      <c r="F186" s="300" t="s">
        <v>3219</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1131</v>
      </c>
      <c r="AU186" s="20" t="s">
        <v>84</v>
      </c>
    </row>
    <row r="187" s="13" customFormat="1">
      <c r="A187" s="13"/>
      <c r="B187" s="229"/>
      <c r="C187" s="230"/>
      <c r="D187" s="231" t="s">
        <v>228</v>
      </c>
      <c r="E187" s="232" t="s">
        <v>1916</v>
      </c>
      <c r="F187" s="233" t="s">
        <v>3220</v>
      </c>
      <c r="G187" s="230"/>
      <c r="H187" s="234">
        <v>1.1000000000000001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84</v>
      </c>
      <c r="AY187" s="240" t="s">
        <v>219</v>
      </c>
    </row>
    <row r="188" s="12" customFormat="1" ht="25.92" customHeight="1">
      <c r="A188" s="12"/>
      <c r="B188" s="200"/>
      <c r="C188" s="201"/>
      <c r="D188" s="202" t="s">
        <v>76</v>
      </c>
      <c r="E188" s="203" t="s">
        <v>226</v>
      </c>
      <c r="F188" s="203" t="s">
        <v>1910</v>
      </c>
      <c r="G188" s="201"/>
      <c r="H188" s="201"/>
      <c r="I188" s="204"/>
      <c r="J188" s="205">
        <f>BK188</f>
        <v>0</v>
      </c>
      <c r="K188" s="201"/>
      <c r="L188" s="206"/>
      <c r="M188" s="207"/>
      <c r="N188" s="208"/>
      <c r="O188" s="208"/>
      <c r="P188" s="209">
        <f>SUM(P189:P204)</f>
        <v>0</v>
      </c>
      <c r="Q188" s="208"/>
      <c r="R188" s="209">
        <f>SUM(R189:R204)</f>
        <v>71.378241743999993</v>
      </c>
      <c r="S188" s="208"/>
      <c r="T188" s="210">
        <f>SUM(T189:T204)</f>
        <v>0</v>
      </c>
      <c r="U188" s="12"/>
      <c r="V188" s="12"/>
      <c r="W188" s="12"/>
      <c r="X188" s="12"/>
      <c r="Y188" s="12"/>
      <c r="Z188" s="12"/>
      <c r="AA188" s="12"/>
      <c r="AB188" s="12"/>
      <c r="AC188" s="12"/>
      <c r="AD188" s="12"/>
      <c r="AE188" s="12"/>
      <c r="AR188" s="211" t="s">
        <v>84</v>
      </c>
      <c r="AT188" s="212" t="s">
        <v>76</v>
      </c>
      <c r="AU188" s="212" t="s">
        <v>77</v>
      </c>
      <c r="AY188" s="211" t="s">
        <v>219</v>
      </c>
      <c r="BK188" s="213">
        <f>SUM(BK189:BK204)</f>
        <v>0</v>
      </c>
    </row>
    <row r="189" s="2" customFormat="1" ht="24.15" customHeight="1">
      <c r="A189" s="42"/>
      <c r="B189" s="43"/>
      <c r="C189" s="216" t="s">
        <v>370</v>
      </c>
      <c r="D189" s="216" t="s">
        <v>221</v>
      </c>
      <c r="E189" s="217" t="s">
        <v>1928</v>
      </c>
      <c r="F189" s="218" t="s">
        <v>1929</v>
      </c>
      <c r="G189" s="219" t="s">
        <v>1749</v>
      </c>
      <c r="H189" s="220">
        <v>54.811999999999998</v>
      </c>
      <c r="I189" s="221"/>
      <c r="J189" s="222">
        <f>ROUND(I189*H189,2)</f>
        <v>0</v>
      </c>
      <c r="K189" s="218" t="s">
        <v>1129</v>
      </c>
      <c r="L189" s="48"/>
      <c r="M189" s="223" t="s">
        <v>32</v>
      </c>
      <c r="N189" s="224" t="s">
        <v>48</v>
      </c>
      <c r="O189" s="88"/>
      <c r="P189" s="225">
        <f>O189*H189</f>
        <v>0</v>
      </c>
      <c r="Q189" s="225">
        <v>0.22797600000000001</v>
      </c>
      <c r="R189" s="225">
        <f>Q189*H189</f>
        <v>12.495820512</v>
      </c>
      <c r="S189" s="225">
        <v>0</v>
      </c>
      <c r="T189" s="226">
        <f>S189*H189</f>
        <v>0</v>
      </c>
      <c r="U189" s="42"/>
      <c r="V189" s="42"/>
      <c r="W189" s="42"/>
      <c r="X189" s="42"/>
      <c r="Y189" s="42"/>
      <c r="Z189" s="42"/>
      <c r="AA189" s="42"/>
      <c r="AB189" s="42"/>
      <c r="AC189" s="42"/>
      <c r="AD189" s="42"/>
      <c r="AE189" s="42"/>
      <c r="AR189" s="227" t="s">
        <v>226</v>
      </c>
      <c r="AT189" s="227" t="s">
        <v>221</v>
      </c>
      <c r="AU189" s="227" t="s">
        <v>84</v>
      </c>
      <c r="AY189" s="20" t="s">
        <v>219</v>
      </c>
      <c r="BE189" s="228">
        <f>IF(N189="základní",J189,0)</f>
        <v>0</v>
      </c>
      <c r="BF189" s="228">
        <f>IF(N189="snížená",J189,0)</f>
        <v>0</v>
      </c>
      <c r="BG189" s="228">
        <f>IF(N189="zákl. přenesená",J189,0)</f>
        <v>0</v>
      </c>
      <c r="BH189" s="228">
        <f>IF(N189="sníž. přenesená",J189,0)</f>
        <v>0</v>
      </c>
      <c r="BI189" s="228">
        <f>IF(N189="nulová",J189,0)</f>
        <v>0</v>
      </c>
      <c r="BJ189" s="20" t="s">
        <v>84</v>
      </c>
      <c r="BK189" s="228">
        <f>ROUND(I189*H189,2)</f>
        <v>0</v>
      </c>
      <c r="BL189" s="20" t="s">
        <v>226</v>
      </c>
      <c r="BM189" s="227" t="s">
        <v>3221</v>
      </c>
    </row>
    <row r="190" s="2" customFormat="1">
      <c r="A190" s="42"/>
      <c r="B190" s="43"/>
      <c r="C190" s="44"/>
      <c r="D190" s="299" t="s">
        <v>1131</v>
      </c>
      <c r="E190" s="44"/>
      <c r="F190" s="300" t="s">
        <v>1931</v>
      </c>
      <c r="G190" s="44"/>
      <c r="H190" s="44"/>
      <c r="I190" s="277"/>
      <c r="J190" s="44"/>
      <c r="K190" s="44"/>
      <c r="L190" s="48"/>
      <c r="M190" s="278"/>
      <c r="N190" s="279"/>
      <c r="O190" s="88"/>
      <c r="P190" s="88"/>
      <c r="Q190" s="88"/>
      <c r="R190" s="88"/>
      <c r="S190" s="88"/>
      <c r="T190" s="89"/>
      <c r="U190" s="42"/>
      <c r="V190" s="42"/>
      <c r="W190" s="42"/>
      <c r="X190" s="42"/>
      <c r="Y190" s="42"/>
      <c r="Z190" s="42"/>
      <c r="AA190" s="42"/>
      <c r="AB190" s="42"/>
      <c r="AC190" s="42"/>
      <c r="AD190" s="42"/>
      <c r="AE190" s="42"/>
      <c r="AT190" s="20" t="s">
        <v>1131</v>
      </c>
      <c r="AU190" s="20" t="s">
        <v>84</v>
      </c>
    </row>
    <row r="191" s="15" customFormat="1">
      <c r="A191" s="15"/>
      <c r="B191" s="266"/>
      <c r="C191" s="267"/>
      <c r="D191" s="231" t="s">
        <v>228</v>
      </c>
      <c r="E191" s="268" t="s">
        <v>32</v>
      </c>
      <c r="F191" s="269" t="s">
        <v>2982</v>
      </c>
      <c r="G191" s="267"/>
      <c r="H191" s="268" t="s">
        <v>32</v>
      </c>
      <c r="I191" s="270"/>
      <c r="J191" s="267"/>
      <c r="K191" s="267"/>
      <c r="L191" s="271"/>
      <c r="M191" s="272"/>
      <c r="N191" s="273"/>
      <c r="O191" s="273"/>
      <c r="P191" s="273"/>
      <c r="Q191" s="273"/>
      <c r="R191" s="273"/>
      <c r="S191" s="273"/>
      <c r="T191" s="274"/>
      <c r="U191" s="15"/>
      <c r="V191" s="15"/>
      <c r="W191" s="15"/>
      <c r="X191" s="15"/>
      <c r="Y191" s="15"/>
      <c r="Z191" s="15"/>
      <c r="AA191" s="15"/>
      <c r="AB191" s="15"/>
      <c r="AC191" s="15"/>
      <c r="AD191" s="15"/>
      <c r="AE191" s="15"/>
      <c r="AT191" s="275" t="s">
        <v>228</v>
      </c>
      <c r="AU191" s="275" t="s">
        <v>84</v>
      </c>
      <c r="AV191" s="15" t="s">
        <v>84</v>
      </c>
      <c r="AW191" s="15" t="s">
        <v>39</v>
      </c>
      <c r="AX191" s="15" t="s">
        <v>77</v>
      </c>
      <c r="AY191" s="275" t="s">
        <v>219</v>
      </c>
    </row>
    <row r="192" s="13" customFormat="1">
      <c r="A192" s="13"/>
      <c r="B192" s="229"/>
      <c r="C192" s="230"/>
      <c r="D192" s="231" t="s">
        <v>228</v>
      </c>
      <c r="E192" s="232" t="s">
        <v>2256</v>
      </c>
      <c r="F192" s="233" t="s">
        <v>3222</v>
      </c>
      <c r="G192" s="230"/>
      <c r="H192" s="234">
        <v>54.811999999999998</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84</v>
      </c>
      <c r="AV192" s="13" t="s">
        <v>86</v>
      </c>
      <c r="AW192" s="13" t="s">
        <v>39</v>
      </c>
      <c r="AX192" s="13" t="s">
        <v>84</v>
      </c>
      <c r="AY192" s="240" t="s">
        <v>219</v>
      </c>
    </row>
    <row r="193" s="2" customFormat="1" ht="24.15" customHeight="1">
      <c r="A193" s="42"/>
      <c r="B193" s="43"/>
      <c r="C193" s="216" t="s">
        <v>375</v>
      </c>
      <c r="D193" s="216" t="s">
        <v>221</v>
      </c>
      <c r="E193" s="217" t="s">
        <v>2984</v>
      </c>
      <c r="F193" s="218" t="s">
        <v>2985</v>
      </c>
      <c r="G193" s="219" t="s">
        <v>1749</v>
      </c>
      <c r="H193" s="220">
        <v>53.664000000000001</v>
      </c>
      <c r="I193" s="221"/>
      <c r="J193" s="222">
        <f>ROUND(I193*H193,2)</f>
        <v>0</v>
      </c>
      <c r="K193" s="218" t="s">
        <v>1129</v>
      </c>
      <c r="L193" s="48"/>
      <c r="M193" s="223" t="s">
        <v>32</v>
      </c>
      <c r="N193" s="224" t="s">
        <v>48</v>
      </c>
      <c r="O193" s="88"/>
      <c r="P193" s="225">
        <f>O193*H193</f>
        <v>0</v>
      </c>
      <c r="Q193" s="225">
        <v>0.247866</v>
      </c>
      <c r="R193" s="225">
        <f>Q193*H193</f>
        <v>13.301481024000001</v>
      </c>
      <c r="S193" s="225">
        <v>0</v>
      </c>
      <c r="T193" s="226">
        <f>S193*H193</f>
        <v>0</v>
      </c>
      <c r="U193" s="42"/>
      <c r="V193" s="42"/>
      <c r="W193" s="42"/>
      <c r="X193" s="42"/>
      <c r="Y193" s="42"/>
      <c r="Z193" s="42"/>
      <c r="AA193" s="42"/>
      <c r="AB193" s="42"/>
      <c r="AC193" s="42"/>
      <c r="AD193" s="42"/>
      <c r="AE193" s="42"/>
      <c r="AR193" s="227" t="s">
        <v>226</v>
      </c>
      <c r="AT193" s="227" t="s">
        <v>221</v>
      </c>
      <c r="AU193" s="227" t="s">
        <v>84</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3223</v>
      </c>
    </row>
    <row r="194" s="2" customFormat="1">
      <c r="A194" s="42"/>
      <c r="B194" s="43"/>
      <c r="C194" s="44"/>
      <c r="D194" s="299" t="s">
        <v>1131</v>
      </c>
      <c r="E194" s="44"/>
      <c r="F194" s="300" t="s">
        <v>2987</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1131</v>
      </c>
      <c r="AU194" s="20" t="s">
        <v>84</v>
      </c>
    </row>
    <row r="195" s="2" customFormat="1" ht="24.15" customHeight="1">
      <c r="A195" s="42"/>
      <c r="B195" s="43"/>
      <c r="C195" s="216" t="s">
        <v>380</v>
      </c>
      <c r="D195" s="216" t="s">
        <v>221</v>
      </c>
      <c r="E195" s="217" t="s">
        <v>3224</v>
      </c>
      <c r="F195" s="218" t="s">
        <v>3225</v>
      </c>
      <c r="G195" s="219" t="s">
        <v>1749</v>
      </c>
      <c r="H195" s="220">
        <v>6.1200000000000001</v>
      </c>
      <c r="I195" s="221"/>
      <c r="J195" s="222">
        <f>ROUND(I195*H195,2)</f>
        <v>0</v>
      </c>
      <c r="K195" s="218" t="s">
        <v>1129</v>
      </c>
      <c r="L195" s="48"/>
      <c r="M195" s="223" t="s">
        <v>32</v>
      </c>
      <c r="N195" s="224" t="s">
        <v>48</v>
      </c>
      <c r="O195" s="88"/>
      <c r="P195" s="225">
        <f>O195*H195</f>
        <v>0</v>
      </c>
      <c r="Q195" s="225">
        <v>0.34190999999999999</v>
      </c>
      <c r="R195" s="225">
        <f>Q195*H195</f>
        <v>2.0924892000000002</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3226</v>
      </c>
    </row>
    <row r="196" s="2" customFormat="1">
      <c r="A196" s="42"/>
      <c r="B196" s="43"/>
      <c r="C196" s="44"/>
      <c r="D196" s="299" t="s">
        <v>1131</v>
      </c>
      <c r="E196" s="44"/>
      <c r="F196" s="300" t="s">
        <v>3227</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1131</v>
      </c>
      <c r="AU196" s="20" t="s">
        <v>84</v>
      </c>
    </row>
    <row r="197" s="15" customFormat="1">
      <c r="A197" s="15"/>
      <c r="B197" s="266"/>
      <c r="C197" s="267"/>
      <c r="D197" s="231" t="s">
        <v>228</v>
      </c>
      <c r="E197" s="268" t="s">
        <v>32</v>
      </c>
      <c r="F197" s="269" t="s">
        <v>3228</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3" customFormat="1">
      <c r="A198" s="13"/>
      <c r="B198" s="229"/>
      <c r="C198" s="230"/>
      <c r="D198" s="231" t="s">
        <v>228</v>
      </c>
      <c r="E198" s="232" t="s">
        <v>1933</v>
      </c>
      <c r="F198" s="233" t="s">
        <v>3229</v>
      </c>
      <c r="G198" s="230"/>
      <c r="H198" s="234">
        <v>6.1200000000000001</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84</v>
      </c>
      <c r="AV198" s="13" t="s">
        <v>86</v>
      </c>
      <c r="AW198" s="13" t="s">
        <v>39</v>
      </c>
      <c r="AX198" s="13" t="s">
        <v>84</v>
      </c>
      <c r="AY198" s="240" t="s">
        <v>219</v>
      </c>
    </row>
    <row r="199" s="2" customFormat="1" ht="24.15" customHeight="1">
      <c r="A199" s="42"/>
      <c r="B199" s="43"/>
      <c r="C199" s="216" t="s">
        <v>385</v>
      </c>
      <c r="D199" s="216" t="s">
        <v>221</v>
      </c>
      <c r="E199" s="217" t="s">
        <v>3230</v>
      </c>
      <c r="F199" s="218" t="s">
        <v>3231</v>
      </c>
      <c r="G199" s="219" t="s">
        <v>1749</v>
      </c>
      <c r="H199" s="220">
        <v>12.24</v>
      </c>
      <c r="I199" s="221"/>
      <c r="J199" s="222">
        <f>ROUND(I199*H199,2)</f>
        <v>0</v>
      </c>
      <c r="K199" s="218" t="s">
        <v>1129</v>
      </c>
      <c r="L199" s="48"/>
      <c r="M199" s="223" t="s">
        <v>32</v>
      </c>
      <c r="N199" s="224" t="s">
        <v>48</v>
      </c>
      <c r="O199" s="88"/>
      <c r="P199" s="225">
        <f>O199*H199</f>
        <v>0</v>
      </c>
      <c r="Q199" s="225">
        <v>0.78740880000000002</v>
      </c>
      <c r="R199" s="225">
        <f>Q199*H199</f>
        <v>9.6378837120000007</v>
      </c>
      <c r="S199" s="225">
        <v>0</v>
      </c>
      <c r="T199" s="226">
        <f>S199*H199</f>
        <v>0</v>
      </c>
      <c r="U199" s="42"/>
      <c r="V199" s="42"/>
      <c r="W199" s="42"/>
      <c r="X199" s="42"/>
      <c r="Y199" s="42"/>
      <c r="Z199" s="42"/>
      <c r="AA199" s="42"/>
      <c r="AB199" s="42"/>
      <c r="AC199" s="42"/>
      <c r="AD199" s="42"/>
      <c r="AE199" s="42"/>
      <c r="AR199" s="227" t="s">
        <v>226</v>
      </c>
      <c r="AT199" s="227" t="s">
        <v>221</v>
      </c>
      <c r="AU199" s="227" t="s">
        <v>84</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3232</v>
      </c>
    </row>
    <row r="200" s="2" customFormat="1">
      <c r="A200" s="42"/>
      <c r="B200" s="43"/>
      <c r="C200" s="44"/>
      <c r="D200" s="299" t="s">
        <v>1131</v>
      </c>
      <c r="E200" s="44"/>
      <c r="F200" s="300" t="s">
        <v>3233</v>
      </c>
      <c r="G200" s="44"/>
      <c r="H200" s="44"/>
      <c r="I200" s="277"/>
      <c r="J200" s="44"/>
      <c r="K200" s="44"/>
      <c r="L200" s="48"/>
      <c r="M200" s="278"/>
      <c r="N200" s="279"/>
      <c r="O200" s="88"/>
      <c r="P200" s="88"/>
      <c r="Q200" s="88"/>
      <c r="R200" s="88"/>
      <c r="S200" s="88"/>
      <c r="T200" s="89"/>
      <c r="U200" s="42"/>
      <c r="V200" s="42"/>
      <c r="W200" s="42"/>
      <c r="X200" s="42"/>
      <c r="Y200" s="42"/>
      <c r="Z200" s="42"/>
      <c r="AA200" s="42"/>
      <c r="AB200" s="42"/>
      <c r="AC200" s="42"/>
      <c r="AD200" s="42"/>
      <c r="AE200" s="42"/>
      <c r="AT200" s="20" t="s">
        <v>1131</v>
      </c>
      <c r="AU200" s="20" t="s">
        <v>84</v>
      </c>
    </row>
    <row r="201" s="15" customFormat="1">
      <c r="A201" s="15"/>
      <c r="B201" s="266"/>
      <c r="C201" s="267"/>
      <c r="D201" s="231" t="s">
        <v>228</v>
      </c>
      <c r="E201" s="268" t="s">
        <v>32</v>
      </c>
      <c r="F201" s="269" t="s">
        <v>3234</v>
      </c>
      <c r="G201" s="267"/>
      <c r="H201" s="268" t="s">
        <v>32</v>
      </c>
      <c r="I201" s="270"/>
      <c r="J201" s="267"/>
      <c r="K201" s="267"/>
      <c r="L201" s="271"/>
      <c r="M201" s="272"/>
      <c r="N201" s="273"/>
      <c r="O201" s="273"/>
      <c r="P201" s="273"/>
      <c r="Q201" s="273"/>
      <c r="R201" s="273"/>
      <c r="S201" s="273"/>
      <c r="T201" s="274"/>
      <c r="U201" s="15"/>
      <c r="V201" s="15"/>
      <c r="W201" s="15"/>
      <c r="X201" s="15"/>
      <c r="Y201" s="15"/>
      <c r="Z201" s="15"/>
      <c r="AA201" s="15"/>
      <c r="AB201" s="15"/>
      <c r="AC201" s="15"/>
      <c r="AD201" s="15"/>
      <c r="AE201" s="15"/>
      <c r="AT201" s="275" t="s">
        <v>228</v>
      </c>
      <c r="AU201" s="275" t="s">
        <v>84</v>
      </c>
      <c r="AV201" s="15" t="s">
        <v>84</v>
      </c>
      <c r="AW201" s="15" t="s">
        <v>39</v>
      </c>
      <c r="AX201" s="15" t="s">
        <v>77</v>
      </c>
      <c r="AY201" s="275" t="s">
        <v>219</v>
      </c>
    </row>
    <row r="202" s="13" customFormat="1">
      <c r="A202" s="13"/>
      <c r="B202" s="229"/>
      <c r="C202" s="230"/>
      <c r="D202" s="231" t="s">
        <v>228</v>
      </c>
      <c r="E202" s="232" t="s">
        <v>1940</v>
      </c>
      <c r="F202" s="233" t="s">
        <v>3235</v>
      </c>
      <c r="G202" s="230"/>
      <c r="H202" s="234">
        <v>12.24</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84</v>
      </c>
      <c r="AV202" s="13" t="s">
        <v>86</v>
      </c>
      <c r="AW202" s="13" t="s">
        <v>39</v>
      </c>
      <c r="AX202" s="13" t="s">
        <v>84</v>
      </c>
      <c r="AY202" s="240" t="s">
        <v>219</v>
      </c>
    </row>
    <row r="203" s="2" customFormat="1" ht="33" customHeight="1">
      <c r="A203" s="42"/>
      <c r="B203" s="43"/>
      <c r="C203" s="216" t="s">
        <v>390</v>
      </c>
      <c r="D203" s="216" t="s">
        <v>221</v>
      </c>
      <c r="E203" s="217" t="s">
        <v>2989</v>
      </c>
      <c r="F203" s="218" t="s">
        <v>2990</v>
      </c>
      <c r="G203" s="219" t="s">
        <v>1749</v>
      </c>
      <c r="H203" s="220">
        <v>47.543999999999997</v>
      </c>
      <c r="I203" s="221"/>
      <c r="J203" s="222">
        <f>ROUND(I203*H203,2)</f>
        <v>0</v>
      </c>
      <c r="K203" s="218" t="s">
        <v>1129</v>
      </c>
      <c r="L203" s="48"/>
      <c r="M203" s="223" t="s">
        <v>32</v>
      </c>
      <c r="N203" s="224" t="s">
        <v>48</v>
      </c>
      <c r="O203" s="88"/>
      <c r="P203" s="225">
        <f>O203*H203</f>
        <v>0</v>
      </c>
      <c r="Q203" s="225">
        <v>0.71198399999999995</v>
      </c>
      <c r="R203" s="225">
        <f>Q203*H203</f>
        <v>33.850567295999994</v>
      </c>
      <c r="S203" s="225">
        <v>0</v>
      </c>
      <c r="T203" s="226">
        <f>S203*H203</f>
        <v>0</v>
      </c>
      <c r="U203" s="42"/>
      <c r="V203" s="42"/>
      <c r="W203" s="42"/>
      <c r="X203" s="42"/>
      <c r="Y203" s="42"/>
      <c r="Z203" s="42"/>
      <c r="AA203" s="42"/>
      <c r="AB203" s="42"/>
      <c r="AC203" s="42"/>
      <c r="AD203" s="42"/>
      <c r="AE203" s="42"/>
      <c r="AR203" s="227" t="s">
        <v>226</v>
      </c>
      <c r="AT203" s="227" t="s">
        <v>221</v>
      </c>
      <c r="AU203" s="227" t="s">
        <v>84</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3236</v>
      </c>
    </row>
    <row r="204" s="2" customFormat="1">
      <c r="A204" s="42"/>
      <c r="B204" s="43"/>
      <c r="C204" s="44"/>
      <c r="D204" s="299" t="s">
        <v>1131</v>
      </c>
      <c r="E204" s="44"/>
      <c r="F204" s="300" t="s">
        <v>2992</v>
      </c>
      <c r="G204" s="44"/>
      <c r="H204" s="44"/>
      <c r="I204" s="277"/>
      <c r="J204" s="44"/>
      <c r="K204" s="44"/>
      <c r="L204" s="48"/>
      <c r="M204" s="278"/>
      <c r="N204" s="279"/>
      <c r="O204" s="88"/>
      <c r="P204" s="88"/>
      <c r="Q204" s="88"/>
      <c r="R204" s="88"/>
      <c r="S204" s="88"/>
      <c r="T204" s="89"/>
      <c r="U204" s="42"/>
      <c r="V204" s="42"/>
      <c r="W204" s="42"/>
      <c r="X204" s="42"/>
      <c r="Y204" s="42"/>
      <c r="Z204" s="42"/>
      <c r="AA204" s="42"/>
      <c r="AB204" s="42"/>
      <c r="AC204" s="42"/>
      <c r="AD204" s="42"/>
      <c r="AE204" s="42"/>
      <c r="AT204" s="20" t="s">
        <v>1131</v>
      </c>
      <c r="AU204" s="20" t="s">
        <v>84</v>
      </c>
    </row>
    <row r="205" s="12" customFormat="1" ht="25.92" customHeight="1">
      <c r="A205" s="12"/>
      <c r="B205" s="200"/>
      <c r="C205" s="201"/>
      <c r="D205" s="202" t="s">
        <v>76</v>
      </c>
      <c r="E205" s="203" t="s">
        <v>1970</v>
      </c>
      <c r="F205" s="203" t="s">
        <v>1971</v>
      </c>
      <c r="G205" s="201"/>
      <c r="H205" s="201"/>
      <c r="I205" s="204"/>
      <c r="J205" s="205">
        <f>BK205</f>
        <v>0</v>
      </c>
      <c r="K205" s="201"/>
      <c r="L205" s="206"/>
      <c r="M205" s="207"/>
      <c r="N205" s="208"/>
      <c r="O205" s="208"/>
      <c r="P205" s="209">
        <f>SUM(P206:P219)</f>
        <v>0</v>
      </c>
      <c r="Q205" s="208"/>
      <c r="R205" s="209">
        <f>SUM(R206:R219)</f>
        <v>0.107</v>
      </c>
      <c r="S205" s="208"/>
      <c r="T205" s="210">
        <f>SUM(T206:T219)</f>
        <v>0</v>
      </c>
      <c r="U205" s="12"/>
      <c r="V205" s="12"/>
      <c r="W205" s="12"/>
      <c r="X205" s="12"/>
      <c r="Y205" s="12"/>
      <c r="Z205" s="12"/>
      <c r="AA205" s="12"/>
      <c r="AB205" s="12"/>
      <c r="AC205" s="12"/>
      <c r="AD205" s="12"/>
      <c r="AE205" s="12"/>
      <c r="AR205" s="211" t="s">
        <v>86</v>
      </c>
      <c r="AT205" s="212" t="s">
        <v>76</v>
      </c>
      <c r="AU205" s="212" t="s">
        <v>77</v>
      </c>
      <c r="AY205" s="211" t="s">
        <v>219</v>
      </c>
      <c r="BK205" s="213">
        <f>SUM(BK206:BK219)</f>
        <v>0</v>
      </c>
    </row>
    <row r="206" s="2" customFormat="1" ht="24.15" customHeight="1">
      <c r="A206" s="42"/>
      <c r="B206" s="43"/>
      <c r="C206" s="216" t="s">
        <v>394</v>
      </c>
      <c r="D206" s="216" t="s">
        <v>221</v>
      </c>
      <c r="E206" s="217" t="s">
        <v>1976</v>
      </c>
      <c r="F206" s="218" t="s">
        <v>1977</v>
      </c>
      <c r="G206" s="219" t="s">
        <v>1749</v>
      </c>
      <c r="H206" s="220">
        <v>107.8</v>
      </c>
      <c r="I206" s="221"/>
      <c r="J206" s="222">
        <f>ROUND(I206*H206,2)</f>
        <v>0</v>
      </c>
      <c r="K206" s="218" t="s">
        <v>1129</v>
      </c>
      <c r="L206" s="48"/>
      <c r="M206" s="223" t="s">
        <v>32</v>
      </c>
      <c r="N206" s="224"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302</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302</v>
      </c>
      <c r="BM206" s="227" t="s">
        <v>3237</v>
      </c>
    </row>
    <row r="207" s="2" customFormat="1">
      <c r="A207" s="42"/>
      <c r="B207" s="43"/>
      <c r="C207" s="44"/>
      <c r="D207" s="299" t="s">
        <v>1131</v>
      </c>
      <c r="E207" s="44"/>
      <c r="F207" s="300" t="s">
        <v>1979</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1131</v>
      </c>
      <c r="AU207" s="20" t="s">
        <v>84</v>
      </c>
    </row>
    <row r="208" s="15" customFormat="1">
      <c r="A208" s="15"/>
      <c r="B208" s="266"/>
      <c r="C208" s="267"/>
      <c r="D208" s="231" t="s">
        <v>228</v>
      </c>
      <c r="E208" s="268" t="s">
        <v>32</v>
      </c>
      <c r="F208" s="269" t="s">
        <v>2997</v>
      </c>
      <c r="G208" s="267"/>
      <c r="H208" s="268" t="s">
        <v>32</v>
      </c>
      <c r="I208" s="270"/>
      <c r="J208" s="267"/>
      <c r="K208" s="267"/>
      <c r="L208" s="271"/>
      <c r="M208" s="272"/>
      <c r="N208" s="273"/>
      <c r="O208" s="273"/>
      <c r="P208" s="273"/>
      <c r="Q208" s="273"/>
      <c r="R208" s="273"/>
      <c r="S208" s="273"/>
      <c r="T208" s="274"/>
      <c r="U208" s="15"/>
      <c r="V208" s="15"/>
      <c r="W208" s="15"/>
      <c r="X208" s="15"/>
      <c r="Y208" s="15"/>
      <c r="Z208" s="15"/>
      <c r="AA208" s="15"/>
      <c r="AB208" s="15"/>
      <c r="AC208" s="15"/>
      <c r="AD208" s="15"/>
      <c r="AE208" s="15"/>
      <c r="AT208" s="275" t="s">
        <v>228</v>
      </c>
      <c r="AU208" s="275" t="s">
        <v>84</v>
      </c>
      <c r="AV208" s="15" t="s">
        <v>84</v>
      </c>
      <c r="AW208" s="15" t="s">
        <v>39</v>
      </c>
      <c r="AX208" s="15" t="s">
        <v>77</v>
      </c>
      <c r="AY208" s="275" t="s">
        <v>219</v>
      </c>
    </row>
    <row r="209" s="13" customFormat="1">
      <c r="A209" s="13"/>
      <c r="B209" s="229"/>
      <c r="C209" s="230"/>
      <c r="D209" s="231" t="s">
        <v>228</v>
      </c>
      <c r="E209" s="232" t="s">
        <v>2320</v>
      </c>
      <c r="F209" s="233" t="s">
        <v>3238</v>
      </c>
      <c r="G209" s="230"/>
      <c r="H209" s="234">
        <v>107.8</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84</v>
      </c>
      <c r="AV209" s="13" t="s">
        <v>86</v>
      </c>
      <c r="AW209" s="13" t="s">
        <v>39</v>
      </c>
      <c r="AX209" s="13" t="s">
        <v>84</v>
      </c>
      <c r="AY209" s="240" t="s">
        <v>219</v>
      </c>
    </row>
    <row r="210" s="2" customFormat="1" ht="16.5" customHeight="1">
      <c r="A210" s="42"/>
      <c r="B210" s="43"/>
      <c r="C210" s="252" t="s">
        <v>398</v>
      </c>
      <c r="D210" s="252" t="s">
        <v>280</v>
      </c>
      <c r="E210" s="253" t="s">
        <v>1980</v>
      </c>
      <c r="F210" s="254" t="s">
        <v>1981</v>
      </c>
      <c r="G210" s="255" t="s">
        <v>1839</v>
      </c>
      <c r="H210" s="256">
        <v>0.032000000000000001</v>
      </c>
      <c r="I210" s="257"/>
      <c r="J210" s="258">
        <f>ROUND(I210*H210,2)</f>
        <v>0</v>
      </c>
      <c r="K210" s="254" t="s">
        <v>1129</v>
      </c>
      <c r="L210" s="259"/>
      <c r="M210" s="260" t="s">
        <v>32</v>
      </c>
      <c r="N210" s="261" t="s">
        <v>48</v>
      </c>
      <c r="O210" s="88"/>
      <c r="P210" s="225">
        <f>O210*H210</f>
        <v>0</v>
      </c>
      <c r="Q210" s="225">
        <v>1</v>
      </c>
      <c r="R210" s="225">
        <f>Q210*H210</f>
        <v>0.032000000000000001</v>
      </c>
      <c r="S210" s="225">
        <v>0</v>
      </c>
      <c r="T210" s="226">
        <f>S210*H210</f>
        <v>0</v>
      </c>
      <c r="U210" s="42"/>
      <c r="V210" s="42"/>
      <c r="W210" s="42"/>
      <c r="X210" s="42"/>
      <c r="Y210" s="42"/>
      <c r="Z210" s="42"/>
      <c r="AA210" s="42"/>
      <c r="AB210" s="42"/>
      <c r="AC210" s="42"/>
      <c r="AD210" s="42"/>
      <c r="AE210" s="42"/>
      <c r="AR210" s="227" t="s">
        <v>375</v>
      </c>
      <c r="AT210" s="227" t="s">
        <v>280</v>
      </c>
      <c r="AU210" s="227" t="s">
        <v>84</v>
      </c>
      <c r="AY210" s="20" t="s">
        <v>219</v>
      </c>
      <c r="BE210" s="228">
        <f>IF(N210="základní",J210,0)</f>
        <v>0</v>
      </c>
      <c r="BF210" s="228">
        <f>IF(N210="snížená",J210,0)</f>
        <v>0</v>
      </c>
      <c r="BG210" s="228">
        <f>IF(N210="zákl. přenesená",J210,0)</f>
        <v>0</v>
      </c>
      <c r="BH210" s="228">
        <f>IF(N210="sníž. přenesená",J210,0)</f>
        <v>0</v>
      </c>
      <c r="BI210" s="228">
        <f>IF(N210="nulová",J210,0)</f>
        <v>0</v>
      </c>
      <c r="BJ210" s="20" t="s">
        <v>84</v>
      </c>
      <c r="BK210" s="228">
        <f>ROUND(I210*H210,2)</f>
        <v>0</v>
      </c>
      <c r="BL210" s="20" t="s">
        <v>302</v>
      </c>
      <c r="BM210" s="227" t="s">
        <v>3239</v>
      </c>
    </row>
    <row r="211" s="2" customFormat="1">
      <c r="A211" s="42"/>
      <c r="B211" s="43"/>
      <c r="C211" s="44"/>
      <c r="D211" s="231" t="s">
        <v>663</v>
      </c>
      <c r="E211" s="44"/>
      <c r="F211" s="276" t="s">
        <v>1983</v>
      </c>
      <c r="G211" s="44"/>
      <c r="H211" s="44"/>
      <c r="I211" s="277"/>
      <c r="J211" s="44"/>
      <c r="K211" s="44"/>
      <c r="L211" s="48"/>
      <c r="M211" s="278"/>
      <c r="N211" s="279"/>
      <c r="O211" s="88"/>
      <c r="P211" s="88"/>
      <c r="Q211" s="88"/>
      <c r="R211" s="88"/>
      <c r="S211" s="88"/>
      <c r="T211" s="89"/>
      <c r="U211" s="42"/>
      <c r="V211" s="42"/>
      <c r="W211" s="42"/>
      <c r="X211" s="42"/>
      <c r="Y211" s="42"/>
      <c r="Z211" s="42"/>
      <c r="AA211" s="42"/>
      <c r="AB211" s="42"/>
      <c r="AC211" s="42"/>
      <c r="AD211" s="42"/>
      <c r="AE211" s="42"/>
      <c r="AT211" s="20" t="s">
        <v>663</v>
      </c>
      <c r="AU211" s="20" t="s">
        <v>84</v>
      </c>
    </row>
    <row r="212" s="2" customFormat="1" ht="24.15" customHeight="1">
      <c r="A212" s="42"/>
      <c r="B212" s="43"/>
      <c r="C212" s="216" t="s">
        <v>402</v>
      </c>
      <c r="D212" s="216" t="s">
        <v>221</v>
      </c>
      <c r="E212" s="217" t="s">
        <v>1984</v>
      </c>
      <c r="F212" s="218" t="s">
        <v>1985</v>
      </c>
      <c r="G212" s="219" t="s">
        <v>1749</v>
      </c>
      <c r="H212" s="220">
        <v>107.8</v>
      </c>
      <c r="I212" s="221"/>
      <c r="J212" s="222">
        <f>ROUND(I212*H212,2)</f>
        <v>0</v>
      </c>
      <c r="K212" s="218" t="s">
        <v>1129</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302</v>
      </c>
      <c r="AT212" s="227" t="s">
        <v>221</v>
      </c>
      <c r="AU212" s="227" t="s">
        <v>84</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302</v>
      </c>
      <c r="BM212" s="227" t="s">
        <v>3240</v>
      </c>
    </row>
    <row r="213" s="2" customFormat="1">
      <c r="A213" s="42"/>
      <c r="B213" s="43"/>
      <c r="C213" s="44"/>
      <c r="D213" s="299" t="s">
        <v>1131</v>
      </c>
      <c r="E213" s="44"/>
      <c r="F213" s="300" t="s">
        <v>1987</v>
      </c>
      <c r="G213" s="44"/>
      <c r="H213" s="44"/>
      <c r="I213" s="277"/>
      <c r="J213" s="44"/>
      <c r="K213" s="44"/>
      <c r="L213" s="48"/>
      <c r="M213" s="278"/>
      <c r="N213" s="279"/>
      <c r="O213" s="88"/>
      <c r="P213" s="88"/>
      <c r="Q213" s="88"/>
      <c r="R213" s="88"/>
      <c r="S213" s="88"/>
      <c r="T213" s="89"/>
      <c r="U213" s="42"/>
      <c r="V213" s="42"/>
      <c r="W213" s="42"/>
      <c r="X213" s="42"/>
      <c r="Y213" s="42"/>
      <c r="Z213" s="42"/>
      <c r="AA213" s="42"/>
      <c r="AB213" s="42"/>
      <c r="AC213" s="42"/>
      <c r="AD213" s="42"/>
      <c r="AE213" s="42"/>
      <c r="AT213" s="20" t="s">
        <v>1131</v>
      </c>
      <c r="AU213" s="20" t="s">
        <v>84</v>
      </c>
    </row>
    <row r="214" s="15" customFormat="1">
      <c r="A214" s="15"/>
      <c r="B214" s="266"/>
      <c r="C214" s="267"/>
      <c r="D214" s="231" t="s">
        <v>228</v>
      </c>
      <c r="E214" s="268" t="s">
        <v>32</v>
      </c>
      <c r="F214" s="269" t="s">
        <v>3001</v>
      </c>
      <c r="G214" s="267"/>
      <c r="H214" s="268" t="s">
        <v>32</v>
      </c>
      <c r="I214" s="270"/>
      <c r="J214" s="267"/>
      <c r="K214" s="267"/>
      <c r="L214" s="271"/>
      <c r="M214" s="272"/>
      <c r="N214" s="273"/>
      <c r="O214" s="273"/>
      <c r="P214" s="273"/>
      <c r="Q214" s="273"/>
      <c r="R214" s="273"/>
      <c r="S214" s="273"/>
      <c r="T214" s="274"/>
      <c r="U214" s="15"/>
      <c r="V214" s="15"/>
      <c r="W214" s="15"/>
      <c r="X214" s="15"/>
      <c r="Y214" s="15"/>
      <c r="Z214" s="15"/>
      <c r="AA214" s="15"/>
      <c r="AB214" s="15"/>
      <c r="AC214" s="15"/>
      <c r="AD214" s="15"/>
      <c r="AE214" s="15"/>
      <c r="AT214" s="275" t="s">
        <v>228</v>
      </c>
      <c r="AU214" s="275" t="s">
        <v>84</v>
      </c>
      <c r="AV214" s="15" t="s">
        <v>84</v>
      </c>
      <c r="AW214" s="15" t="s">
        <v>39</v>
      </c>
      <c r="AX214" s="15" t="s">
        <v>77</v>
      </c>
      <c r="AY214" s="275" t="s">
        <v>219</v>
      </c>
    </row>
    <row r="215" s="13" customFormat="1">
      <c r="A215" s="13"/>
      <c r="B215" s="229"/>
      <c r="C215" s="230"/>
      <c r="D215" s="231" t="s">
        <v>228</v>
      </c>
      <c r="E215" s="232" t="s">
        <v>2103</v>
      </c>
      <c r="F215" s="233" t="s">
        <v>3241</v>
      </c>
      <c r="G215" s="230"/>
      <c r="H215" s="234">
        <v>107.8</v>
      </c>
      <c r="I215" s="235"/>
      <c r="J215" s="230"/>
      <c r="K215" s="230"/>
      <c r="L215" s="236"/>
      <c r="M215" s="237"/>
      <c r="N215" s="238"/>
      <c r="O215" s="238"/>
      <c r="P215" s="238"/>
      <c r="Q215" s="238"/>
      <c r="R215" s="238"/>
      <c r="S215" s="238"/>
      <c r="T215" s="239"/>
      <c r="U215" s="13"/>
      <c r="V215" s="13"/>
      <c r="W215" s="13"/>
      <c r="X215" s="13"/>
      <c r="Y215" s="13"/>
      <c r="Z215" s="13"/>
      <c r="AA215" s="13"/>
      <c r="AB215" s="13"/>
      <c r="AC215" s="13"/>
      <c r="AD215" s="13"/>
      <c r="AE215" s="13"/>
      <c r="AT215" s="240" t="s">
        <v>228</v>
      </c>
      <c r="AU215" s="240" t="s">
        <v>84</v>
      </c>
      <c r="AV215" s="13" t="s">
        <v>86</v>
      </c>
      <c r="AW215" s="13" t="s">
        <v>39</v>
      </c>
      <c r="AX215" s="13" t="s">
        <v>84</v>
      </c>
      <c r="AY215" s="240" t="s">
        <v>219</v>
      </c>
    </row>
    <row r="216" s="2" customFormat="1" ht="16.5" customHeight="1">
      <c r="A216" s="42"/>
      <c r="B216" s="43"/>
      <c r="C216" s="252" t="s">
        <v>406</v>
      </c>
      <c r="D216" s="252" t="s">
        <v>280</v>
      </c>
      <c r="E216" s="253" t="s">
        <v>1988</v>
      </c>
      <c r="F216" s="254" t="s">
        <v>1989</v>
      </c>
      <c r="G216" s="255" t="s">
        <v>1839</v>
      </c>
      <c r="H216" s="256">
        <v>0.074999999999999997</v>
      </c>
      <c r="I216" s="257"/>
      <c r="J216" s="258">
        <f>ROUND(I216*H216,2)</f>
        <v>0</v>
      </c>
      <c r="K216" s="254" t="s">
        <v>1129</v>
      </c>
      <c r="L216" s="259"/>
      <c r="M216" s="260" t="s">
        <v>32</v>
      </c>
      <c r="N216" s="261" t="s">
        <v>48</v>
      </c>
      <c r="O216" s="88"/>
      <c r="P216" s="225">
        <f>O216*H216</f>
        <v>0</v>
      </c>
      <c r="Q216" s="225">
        <v>1</v>
      </c>
      <c r="R216" s="225">
        <f>Q216*H216</f>
        <v>0.074999999999999997</v>
      </c>
      <c r="S216" s="225">
        <v>0</v>
      </c>
      <c r="T216" s="226">
        <f>S216*H216</f>
        <v>0</v>
      </c>
      <c r="U216" s="42"/>
      <c r="V216" s="42"/>
      <c r="W216" s="42"/>
      <c r="X216" s="42"/>
      <c r="Y216" s="42"/>
      <c r="Z216" s="42"/>
      <c r="AA216" s="42"/>
      <c r="AB216" s="42"/>
      <c r="AC216" s="42"/>
      <c r="AD216" s="42"/>
      <c r="AE216" s="42"/>
      <c r="AR216" s="227" t="s">
        <v>375</v>
      </c>
      <c r="AT216" s="227" t="s">
        <v>280</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3242</v>
      </c>
    </row>
    <row r="217" s="2" customFormat="1">
      <c r="A217" s="42"/>
      <c r="B217" s="43"/>
      <c r="C217" s="44"/>
      <c r="D217" s="231" t="s">
        <v>663</v>
      </c>
      <c r="E217" s="44"/>
      <c r="F217" s="276" t="s">
        <v>1991</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663</v>
      </c>
      <c r="AU217" s="20" t="s">
        <v>84</v>
      </c>
    </row>
    <row r="218" s="2" customFormat="1" ht="24.15" customHeight="1">
      <c r="A218" s="42"/>
      <c r="B218" s="43"/>
      <c r="C218" s="216" t="s">
        <v>410</v>
      </c>
      <c r="D218" s="216" t="s">
        <v>221</v>
      </c>
      <c r="E218" s="217" t="s">
        <v>2037</v>
      </c>
      <c r="F218" s="218" t="s">
        <v>2038</v>
      </c>
      <c r="G218" s="219" t="s">
        <v>1839</v>
      </c>
      <c r="H218" s="220">
        <v>0.107</v>
      </c>
      <c r="I218" s="221"/>
      <c r="J218" s="222">
        <f>ROUND(I218*H218,2)</f>
        <v>0</v>
      </c>
      <c r="K218" s="218" t="s">
        <v>1129</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302</v>
      </c>
      <c r="AT218" s="227" t="s">
        <v>221</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3243</v>
      </c>
    </row>
    <row r="219" s="2" customFormat="1">
      <c r="A219" s="42"/>
      <c r="B219" s="43"/>
      <c r="C219" s="44"/>
      <c r="D219" s="299" t="s">
        <v>1131</v>
      </c>
      <c r="E219" s="44"/>
      <c r="F219" s="300" t="s">
        <v>2040</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1131</v>
      </c>
      <c r="AU219" s="20" t="s">
        <v>84</v>
      </c>
    </row>
    <row r="220" s="12" customFormat="1" ht="25.92" customHeight="1">
      <c r="A220" s="12"/>
      <c r="B220" s="200"/>
      <c r="C220" s="201"/>
      <c r="D220" s="202" t="s">
        <v>76</v>
      </c>
      <c r="E220" s="203" t="s">
        <v>267</v>
      </c>
      <c r="F220" s="203" t="s">
        <v>2041</v>
      </c>
      <c r="G220" s="201"/>
      <c r="H220" s="201"/>
      <c r="I220" s="204"/>
      <c r="J220" s="205">
        <f>BK220</f>
        <v>0</v>
      </c>
      <c r="K220" s="201"/>
      <c r="L220" s="206"/>
      <c r="M220" s="207"/>
      <c r="N220" s="208"/>
      <c r="O220" s="208"/>
      <c r="P220" s="209">
        <f>SUM(P221:P249)</f>
        <v>0</v>
      </c>
      <c r="Q220" s="208"/>
      <c r="R220" s="209">
        <f>SUM(R221:R249)</f>
        <v>147.95909190999998</v>
      </c>
      <c r="S220" s="208"/>
      <c r="T220" s="210">
        <f>SUM(T221:T249)</f>
        <v>139.22586000000001</v>
      </c>
      <c r="U220" s="12"/>
      <c r="V220" s="12"/>
      <c r="W220" s="12"/>
      <c r="X220" s="12"/>
      <c r="Y220" s="12"/>
      <c r="Z220" s="12"/>
      <c r="AA220" s="12"/>
      <c r="AB220" s="12"/>
      <c r="AC220" s="12"/>
      <c r="AD220" s="12"/>
      <c r="AE220" s="12"/>
      <c r="AR220" s="211" t="s">
        <v>84</v>
      </c>
      <c r="AT220" s="212" t="s">
        <v>76</v>
      </c>
      <c r="AU220" s="212" t="s">
        <v>77</v>
      </c>
      <c r="AY220" s="211" t="s">
        <v>219</v>
      </c>
      <c r="BK220" s="213">
        <f>SUM(BK221:BK249)</f>
        <v>0</v>
      </c>
    </row>
    <row r="221" s="2" customFormat="1" ht="24.15" customHeight="1">
      <c r="A221" s="42"/>
      <c r="B221" s="43"/>
      <c r="C221" s="216" t="s">
        <v>414</v>
      </c>
      <c r="D221" s="216" t="s">
        <v>221</v>
      </c>
      <c r="E221" s="217" t="s">
        <v>3244</v>
      </c>
      <c r="F221" s="218" t="s">
        <v>3245</v>
      </c>
      <c r="G221" s="219" t="s">
        <v>280</v>
      </c>
      <c r="H221" s="220">
        <v>19.899999999999999</v>
      </c>
      <c r="I221" s="221"/>
      <c r="J221" s="222">
        <f>ROUND(I221*H221,2)</f>
        <v>0</v>
      </c>
      <c r="K221" s="218" t="s">
        <v>1129</v>
      </c>
      <c r="L221" s="48"/>
      <c r="M221" s="223" t="s">
        <v>32</v>
      </c>
      <c r="N221" s="224" t="s">
        <v>48</v>
      </c>
      <c r="O221" s="88"/>
      <c r="P221" s="225">
        <f>O221*H221</f>
        <v>0</v>
      </c>
      <c r="Q221" s="225">
        <v>4.3794108999999999</v>
      </c>
      <c r="R221" s="225">
        <f>Q221*H221</f>
        <v>87.150276909999988</v>
      </c>
      <c r="S221" s="225">
        <v>0</v>
      </c>
      <c r="T221" s="226">
        <f>S221*H221</f>
        <v>0</v>
      </c>
      <c r="U221" s="42"/>
      <c r="V221" s="42"/>
      <c r="W221" s="42"/>
      <c r="X221" s="42"/>
      <c r="Y221" s="42"/>
      <c r="Z221" s="42"/>
      <c r="AA221" s="42"/>
      <c r="AB221" s="42"/>
      <c r="AC221" s="42"/>
      <c r="AD221" s="42"/>
      <c r="AE221" s="42"/>
      <c r="AR221" s="227" t="s">
        <v>226</v>
      </c>
      <c r="AT221" s="227" t="s">
        <v>221</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3246</v>
      </c>
    </row>
    <row r="222" s="2" customFormat="1">
      <c r="A222" s="42"/>
      <c r="B222" s="43"/>
      <c r="C222" s="44"/>
      <c r="D222" s="299" t="s">
        <v>1131</v>
      </c>
      <c r="E222" s="44"/>
      <c r="F222" s="300" t="s">
        <v>3247</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1131</v>
      </c>
      <c r="AU222" s="20" t="s">
        <v>84</v>
      </c>
    </row>
    <row r="223" s="15" customFormat="1">
      <c r="A223" s="15"/>
      <c r="B223" s="266"/>
      <c r="C223" s="267"/>
      <c r="D223" s="231" t="s">
        <v>228</v>
      </c>
      <c r="E223" s="268" t="s">
        <v>32</v>
      </c>
      <c r="F223" s="269" t="s">
        <v>3248</v>
      </c>
      <c r="G223" s="267"/>
      <c r="H223" s="268" t="s">
        <v>32</v>
      </c>
      <c r="I223" s="270"/>
      <c r="J223" s="267"/>
      <c r="K223" s="267"/>
      <c r="L223" s="271"/>
      <c r="M223" s="272"/>
      <c r="N223" s="273"/>
      <c r="O223" s="273"/>
      <c r="P223" s="273"/>
      <c r="Q223" s="273"/>
      <c r="R223" s="273"/>
      <c r="S223" s="273"/>
      <c r="T223" s="274"/>
      <c r="U223" s="15"/>
      <c r="V223" s="15"/>
      <c r="W223" s="15"/>
      <c r="X223" s="15"/>
      <c r="Y223" s="15"/>
      <c r="Z223" s="15"/>
      <c r="AA223" s="15"/>
      <c r="AB223" s="15"/>
      <c r="AC223" s="15"/>
      <c r="AD223" s="15"/>
      <c r="AE223" s="15"/>
      <c r="AT223" s="275" t="s">
        <v>228</v>
      </c>
      <c r="AU223" s="275" t="s">
        <v>84</v>
      </c>
      <c r="AV223" s="15" t="s">
        <v>84</v>
      </c>
      <c r="AW223" s="15" t="s">
        <v>39</v>
      </c>
      <c r="AX223" s="15" t="s">
        <v>77</v>
      </c>
      <c r="AY223" s="275" t="s">
        <v>219</v>
      </c>
    </row>
    <row r="224" s="13" customFormat="1">
      <c r="A224" s="13"/>
      <c r="B224" s="229"/>
      <c r="C224" s="230"/>
      <c r="D224" s="231" t="s">
        <v>228</v>
      </c>
      <c r="E224" s="232" t="s">
        <v>1955</v>
      </c>
      <c r="F224" s="233" t="s">
        <v>3249</v>
      </c>
      <c r="G224" s="230"/>
      <c r="H224" s="234">
        <v>19.899999999999999</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84</v>
      </c>
      <c r="AV224" s="13" t="s">
        <v>86</v>
      </c>
      <c r="AW224" s="13" t="s">
        <v>39</v>
      </c>
      <c r="AX224" s="13" t="s">
        <v>84</v>
      </c>
      <c r="AY224" s="240" t="s">
        <v>219</v>
      </c>
    </row>
    <row r="225" s="2" customFormat="1" ht="16.5" customHeight="1">
      <c r="A225" s="42"/>
      <c r="B225" s="43"/>
      <c r="C225" s="252" t="s">
        <v>419</v>
      </c>
      <c r="D225" s="252" t="s">
        <v>280</v>
      </c>
      <c r="E225" s="253" t="s">
        <v>3250</v>
      </c>
      <c r="F225" s="254" t="s">
        <v>3251</v>
      </c>
      <c r="G225" s="255" t="s">
        <v>1756</v>
      </c>
      <c r="H225" s="256">
        <v>16</v>
      </c>
      <c r="I225" s="257"/>
      <c r="J225" s="258">
        <f>ROUND(I225*H225,2)</f>
        <v>0</v>
      </c>
      <c r="K225" s="254" t="s">
        <v>1903</v>
      </c>
      <c r="L225" s="259"/>
      <c r="M225" s="260" t="s">
        <v>32</v>
      </c>
      <c r="N225" s="261" t="s">
        <v>48</v>
      </c>
      <c r="O225" s="88"/>
      <c r="P225" s="225">
        <f>O225*H225</f>
        <v>0</v>
      </c>
      <c r="Q225" s="225">
        <v>3.0800000000000001</v>
      </c>
      <c r="R225" s="225">
        <f>Q225*H225</f>
        <v>49.280000000000001</v>
      </c>
      <c r="S225" s="225">
        <v>0</v>
      </c>
      <c r="T225" s="226">
        <f>S225*H225</f>
        <v>0</v>
      </c>
      <c r="U225" s="42"/>
      <c r="V225" s="42"/>
      <c r="W225" s="42"/>
      <c r="X225" s="42"/>
      <c r="Y225" s="42"/>
      <c r="Z225" s="42"/>
      <c r="AA225" s="42"/>
      <c r="AB225" s="42"/>
      <c r="AC225" s="42"/>
      <c r="AD225" s="42"/>
      <c r="AE225" s="42"/>
      <c r="AR225" s="227" t="s">
        <v>262</v>
      </c>
      <c r="AT225" s="227" t="s">
        <v>280</v>
      </c>
      <c r="AU225" s="227" t="s">
        <v>84</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3252</v>
      </c>
    </row>
    <row r="226" s="2" customFormat="1">
      <c r="A226" s="42"/>
      <c r="B226" s="43"/>
      <c r="C226" s="44"/>
      <c r="D226" s="231" t="s">
        <v>663</v>
      </c>
      <c r="E226" s="44"/>
      <c r="F226" s="276" t="s">
        <v>3020</v>
      </c>
      <c r="G226" s="44"/>
      <c r="H226" s="44"/>
      <c r="I226" s="277"/>
      <c r="J226" s="44"/>
      <c r="K226" s="44"/>
      <c r="L226" s="48"/>
      <c r="M226" s="278"/>
      <c r="N226" s="279"/>
      <c r="O226" s="88"/>
      <c r="P226" s="88"/>
      <c r="Q226" s="88"/>
      <c r="R226" s="88"/>
      <c r="S226" s="88"/>
      <c r="T226" s="89"/>
      <c r="U226" s="42"/>
      <c r="V226" s="42"/>
      <c r="W226" s="42"/>
      <c r="X226" s="42"/>
      <c r="Y226" s="42"/>
      <c r="Z226" s="42"/>
      <c r="AA226" s="42"/>
      <c r="AB226" s="42"/>
      <c r="AC226" s="42"/>
      <c r="AD226" s="42"/>
      <c r="AE226" s="42"/>
      <c r="AT226" s="20" t="s">
        <v>663</v>
      </c>
      <c r="AU226" s="20" t="s">
        <v>84</v>
      </c>
    </row>
    <row r="227" s="15" customFormat="1">
      <c r="A227" s="15"/>
      <c r="B227" s="266"/>
      <c r="C227" s="267"/>
      <c r="D227" s="231" t="s">
        <v>228</v>
      </c>
      <c r="E227" s="268" t="s">
        <v>32</v>
      </c>
      <c r="F227" s="269" t="s">
        <v>3021</v>
      </c>
      <c r="G227" s="267"/>
      <c r="H227" s="268" t="s">
        <v>32</v>
      </c>
      <c r="I227" s="270"/>
      <c r="J227" s="267"/>
      <c r="K227" s="267"/>
      <c r="L227" s="271"/>
      <c r="M227" s="272"/>
      <c r="N227" s="273"/>
      <c r="O227" s="273"/>
      <c r="P227" s="273"/>
      <c r="Q227" s="273"/>
      <c r="R227" s="273"/>
      <c r="S227" s="273"/>
      <c r="T227" s="274"/>
      <c r="U227" s="15"/>
      <c r="V227" s="15"/>
      <c r="W227" s="15"/>
      <c r="X227" s="15"/>
      <c r="Y227" s="15"/>
      <c r="Z227" s="15"/>
      <c r="AA227" s="15"/>
      <c r="AB227" s="15"/>
      <c r="AC227" s="15"/>
      <c r="AD227" s="15"/>
      <c r="AE227" s="15"/>
      <c r="AT227" s="275" t="s">
        <v>228</v>
      </c>
      <c r="AU227" s="275" t="s">
        <v>84</v>
      </c>
      <c r="AV227" s="15" t="s">
        <v>84</v>
      </c>
      <c r="AW227" s="15" t="s">
        <v>39</v>
      </c>
      <c r="AX227" s="15" t="s">
        <v>77</v>
      </c>
      <c r="AY227" s="275" t="s">
        <v>219</v>
      </c>
    </row>
    <row r="228" s="13" customFormat="1">
      <c r="A228" s="13"/>
      <c r="B228" s="229"/>
      <c r="C228" s="230"/>
      <c r="D228" s="231" t="s">
        <v>228</v>
      </c>
      <c r="E228" s="232" t="s">
        <v>1962</v>
      </c>
      <c r="F228" s="233" t="s">
        <v>3253</v>
      </c>
      <c r="G228" s="230"/>
      <c r="H228" s="234">
        <v>16</v>
      </c>
      <c r="I228" s="235"/>
      <c r="J228" s="230"/>
      <c r="K228" s="230"/>
      <c r="L228" s="236"/>
      <c r="M228" s="237"/>
      <c r="N228" s="238"/>
      <c r="O228" s="238"/>
      <c r="P228" s="238"/>
      <c r="Q228" s="238"/>
      <c r="R228" s="238"/>
      <c r="S228" s="238"/>
      <c r="T228" s="239"/>
      <c r="U228" s="13"/>
      <c r="V228" s="13"/>
      <c r="W228" s="13"/>
      <c r="X228" s="13"/>
      <c r="Y228" s="13"/>
      <c r="Z228" s="13"/>
      <c r="AA228" s="13"/>
      <c r="AB228" s="13"/>
      <c r="AC228" s="13"/>
      <c r="AD228" s="13"/>
      <c r="AE228" s="13"/>
      <c r="AT228" s="240" t="s">
        <v>228</v>
      </c>
      <c r="AU228" s="240" t="s">
        <v>84</v>
      </c>
      <c r="AV228" s="13" t="s">
        <v>86</v>
      </c>
      <c r="AW228" s="13" t="s">
        <v>39</v>
      </c>
      <c r="AX228" s="13" t="s">
        <v>84</v>
      </c>
      <c r="AY228" s="240" t="s">
        <v>219</v>
      </c>
    </row>
    <row r="229" s="2" customFormat="1" ht="16.5" customHeight="1">
      <c r="A229" s="42"/>
      <c r="B229" s="43"/>
      <c r="C229" s="252" t="s">
        <v>423</v>
      </c>
      <c r="D229" s="252" t="s">
        <v>280</v>
      </c>
      <c r="E229" s="253" t="s">
        <v>3023</v>
      </c>
      <c r="F229" s="254" t="s">
        <v>3254</v>
      </c>
      <c r="G229" s="255" t="s">
        <v>1756</v>
      </c>
      <c r="H229" s="256">
        <v>2</v>
      </c>
      <c r="I229" s="257"/>
      <c r="J229" s="258">
        <f>ROUND(I229*H229,2)</f>
        <v>0</v>
      </c>
      <c r="K229" s="254" t="s">
        <v>1903</v>
      </c>
      <c r="L229" s="259"/>
      <c r="M229" s="260" t="s">
        <v>32</v>
      </c>
      <c r="N229" s="261" t="s">
        <v>48</v>
      </c>
      <c r="O229" s="88"/>
      <c r="P229" s="225">
        <f>O229*H229</f>
        <v>0</v>
      </c>
      <c r="Q229" s="225">
        <v>2.3700000000000001</v>
      </c>
      <c r="R229" s="225">
        <f>Q229*H229</f>
        <v>4.7400000000000002</v>
      </c>
      <c r="S229" s="225">
        <v>0</v>
      </c>
      <c r="T229" s="226">
        <f>S229*H229</f>
        <v>0</v>
      </c>
      <c r="U229" s="42"/>
      <c r="V229" s="42"/>
      <c r="W229" s="42"/>
      <c r="X229" s="42"/>
      <c r="Y229" s="42"/>
      <c r="Z229" s="42"/>
      <c r="AA229" s="42"/>
      <c r="AB229" s="42"/>
      <c r="AC229" s="42"/>
      <c r="AD229" s="42"/>
      <c r="AE229" s="42"/>
      <c r="AR229" s="227" t="s">
        <v>262</v>
      </c>
      <c r="AT229" s="227" t="s">
        <v>280</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226</v>
      </c>
      <c r="BM229" s="227" t="s">
        <v>3255</v>
      </c>
    </row>
    <row r="230" s="2" customFormat="1">
      <c r="A230" s="42"/>
      <c r="B230" s="43"/>
      <c r="C230" s="44"/>
      <c r="D230" s="231" t="s">
        <v>663</v>
      </c>
      <c r="E230" s="44"/>
      <c r="F230" s="276" t="s">
        <v>3020</v>
      </c>
      <c r="G230" s="44"/>
      <c r="H230" s="44"/>
      <c r="I230" s="277"/>
      <c r="J230" s="44"/>
      <c r="K230" s="44"/>
      <c r="L230" s="48"/>
      <c r="M230" s="278"/>
      <c r="N230" s="279"/>
      <c r="O230" s="88"/>
      <c r="P230" s="88"/>
      <c r="Q230" s="88"/>
      <c r="R230" s="88"/>
      <c r="S230" s="88"/>
      <c r="T230" s="89"/>
      <c r="U230" s="42"/>
      <c r="V230" s="42"/>
      <c r="W230" s="42"/>
      <c r="X230" s="42"/>
      <c r="Y230" s="42"/>
      <c r="Z230" s="42"/>
      <c r="AA230" s="42"/>
      <c r="AB230" s="42"/>
      <c r="AC230" s="42"/>
      <c r="AD230" s="42"/>
      <c r="AE230" s="42"/>
      <c r="AT230" s="20" t="s">
        <v>663</v>
      </c>
      <c r="AU230" s="20" t="s">
        <v>84</v>
      </c>
    </row>
    <row r="231" s="15" customFormat="1">
      <c r="A231" s="15"/>
      <c r="B231" s="266"/>
      <c r="C231" s="267"/>
      <c r="D231" s="231" t="s">
        <v>228</v>
      </c>
      <c r="E231" s="268" t="s">
        <v>32</v>
      </c>
      <c r="F231" s="269" t="s">
        <v>3021</v>
      </c>
      <c r="G231" s="267"/>
      <c r="H231" s="268" t="s">
        <v>32</v>
      </c>
      <c r="I231" s="270"/>
      <c r="J231" s="267"/>
      <c r="K231" s="267"/>
      <c r="L231" s="271"/>
      <c r="M231" s="272"/>
      <c r="N231" s="273"/>
      <c r="O231" s="273"/>
      <c r="P231" s="273"/>
      <c r="Q231" s="273"/>
      <c r="R231" s="273"/>
      <c r="S231" s="273"/>
      <c r="T231" s="274"/>
      <c r="U231" s="15"/>
      <c r="V231" s="15"/>
      <c r="W231" s="15"/>
      <c r="X231" s="15"/>
      <c r="Y231" s="15"/>
      <c r="Z231" s="15"/>
      <c r="AA231" s="15"/>
      <c r="AB231" s="15"/>
      <c r="AC231" s="15"/>
      <c r="AD231" s="15"/>
      <c r="AE231" s="15"/>
      <c r="AT231" s="275" t="s">
        <v>228</v>
      </c>
      <c r="AU231" s="275" t="s">
        <v>84</v>
      </c>
      <c r="AV231" s="15" t="s">
        <v>84</v>
      </c>
      <c r="AW231" s="15" t="s">
        <v>39</v>
      </c>
      <c r="AX231" s="15" t="s">
        <v>77</v>
      </c>
      <c r="AY231" s="275" t="s">
        <v>219</v>
      </c>
    </row>
    <row r="232" s="13" customFormat="1">
      <c r="A232" s="13"/>
      <c r="B232" s="229"/>
      <c r="C232" s="230"/>
      <c r="D232" s="231" t="s">
        <v>228</v>
      </c>
      <c r="E232" s="232" t="s">
        <v>1969</v>
      </c>
      <c r="F232" s="233" t="s">
        <v>3256</v>
      </c>
      <c r="G232" s="230"/>
      <c r="H232" s="234">
        <v>2</v>
      </c>
      <c r="I232" s="235"/>
      <c r="J232" s="230"/>
      <c r="K232" s="230"/>
      <c r="L232" s="236"/>
      <c r="M232" s="237"/>
      <c r="N232" s="238"/>
      <c r="O232" s="238"/>
      <c r="P232" s="238"/>
      <c r="Q232" s="238"/>
      <c r="R232" s="238"/>
      <c r="S232" s="238"/>
      <c r="T232" s="239"/>
      <c r="U232" s="13"/>
      <c r="V232" s="13"/>
      <c r="W232" s="13"/>
      <c r="X232" s="13"/>
      <c r="Y232" s="13"/>
      <c r="Z232" s="13"/>
      <c r="AA232" s="13"/>
      <c r="AB232" s="13"/>
      <c r="AC232" s="13"/>
      <c r="AD232" s="13"/>
      <c r="AE232" s="13"/>
      <c r="AT232" s="240" t="s">
        <v>228</v>
      </c>
      <c r="AU232" s="240" t="s">
        <v>84</v>
      </c>
      <c r="AV232" s="13" t="s">
        <v>86</v>
      </c>
      <c r="AW232" s="13" t="s">
        <v>39</v>
      </c>
      <c r="AX232" s="13" t="s">
        <v>84</v>
      </c>
      <c r="AY232" s="240" t="s">
        <v>219</v>
      </c>
    </row>
    <row r="233" s="2" customFormat="1" ht="24.15" customHeight="1">
      <c r="A233" s="42"/>
      <c r="B233" s="43"/>
      <c r="C233" s="216" t="s">
        <v>427</v>
      </c>
      <c r="D233" s="216" t="s">
        <v>221</v>
      </c>
      <c r="E233" s="217" t="s">
        <v>3027</v>
      </c>
      <c r="F233" s="218" t="s">
        <v>3028</v>
      </c>
      <c r="G233" s="219" t="s">
        <v>280</v>
      </c>
      <c r="H233" s="220">
        <v>93.5</v>
      </c>
      <c r="I233" s="221"/>
      <c r="J233" s="222">
        <f>ROUND(I233*H233,2)</f>
        <v>0</v>
      </c>
      <c r="K233" s="218" t="s">
        <v>1129</v>
      </c>
      <c r="L233" s="48"/>
      <c r="M233" s="223" t="s">
        <v>32</v>
      </c>
      <c r="N233" s="224" t="s">
        <v>48</v>
      </c>
      <c r="O233" s="88"/>
      <c r="P233" s="225">
        <f>O233*H233</f>
        <v>0</v>
      </c>
      <c r="Q233" s="225">
        <v>0.000174</v>
      </c>
      <c r="R233" s="225">
        <f>Q233*H233</f>
        <v>0.016268999999999999</v>
      </c>
      <c r="S233" s="225">
        <v>0</v>
      </c>
      <c r="T233" s="226">
        <f>S233*H233</f>
        <v>0</v>
      </c>
      <c r="U233" s="42"/>
      <c r="V233" s="42"/>
      <c r="W233" s="42"/>
      <c r="X233" s="42"/>
      <c r="Y233" s="42"/>
      <c r="Z233" s="42"/>
      <c r="AA233" s="42"/>
      <c r="AB233" s="42"/>
      <c r="AC233" s="42"/>
      <c r="AD233" s="42"/>
      <c r="AE233" s="42"/>
      <c r="AR233" s="227" t="s">
        <v>226</v>
      </c>
      <c r="AT233" s="227" t="s">
        <v>221</v>
      </c>
      <c r="AU233" s="227" t="s">
        <v>84</v>
      </c>
      <c r="AY233" s="20" t="s">
        <v>219</v>
      </c>
      <c r="BE233" s="228">
        <f>IF(N233="základní",J233,0)</f>
        <v>0</v>
      </c>
      <c r="BF233" s="228">
        <f>IF(N233="snížená",J233,0)</f>
        <v>0</v>
      </c>
      <c r="BG233" s="228">
        <f>IF(N233="zákl. přenesená",J233,0)</f>
        <v>0</v>
      </c>
      <c r="BH233" s="228">
        <f>IF(N233="sníž. přenesená",J233,0)</f>
        <v>0</v>
      </c>
      <c r="BI233" s="228">
        <f>IF(N233="nulová",J233,0)</f>
        <v>0</v>
      </c>
      <c r="BJ233" s="20" t="s">
        <v>84</v>
      </c>
      <c r="BK233" s="228">
        <f>ROUND(I233*H233,2)</f>
        <v>0</v>
      </c>
      <c r="BL233" s="20" t="s">
        <v>226</v>
      </c>
      <c r="BM233" s="227" t="s">
        <v>3257</v>
      </c>
    </row>
    <row r="234" s="2" customFormat="1">
      <c r="A234" s="42"/>
      <c r="B234" s="43"/>
      <c r="C234" s="44"/>
      <c r="D234" s="299" t="s">
        <v>1131</v>
      </c>
      <c r="E234" s="44"/>
      <c r="F234" s="300" t="s">
        <v>3030</v>
      </c>
      <c r="G234" s="44"/>
      <c r="H234" s="44"/>
      <c r="I234" s="277"/>
      <c r="J234" s="44"/>
      <c r="K234" s="44"/>
      <c r="L234" s="48"/>
      <c r="M234" s="278"/>
      <c r="N234" s="279"/>
      <c r="O234" s="88"/>
      <c r="P234" s="88"/>
      <c r="Q234" s="88"/>
      <c r="R234" s="88"/>
      <c r="S234" s="88"/>
      <c r="T234" s="89"/>
      <c r="U234" s="42"/>
      <c r="V234" s="42"/>
      <c r="W234" s="42"/>
      <c r="X234" s="42"/>
      <c r="Y234" s="42"/>
      <c r="Z234" s="42"/>
      <c r="AA234" s="42"/>
      <c r="AB234" s="42"/>
      <c r="AC234" s="42"/>
      <c r="AD234" s="42"/>
      <c r="AE234" s="42"/>
      <c r="AT234" s="20" t="s">
        <v>1131</v>
      </c>
      <c r="AU234" s="20" t="s">
        <v>84</v>
      </c>
    </row>
    <row r="235" s="15" customFormat="1">
      <c r="A235" s="15"/>
      <c r="B235" s="266"/>
      <c r="C235" s="267"/>
      <c r="D235" s="231" t="s">
        <v>228</v>
      </c>
      <c r="E235" s="268" t="s">
        <v>32</v>
      </c>
      <c r="F235" s="269" t="s">
        <v>3031</v>
      </c>
      <c r="G235" s="267"/>
      <c r="H235" s="268" t="s">
        <v>32</v>
      </c>
      <c r="I235" s="270"/>
      <c r="J235" s="267"/>
      <c r="K235" s="267"/>
      <c r="L235" s="271"/>
      <c r="M235" s="272"/>
      <c r="N235" s="273"/>
      <c r="O235" s="273"/>
      <c r="P235" s="273"/>
      <c r="Q235" s="273"/>
      <c r="R235" s="273"/>
      <c r="S235" s="273"/>
      <c r="T235" s="274"/>
      <c r="U235" s="15"/>
      <c r="V235" s="15"/>
      <c r="W235" s="15"/>
      <c r="X235" s="15"/>
      <c r="Y235" s="15"/>
      <c r="Z235" s="15"/>
      <c r="AA235" s="15"/>
      <c r="AB235" s="15"/>
      <c r="AC235" s="15"/>
      <c r="AD235" s="15"/>
      <c r="AE235" s="15"/>
      <c r="AT235" s="275" t="s">
        <v>228</v>
      </c>
      <c r="AU235" s="275" t="s">
        <v>84</v>
      </c>
      <c r="AV235" s="15" t="s">
        <v>84</v>
      </c>
      <c r="AW235" s="15" t="s">
        <v>39</v>
      </c>
      <c r="AX235" s="15" t="s">
        <v>77</v>
      </c>
      <c r="AY235" s="275" t="s">
        <v>219</v>
      </c>
    </row>
    <row r="236" s="13" customFormat="1">
      <c r="A236" s="13"/>
      <c r="B236" s="229"/>
      <c r="C236" s="230"/>
      <c r="D236" s="231" t="s">
        <v>228</v>
      </c>
      <c r="E236" s="232" t="s">
        <v>2047</v>
      </c>
      <c r="F236" s="233" t="s">
        <v>3258</v>
      </c>
      <c r="G236" s="230"/>
      <c r="H236" s="234">
        <v>93.5</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84</v>
      </c>
      <c r="AV236" s="13" t="s">
        <v>86</v>
      </c>
      <c r="AW236" s="13" t="s">
        <v>39</v>
      </c>
      <c r="AX236" s="13" t="s">
        <v>84</v>
      </c>
      <c r="AY236" s="240" t="s">
        <v>219</v>
      </c>
    </row>
    <row r="237" s="2" customFormat="1" ht="24.15" customHeight="1">
      <c r="A237" s="42"/>
      <c r="B237" s="43"/>
      <c r="C237" s="216" t="s">
        <v>431</v>
      </c>
      <c r="D237" s="216" t="s">
        <v>221</v>
      </c>
      <c r="E237" s="217" t="s">
        <v>2056</v>
      </c>
      <c r="F237" s="218" t="s">
        <v>2057</v>
      </c>
      <c r="G237" s="219" t="s">
        <v>1756</v>
      </c>
      <c r="H237" s="220">
        <v>2</v>
      </c>
      <c r="I237" s="221"/>
      <c r="J237" s="222">
        <f>ROUND(I237*H237,2)</f>
        <v>0</v>
      </c>
      <c r="K237" s="218" t="s">
        <v>1129</v>
      </c>
      <c r="L237" s="48"/>
      <c r="M237" s="223" t="s">
        <v>32</v>
      </c>
      <c r="N237" s="224" t="s">
        <v>48</v>
      </c>
      <c r="O237" s="88"/>
      <c r="P237" s="225">
        <f>O237*H237</f>
        <v>0</v>
      </c>
      <c r="Q237" s="225">
        <v>0.0064850000000000003</v>
      </c>
      <c r="R237" s="225">
        <f>Q237*H237</f>
        <v>0.012970000000000001</v>
      </c>
      <c r="S237" s="225">
        <v>0</v>
      </c>
      <c r="T237" s="226">
        <f>S237*H237</f>
        <v>0</v>
      </c>
      <c r="U237" s="42"/>
      <c r="V237" s="42"/>
      <c r="W237" s="42"/>
      <c r="X237" s="42"/>
      <c r="Y237" s="42"/>
      <c r="Z237" s="42"/>
      <c r="AA237" s="42"/>
      <c r="AB237" s="42"/>
      <c r="AC237" s="42"/>
      <c r="AD237" s="42"/>
      <c r="AE237" s="42"/>
      <c r="AR237" s="227" t="s">
        <v>226</v>
      </c>
      <c r="AT237" s="227" t="s">
        <v>221</v>
      </c>
      <c r="AU237" s="227" t="s">
        <v>84</v>
      </c>
      <c r="AY237" s="20" t="s">
        <v>219</v>
      </c>
      <c r="BE237" s="228">
        <f>IF(N237="základní",J237,0)</f>
        <v>0</v>
      </c>
      <c r="BF237" s="228">
        <f>IF(N237="snížená",J237,0)</f>
        <v>0</v>
      </c>
      <c r="BG237" s="228">
        <f>IF(N237="zákl. přenesená",J237,0)</f>
        <v>0</v>
      </c>
      <c r="BH237" s="228">
        <f>IF(N237="sníž. přenesená",J237,0)</f>
        <v>0</v>
      </c>
      <c r="BI237" s="228">
        <f>IF(N237="nulová",J237,0)</f>
        <v>0</v>
      </c>
      <c r="BJ237" s="20" t="s">
        <v>84</v>
      </c>
      <c r="BK237" s="228">
        <f>ROUND(I237*H237,2)</f>
        <v>0</v>
      </c>
      <c r="BL237" s="20" t="s">
        <v>226</v>
      </c>
      <c r="BM237" s="227" t="s">
        <v>3259</v>
      </c>
    </row>
    <row r="238" s="2" customFormat="1">
      <c r="A238" s="42"/>
      <c r="B238" s="43"/>
      <c r="C238" s="44"/>
      <c r="D238" s="299" t="s">
        <v>1131</v>
      </c>
      <c r="E238" s="44"/>
      <c r="F238" s="300" t="s">
        <v>2059</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1131</v>
      </c>
      <c r="AU238" s="20" t="s">
        <v>84</v>
      </c>
    </row>
    <row r="239" s="13" customFormat="1">
      <c r="A239" s="13"/>
      <c r="B239" s="229"/>
      <c r="C239" s="230"/>
      <c r="D239" s="231" t="s">
        <v>228</v>
      </c>
      <c r="E239" s="232" t="s">
        <v>2302</v>
      </c>
      <c r="F239" s="233" t="s">
        <v>3260</v>
      </c>
      <c r="G239" s="230"/>
      <c r="H239" s="234">
        <v>2</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84</v>
      </c>
      <c r="AY239" s="240" t="s">
        <v>219</v>
      </c>
    </row>
    <row r="240" s="2" customFormat="1" ht="16.5" customHeight="1">
      <c r="A240" s="42"/>
      <c r="B240" s="43"/>
      <c r="C240" s="216" t="s">
        <v>436</v>
      </c>
      <c r="D240" s="216" t="s">
        <v>221</v>
      </c>
      <c r="E240" s="217" t="s">
        <v>3035</v>
      </c>
      <c r="F240" s="218" t="s">
        <v>3036</v>
      </c>
      <c r="G240" s="219" t="s">
        <v>1764</v>
      </c>
      <c r="H240" s="220">
        <v>49.823999999999998</v>
      </c>
      <c r="I240" s="221"/>
      <c r="J240" s="222">
        <f>ROUND(I240*H240,2)</f>
        <v>0</v>
      </c>
      <c r="K240" s="218" t="s">
        <v>1129</v>
      </c>
      <c r="L240" s="48"/>
      <c r="M240" s="223" t="s">
        <v>32</v>
      </c>
      <c r="N240" s="224" t="s">
        <v>48</v>
      </c>
      <c r="O240" s="88"/>
      <c r="P240" s="225">
        <f>O240*H240</f>
        <v>0</v>
      </c>
      <c r="Q240" s="225">
        <v>0.12</v>
      </c>
      <c r="R240" s="225">
        <f>Q240*H240</f>
        <v>5.9788799999999993</v>
      </c>
      <c r="S240" s="225">
        <v>2.4900000000000002</v>
      </c>
      <c r="T240" s="226">
        <f>S240*H240</f>
        <v>124.06176000000001</v>
      </c>
      <c r="U240" s="42"/>
      <c r="V240" s="42"/>
      <c r="W240" s="42"/>
      <c r="X240" s="42"/>
      <c r="Y240" s="42"/>
      <c r="Z240" s="42"/>
      <c r="AA240" s="42"/>
      <c r="AB240" s="42"/>
      <c r="AC240" s="42"/>
      <c r="AD240" s="42"/>
      <c r="AE240" s="42"/>
      <c r="AR240" s="227" t="s">
        <v>226</v>
      </c>
      <c r="AT240" s="227" t="s">
        <v>221</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226</v>
      </c>
      <c r="BM240" s="227" t="s">
        <v>3261</v>
      </c>
    </row>
    <row r="241" s="2" customFormat="1">
      <c r="A241" s="42"/>
      <c r="B241" s="43"/>
      <c r="C241" s="44"/>
      <c r="D241" s="299" t="s">
        <v>1131</v>
      </c>
      <c r="E241" s="44"/>
      <c r="F241" s="300" t="s">
        <v>3038</v>
      </c>
      <c r="G241" s="44"/>
      <c r="H241" s="44"/>
      <c r="I241" s="277"/>
      <c r="J241" s="44"/>
      <c r="K241" s="44"/>
      <c r="L241" s="48"/>
      <c r="M241" s="278"/>
      <c r="N241" s="279"/>
      <c r="O241" s="88"/>
      <c r="P241" s="88"/>
      <c r="Q241" s="88"/>
      <c r="R241" s="88"/>
      <c r="S241" s="88"/>
      <c r="T241" s="89"/>
      <c r="U241" s="42"/>
      <c r="V241" s="42"/>
      <c r="W241" s="42"/>
      <c r="X241" s="42"/>
      <c r="Y241" s="42"/>
      <c r="Z241" s="42"/>
      <c r="AA241" s="42"/>
      <c r="AB241" s="42"/>
      <c r="AC241" s="42"/>
      <c r="AD241" s="42"/>
      <c r="AE241" s="42"/>
      <c r="AT241" s="20" t="s">
        <v>1131</v>
      </c>
      <c r="AU241" s="20" t="s">
        <v>84</v>
      </c>
    </row>
    <row r="242" s="15" customFormat="1">
      <c r="A242" s="15"/>
      <c r="B242" s="266"/>
      <c r="C242" s="267"/>
      <c r="D242" s="231" t="s">
        <v>228</v>
      </c>
      <c r="E242" s="268" t="s">
        <v>32</v>
      </c>
      <c r="F242" s="269" t="s">
        <v>3039</v>
      </c>
      <c r="G242" s="267"/>
      <c r="H242" s="268" t="s">
        <v>32</v>
      </c>
      <c r="I242" s="270"/>
      <c r="J242" s="267"/>
      <c r="K242" s="267"/>
      <c r="L242" s="271"/>
      <c r="M242" s="272"/>
      <c r="N242" s="273"/>
      <c r="O242" s="273"/>
      <c r="P242" s="273"/>
      <c r="Q242" s="273"/>
      <c r="R242" s="273"/>
      <c r="S242" s="273"/>
      <c r="T242" s="274"/>
      <c r="U242" s="15"/>
      <c r="V242" s="15"/>
      <c r="W242" s="15"/>
      <c r="X242" s="15"/>
      <c r="Y242" s="15"/>
      <c r="Z242" s="15"/>
      <c r="AA242" s="15"/>
      <c r="AB242" s="15"/>
      <c r="AC242" s="15"/>
      <c r="AD242" s="15"/>
      <c r="AE242" s="15"/>
      <c r="AT242" s="275" t="s">
        <v>228</v>
      </c>
      <c r="AU242" s="275" t="s">
        <v>84</v>
      </c>
      <c r="AV242" s="15" t="s">
        <v>84</v>
      </c>
      <c r="AW242" s="15" t="s">
        <v>39</v>
      </c>
      <c r="AX242" s="15" t="s">
        <v>77</v>
      </c>
      <c r="AY242" s="275" t="s">
        <v>219</v>
      </c>
    </row>
    <row r="243" s="13" customFormat="1">
      <c r="A243" s="13"/>
      <c r="B243" s="229"/>
      <c r="C243" s="230"/>
      <c r="D243" s="231" t="s">
        <v>228</v>
      </c>
      <c r="E243" s="232" t="s">
        <v>2305</v>
      </c>
      <c r="F243" s="233" t="s">
        <v>3262</v>
      </c>
      <c r="G243" s="230"/>
      <c r="H243" s="234">
        <v>49.823999999999998</v>
      </c>
      <c r="I243" s="235"/>
      <c r="J243" s="230"/>
      <c r="K243" s="230"/>
      <c r="L243" s="236"/>
      <c r="M243" s="237"/>
      <c r="N243" s="238"/>
      <c r="O243" s="238"/>
      <c r="P243" s="238"/>
      <c r="Q243" s="238"/>
      <c r="R243" s="238"/>
      <c r="S243" s="238"/>
      <c r="T243" s="239"/>
      <c r="U243" s="13"/>
      <c r="V243" s="13"/>
      <c r="W243" s="13"/>
      <c r="X243" s="13"/>
      <c r="Y243" s="13"/>
      <c r="Z243" s="13"/>
      <c r="AA243" s="13"/>
      <c r="AB243" s="13"/>
      <c r="AC243" s="13"/>
      <c r="AD243" s="13"/>
      <c r="AE243" s="13"/>
      <c r="AT243" s="240" t="s">
        <v>228</v>
      </c>
      <c r="AU243" s="240" t="s">
        <v>84</v>
      </c>
      <c r="AV243" s="13" t="s">
        <v>86</v>
      </c>
      <c r="AW243" s="13" t="s">
        <v>39</v>
      </c>
      <c r="AX243" s="13" t="s">
        <v>84</v>
      </c>
      <c r="AY243" s="240" t="s">
        <v>219</v>
      </c>
    </row>
    <row r="244" s="2" customFormat="1" ht="16.5" customHeight="1">
      <c r="A244" s="42"/>
      <c r="B244" s="43"/>
      <c r="C244" s="216" t="s">
        <v>440</v>
      </c>
      <c r="D244" s="216" t="s">
        <v>221</v>
      </c>
      <c r="E244" s="217" t="s">
        <v>2062</v>
      </c>
      <c r="F244" s="218" t="s">
        <v>3041</v>
      </c>
      <c r="G244" s="219" t="s">
        <v>1764</v>
      </c>
      <c r="H244" s="220">
        <v>6.0899999999999999</v>
      </c>
      <c r="I244" s="221"/>
      <c r="J244" s="222">
        <f>ROUND(I244*H244,2)</f>
        <v>0</v>
      </c>
      <c r="K244" s="218" t="s">
        <v>1129</v>
      </c>
      <c r="L244" s="48"/>
      <c r="M244" s="223" t="s">
        <v>32</v>
      </c>
      <c r="N244" s="224" t="s">
        <v>48</v>
      </c>
      <c r="O244" s="88"/>
      <c r="P244" s="225">
        <f>O244*H244</f>
        <v>0</v>
      </c>
      <c r="Q244" s="225">
        <v>0.12</v>
      </c>
      <c r="R244" s="225">
        <f>Q244*H244</f>
        <v>0.73080000000000001</v>
      </c>
      <c r="S244" s="225">
        <v>2.4900000000000002</v>
      </c>
      <c r="T244" s="226">
        <f>S244*H244</f>
        <v>15.164100000000001</v>
      </c>
      <c r="U244" s="42"/>
      <c r="V244" s="42"/>
      <c r="W244" s="42"/>
      <c r="X244" s="42"/>
      <c r="Y244" s="42"/>
      <c r="Z244" s="42"/>
      <c r="AA244" s="42"/>
      <c r="AB244" s="42"/>
      <c r="AC244" s="42"/>
      <c r="AD244" s="42"/>
      <c r="AE244" s="42"/>
      <c r="AR244" s="227" t="s">
        <v>226</v>
      </c>
      <c r="AT244" s="227" t="s">
        <v>221</v>
      </c>
      <c r="AU244" s="227" t="s">
        <v>84</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226</v>
      </c>
      <c r="BM244" s="227" t="s">
        <v>3263</v>
      </c>
    </row>
    <row r="245" s="2" customFormat="1">
      <c r="A245" s="42"/>
      <c r="B245" s="43"/>
      <c r="C245" s="44"/>
      <c r="D245" s="299" t="s">
        <v>1131</v>
      </c>
      <c r="E245" s="44"/>
      <c r="F245" s="300" t="s">
        <v>2065</v>
      </c>
      <c r="G245" s="44"/>
      <c r="H245" s="44"/>
      <c r="I245" s="277"/>
      <c r="J245" s="44"/>
      <c r="K245" s="44"/>
      <c r="L245" s="48"/>
      <c r="M245" s="278"/>
      <c r="N245" s="279"/>
      <c r="O245" s="88"/>
      <c r="P245" s="88"/>
      <c r="Q245" s="88"/>
      <c r="R245" s="88"/>
      <c r="S245" s="88"/>
      <c r="T245" s="89"/>
      <c r="U245" s="42"/>
      <c r="V245" s="42"/>
      <c r="W245" s="42"/>
      <c r="X245" s="42"/>
      <c r="Y245" s="42"/>
      <c r="Z245" s="42"/>
      <c r="AA245" s="42"/>
      <c r="AB245" s="42"/>
      <c r="AC245" s="42"/>
      <c r="AD245" s="42"/>
      <c r="AE245" s="42"/>
      <c r="AT245" s="20" t="s">
        <v>1131</v>
      </c>
      <c r="AU245" s="20" t="s">
        <v>84</v>
      </c>
    </row>
    <row r="246" s="13" customFormat="1">
      <c r="A246" s="13"/>
      <c r="B246" s="229"/>
      <c r="C246" s="230"/>
      <c r="D246" s="231" t="s">
        <v>228</v>
      </c>
      <c r="E246" s="232" t="s">
        <v>2060</v>
      </c>
      <c r="F246" s="233" t="s">
        <v>3264</v>
      </c>
      <c r="G246" s="230"/>
      <c r="H246" s="234">
        <v>6.0899999999999999</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24.15" customHeight="1">
      <c r="A247" s="42"/>
      <c r="B247" s="43"/>
      <c r="C247" s="216" t="s">
        <v>444</v>
      </c>
      <c r="D247" s="216" t="s">
        <v>221</v>
      </c>
      <c r="E247" s="217" t="s">
        <v>3044</v>
      </c>
      <c r="F247" s="218" t="s">
        <v>3045</v>
      </c>
      <c r="G247" s="219" t="s">
        <v>1756</v>
      </c>
      <c r="H247" s="220">
        <v>18</v>
      </c>
      <c r="I247" s="221"/>
      <c r="J247" s="222">
        <f>ROUND(I247*H247,2)</f>
        <v>0</v>
      </c>
      <c r="K247" s="218" t="s">
        <v>1129</v>
      </c>
      <c r="L247" s="48"/>
      <c r="M247" s="223" t="s">
        <v>32</v>
      </c>
      <c r="N247" s="224" t="s">
        <v>48</v>
      </c>
      <c r="O247" s="88"/>
      <c r="P247" s="225">
        <f>O247*H247</f>
        <v>0</v>
      </c>
      <c r="Q247" s="225">
        <v>0.0027720000000000002</v>
      </c>
      <c r="R247" s="225">
        <f>Q247*H247</f>
        <v>0.049896000000000003</v>
      </c>
      <c r="S247" s="225">
        <v>0</v>
      </c>
      <c r="T247" s="226">
        <f>S247*H247</f>
        <v>0</v>
      </c>
      <c r="U247" s="42"/>
      <c r="V247" s="42"/>
      <c r="W247" s="42"/>
      <c r="X247" s="42"/>
      <c r="Y247" s="42"/>
      <c r="Z247" s="42"/>
      <c r="AA247" s="42"/>
      <c r="AB247" s="42"/>
      <c r="AC247" s="42"/>
      <c r="AD247" s="42"/>
      <c r="AE247" s="42"/>
      <c r="AR247" s="227" t="s">
        <v>226</v>
      </c>
      <c r="AT247" s="227" t="s">
        <v>221</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226</v>
      </c>
      <c r="BM247" s="227" t="s">
        <v>3265</v>
      </c>
    </row>
    <row r="248" s="2" customFormat="1">
      <c r="A248" s="42"/>
      <c r="B248" s="43"/>
      <c r="C248" s="44"/>
      <c r="D248" s="299" t="s">
        <v>1131</v>
      </c>
      <c r="E248" s="44"/>
      <c r="F248" s="300" t="s">
        <v>3047</v>
      </c>
      <c r="G248" s="44"/>
      <c r="H248" s="44"/>
      <c r="I248" s="277"/>
      <c r="J248" s="44"/>
      <c r="K248" s="44"/>
      <c r="L248" s="48"/>
      <c r="M248" s="278"/>
      <c r="N248" s="279"/>
      <c r="O248" s="88"/>
      <c r="P248" s="88"/>
      <c r="Q248" s="88"/>
      <c r="R248" s="88"/>
      <c r="S248" s="88"/>
      <c r="T248" s="89"/>
      <c r="U248" s="42"/>
      <c r="V248" s="42"/>
      <c r="W248" s="42"/>
      <c r="X248" s="42"/>
      <c r="Y248" s="42"/>
      <c r="Z248" s="42"/>
      <c r="AA248" s="42"/>
      <c r="AB248" s="42"/>
      <c r="AC248" s="42"/>
      <c r="AD248" s="42"/>
      <c r="AE248" s="42"/>
      <c r="AT248" s="20" t="s">
        <v>1131</v>
      </c>
      <c r="AU248" s="20" t="s">
        <v>84</v>
      </c>
    </row>
    <row r="249" s="13" customFormat="1">
      <c r="A249" s="13"/>
      <c r="B249" s="229"/>
      <c r="C249" s="230"/>
      <c r="D249" s="231" t="s">
        <v>228</v>
      </c>
      <c r="E249" s="232" t="s">
        <v>2066</v>
      </c>
      <c r="F249" s="233" t="s">
        <v>3266</v>
      </c>
      <c r="G249" s="230"/>
      <c r="H249" s="234">
        <v>18</v>
      </c>
      <c r="I249" s="235"/>
      <c r="J249" s="230"/>
      <c r="K249" s="230"/>
      <c r="L249" s="236"/>
      <c r="M249" s="237"/>
      <c r="N249" s="238"/>
      <c r="O249" s="238"/>
      <c r="P249" s="238"/>
      <c r="Q249" s="238"/>
      <c r="R249" s="238"/>
      <c r="S249" s="238"/>
      <c r="T249" s="239"/>
      <c r="U249" s="13"/>
      <c r="V249" s="13"/>
      <c r="W249" s="13"/>
      <c r="X249" s="13"/>
      <c r="Y249" s="13"/>
      <c r="Z249" s="13"/>
      <c r="AA249" s="13"/>
      <c r="AB249" s="13"/>
      <c r="AC249" s="13"/>
      <c r="AD249" s="13"/>
      <c r="AE249" s="13"/>
      <c r="AT249" s="240" t="s">
        <v>228</v>
      </c>
      <c r="AU249" s="240" t="s">
        <v>84</v>
      </c>
      <c r="AV249" s="13" t="s">
        <v>86</v>
      </c>
      <c r="AW249" s="13" t="s">
        <v>39</v>
      </c>
      <c r="AX249" s="13" t="s">
        <v>84</v>
      </c>
      <c r="AY249" s="240" t="s">
        <v>219</v>
      </c>
    </row>
    <row r="250" s="12" customFormat="1" ht="25.92" customHeight="1">
      <c r="A250" s="12"/>
      <c r="B250" s="200"/>
      <c r="C250" s="201"/>
      <c r="D250" s="202" t="s">
        <v>76</v>
      </c>
      <c r="E250" s="203" t="s">
        <v>2160</v>
      </c>
      <c r="F250" s="203" t="s">
        <v>2161</v>
      </c>
      <c r="G250" s="201"/>
      <c r="H250" s="201"/>
      <c r="I250" s="204"/>
      <c r="J250" s="205">
        <f>BK250</f>
        <v>0</v>
      </c>
      <c r="K250" s="201"/>
      <c r="L250" s="206"/>
      <c r="M250" s="207"/>
      <c r="N250" s="208"/>
      <c r="O250" s="208"/>
      <c r="P250" s="209">
        <f>SUM(P251:P258)</f>
        <v>0</v>
      </c>
      <c r="Q250" s="208"/>
      <c r="R250" s="209">
        <f>SUM(R251:R258)</f>
        <v>0</v>
      </c>
      <c r="S250" s="208"/>
      <c r="T250" s="210">
        <f>SUM(T251:T258)</f>
        <v>0</v>
      </c>
      <c r="U250" s="12"/>
      <c r="V250" s="12"/>
      <c r="W250" s="12"/>
      <c r="X250" s="12"/>
      <c r="Y250" s="12"/>
      <c r="Z250" s="12"/>
      <c r="AA250" s="12"/>
      <c r="AB250" s="12"/>
      <c r="AC250" s="12"/>
      <c r="AD250" s="12"/>
      <c r="AE250" s="12"/>
      <c r="AR250" s="211" t="s">
        <v>84</v>
      </c>
      <c r="AT250" s="212" t="s">
        <v>76</v>
      </c>
      <c r="AU250" s="212" t="s">
        <v>77</v>
      </c>
      <c r="AY250" s="211" t="s">
        <v>219</v>
      </c>
      <c r="BK250" s="213">
        <f>SUM(BK251:BK258)</f>
        <v>0</v>
      </c>
    </row>
    <row r="251" s="2" customFormat="1" ht="24.15" customHeight="1">
      <c r="A251" s="42"/>
      <c r="B251" s="43"/>
      <c r="C251" s="216" t="s">
        <v>448</v>
      </c>
      <c r="D251" s="216" t="s">
        <v>221</v>
      </c>
      <c r="E251" s="217" t="s">
        <v>2162</v>
      </c>
      <c r="F251" s="218" t="s">
        <v>2163</v>
      </c>
      <c r="G251" s="219" t="s">
        <v>1839</v>
      </c>
      <c r="H251" s="220">
        <v>139.226</v>
      </c>
      <c r="I251" s="221"/>
      <c r="J251" s="222">
        <f>ROUND(I251*H251,2)</f>
        <v>0</v>
      </c>
      <c r="K251" s="218" t="s">
        <v>1129</v>
      </c>
      <c r="L251" s="48"/>
      <c r="M251" s="223" t="s">
        <v>32</v>
      </c>
      <c r="N251" s="224" t="s">
        <v>48</v>
      </c>
      <c r="O251" s="88"/>
      <c r="P251" s="225">
        <f>O251*H251</f>
        <v>0</v>
      </c>
      <c r="Q251" s="225">
        <v>0</v>
      </c>
      <c r="R251" s="225">
        <f>Q251*H251</f>
        <v>0</v>
      </c>
      <c r="S251" s="225">
        <v>0</v>
      </c>
      <c r="T251" s="226">
        <f>S251*H251</f>
        <v>0</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3267</v>
      </c>
    </row>
    <row r="252" s="2" customFormat="1">
      <c r="A252" s="42"/>
      <c r="B252" s="43"/>
      <c r="C252" s="44"/>
      <c r="D252" s="299" t="s">
        <v>1131</v>
      </c>
      <c r="E252" s="44"/>
      <c r="F252" s="300" t="s">
        <v>2165</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1131</v>
      </c>
      <c r="AU252" s="20" t="s">
        <v>84</v>
      </c>
    </row>
    <row r="253" s="2" customFormat="1" ht="24.15" customHeight="1">
      <c r="A253" s="42"/>
      <c r="B253" s="43"/>
      <c r="C253" s="216" t="s">
        <v>452</v>
      </c>
      <c r="D253" s="216" t="s">
        <v>221</v>
      </c>
      <c r="E253" s="217" t="s">
        <v>2166</v>
      </c>
      <c r="F253" s="218" t="s">
        <v>2167</v>
      </c>
      <c r="G253" s="219" t="s">
        <v>1839</v>
      </c>
      <c r="H253" s="220">
        <v>2645.2939999999999</v>
      </c>
      <c r="I253" s="221"/>
      <c r="J253" s="222">
        <f>ROUND(I253*H253,2)</f>
        <v>0</v>
      </c>
      <c r="K253" s="218" t="s">
        <v>1129</v>
      </c>
      <c r="L253" s="48"/>
      <c r="M253" s="223" t="s">
        <v>32</v>
      </c>
      <c r="N253" s="224" t="s">
        <v>48</v>
      </c>
      <c r="O253" s="88"/>
      <c r="P253" s="225">
        <f>O253*H253</f>
        <v>0</v>
      </c>
      <c r="Q253" s="225">
        <v>0</v>
      </c>
      <c r="R253" s="225">
        <f>Q253*H253</f>
        <v>0</v>
      </c>
      <c r="S253" s="225">
        <v>0</v>
      </c>
      <c r="T253" s="226">
        <f>S253*H253</f>
        <v>0</v>
      </c>
      <c r="U253" s="42"/>
      <c r="V253" s="42"/>
      <c r="W253" s="42"/>
      <c r="X253" s="42"/>
      <c r="Y253" s="42"/>
      <c r="Z253" s="42"/>
      <c r="AA253" s="42"/>
      <c r="AB253" s="42"/>
      <c r="AC253" s="42"/>
      <c r="AD253" s="42"/>
      <c r="AE253" s="42"/>
      <c r="AR253" s="227" t="s">
        <v>226</v>
      </c>
      <c r="AT253" s="227" t="s">
        <v>221</v>
      </c>
      <c r="AU253" s="227" t="s">
        <v>84</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226</v>
      </c>
      <c r="BM253" s="227" t="s">
        <v>3268</v>
      </c>
    </row>
    <row r="254" s="2" customFormat="1">
      <c r="A254" s="42"/>
      <c r="B254" s="43"/>
      <c r="C254" s="44"/>
      <c r="D254" s="299" t="s">
        <v>1131</v>
      </c>
      <c r="E254" s="44"/>
      <c r="F254" s="300" t="s">
        <v>2169</v>
      </c>
      <c r="G254" s="44"/>
      <c r="H254" s="44"/>
      <c r="I254" s="277"/>
      <c r="J254" s="44"/>
      <c r="K254" s="44"/>
      <c r="L254" s="48"/>
      <c r="M254" s="278"/>
      <c r="N254" s="279"/>
      <c r="O254" s="88"/>
      <c r="P254" s="88"/>
      <c r="Q254" s="88"/>
      <c r="R254" s="88"/>
      <c r="S254" s="88"/>
      <c r="T254" s="89"/>
      <c r="U254" s="42"/>
      <c r="V254" s="42"/>
      <c r="W254" s="42"/>
      <c r="X254" s="42"/>
      <c r="Y254" s="42"/>
      <c r="Z254" s="42"/>
      <c r="AA254" s="42"/>
      <c r="AB254" s="42"/>
      <c r="AC254" s="42"/>
      <c r="AD254" s="42"/>
      <c r="AE254" s="42"/>
      <c r="AT254" s="20" t="s">
        <v>1131</v>
      </c>
      <c r="AU254" s="20" t="s">
        <v>84</v>
      </c>
    </row>
    <row r="255" s="15" customFormat="1">
      <c r="A255" s="15"/>
      <c r="B255" s="266"/>
      <c r="C255" s="267"/>
      <c r="D255" s="231" t="s">
        <v>228</v>
      </c>
      <c r="E255" s="268" t="s">
        <v>32</v>
      </c>
      <c r="F255" s="269" t="s">
        <v>3051</v>
      </c>
      <c r="G255" s="267"/>
      <c r="H255" s="268" t="s">
        <v>32</v>
      </c>
      <c r="I255" s="270"/>
      <c r="J255" s="267"/>
      <c r="K255" s="267"/>
      <c r="L255" s="271"/>
      <c r="M255" s="272"/>
      <c r="N255" s="273"/>
      <c r="O255" s="273"/>
      <c r="P255" s="273"/>
      <c r="Q255" s="273"/>
      <c r="R255" s="273"/>
      <c r="S255" s="273"/>
      <c r="T255" s="274"/>
      <c r="U255" s="15"/>
      <c r="V255" s="15"/>
      <c r="W255" s="15"/>
      <c r="X255" s="15"/>
      <c r="Y255" s="15"/>
      <c r="Z255" s="15"/>
      <c r="AA255" s="15"/>
      <c r="AB255" s="15"/>
      <c r="AC255" s="15"/>
      <c r="AD255" s="15"/>
      <c r="AE255" s="15"/>
      <c r="AT255" s="275" t="s">
        <v>228</v>
      </c>
      <c r="AU255" s="275" t="s">
        <v>84</v>
      </c>
      <c r="AV255" s="15" t="s">
        <v>84</v>
      </c>
      <c r="AW255" s="15" t="s">
        <v>39</v>
      </c>
      <c r="AX255" s="15" t="s">
        <v>77</v>
      </c>
      <c r="AY255" s="275" t="s">
        <v>219</v>
      </c>
    </row>
    <row r="256" s="13" customFormat="1">
      <c r="A256" s="13"/>
      <c r="B256" s="229"/>
      <c r="C256" s="230"/>
      <c r="D256" s="231" t="s">
        <v>228</v>
      </c>
      <c r="E256" s="232" t="s">
        <v>1730</v>
      </c>
      <c r="F256" s="233" t="s">
        <v>3269</v>
      </c>
      <c r="G256" s="230"/>
      <c r="H256" s="234">
        <v>2645.2939999999999</v>
      </c>
      <c r="I256" s="235"/>
      <c r="J256" s="230"/>
      <c r="K256" s="230"/>
      <c r="L256" s="236"/>
      <c r="M256" s="237"/>
      <c r="N256" s="238"/>
      <c r="O256" s="238"/>
      <c r="P256" s="238"/>
      <c r="Q256" s="238"/>
      <c r="R256" s="238"/>
      <c r="S256" s="238"/>
      <c r="T256" s="239"/>
      <c r="U256" s="13"/>
      <c r="V256" s="13"/>
      <c r="W256" s="13"/>
      <c r="X256" s="13"/>
      <c r="Y256" s="13"/>
      <c r="Z256" s="13"/>
      <c r="AA256" s="13"/>
      <c r="AB256" s="13"/>
      <c r="AC256" s="13"/>
      <c r="AD256" s="13"/>
      <c r="AE256" s="13"/>
      <c r="AT256" s="240" t="s">
        <v>228</v>
      </c>
      <c r="AU256" s="240" t="s">
        <v>84</v>
      </c>
      <c r="AV256" s="13" t="s">
        <v>86</v>
      </c>
      <c r="AW256" s="13" t="s">
        <v>39</v>
      </c>
      <c r="AX256" s="13" t="s">
        <v>84</v>
      </c>
      <c r="AY256" s="240" t="s">
        <v>219</v>
      </c>
    </row>
    <row r="257" s="2" customFormat="1" ht="24.15" customHeight="1">
      <c r="A257" s="42"/>
      <c r="B257" s="43"/>
      <c r="C257" s="216" t="s">
        <v>458</v>
      </c>
      <c r="D257" s="216" t="s">
        <v>221</v>
      </c>
      <c r="E257" s="217" t="s">
        <v>3058</v>
      </c>
      <c r="F257" s="218" t="s">
        <v>1263</v>
      </c>
      <c r="G257" s="219" t="s">
        <v>1839</v>
      </c>
      <c r="H257" s="220">
        <v>139.226</v>
      </c>
      <c r="I257" s="221"/>
      <c r="J257" s="222">
        <f>ROUND(I257*H257,2)</f>
        <v>0</v>
      </c>
      <c r="K257" s="218" t="s">
        <v>1129</v>
      </c>
      <c r="L257" s="48"/>
      <c r="M257" s="223" t="s">
        <v>32</v>
      </c>
      <c r="N257" s="224" t="s">
        <v>48</v>
      </c>
      <c r="O257" s="88"/>
      <c r="P257" s="225">
        <f>O257*H257</f>
        <v>0</v>
      </c>
      <c r="Q257" s="225">
        <v>0</v>
      </c>
      <c r="R257" s="225">
        <f>Q257*H257</f>
        <v>0</v>
      </c>
      <c r="S257" s="225">
        <v>0</v>
      </c>
      <c r="T257" s="226">
        <f>S257*H257</f>
        <v>0</v>
      </c>
      <c r="U257" s="42"/>
      <c r="V257" s="42"/>
      <c r="W257" s="42"/>
      <c r="X257" s="42"/>
      <c r="Y257" s="42"/>
      <c r="Z257" s="42"/>
      <c r="AA257" s="42"/>
      <c r="AB257" s="42"/>
      <c r="AC257" s="42"/>
      <c r="AD257" s="42"/>
      <c r="AE257" s="42"/>
      <c r="AR257" s="227" t="s">
        <v>226</v>
      </c>
      <c r="AT257" s="227" t="s">
        <v>221</v>
      </c>
      <c r="AU257" s="227" t="s">
        <v>84</v>
      </c>
      <c r="AY257" s="20" t="s">
        <v>219</v>
      </c>
      <c r="BE257" s="228">
        <f>IF(N257="základní",J257,0)</f>
        <v>0</v>
      </c>
      <c r="BF257" s="228">
        <f>IF(N257="snížená",J257,0)</f>
        <v>0</v>
      </c>
      <c r="BG257" s="228">
        <f>IF(N257="zákl. přenesená",J257,0)</f>
        <v>0</v>
      </c>
      <c r="BH257" s="228">
        <f>IF(N257="sníž. přenesená",J257,0)</f>
        <v>0</v>
      </c>
      <c r="BI257" s="228">
        <f>IF(N257="nulová",J257,0)</f>
        <v>0</v>
      </c>
      <c r="BJ257" s="20" t="s">
        <v>84</v>
      </c>
      <c r="BK257" s="228">
        <f>ROUND(I257*H257,2)</f>
        <v>0</v>
      </c>
      <c r="BL257" s="20" t="s">
        <v>226</v>
      </c>
      <c r="BM257" s="227" t="s">
        <v>3270</v>
      </c>
    </row>
    <row r="258" s="2" customFormat="1">
      <c r="A258" s="42"/>
      <c r="B258" s="43"/>
      <c r="C258" s="44"/>
      <c r="D258" s="299" t="s">
        <v>1131</v>
      </c>
      <c r="E258" s="44"/>
      <c r="F258" s="300" t="s">
        <v>3060</v>
      </c>
      <c r="G258" s="44"/>
      <c r="H258" s="44"/>
      <c r="I258" s="277"/>
      <c r="J258" s="44"/>
      <c r="K258" s="44"/>
      <c r="L258" s="48"/>
      <c r="M258" s="278"/>
      <c r="N258" s="279"/>
      <c r="O258" s="88"/>
      <c r="P258" s="88"/>
      <c r="Q258" s="88"/>
      <c r="R258" s="88"/>
      <c r="S258" s="88"/>
      <c r="T258" s="89"/>
      <c r="U258" s="42"/>
      <c r="V258" s="42"/>
      <c r="W258" s="42"/>
      <c r="X258" s="42"/>
      <c r="Y258" s="42"/>
      <c r="Z258" s="42"/>
      <c r="AA258" s="42"/>
      <c r="AB258" s="42"/>
      <c r="AC258" s="42"/>
      <c r="AD258" s="42"/>
      <c r="AE258" s="42"/>
      <c r="AT258" s="20" t="s">
        <v>1131</v>
      </c>
      <c r="AU258" s="20" t="s">
        <v>84</v>
      </c>
    </row>
    <row r="259" s="12" customFormat="1" ht="25.92" customHeight="1">
      <c r="A259" s="12"/>
      <c r="B259" s="200"/>
      <c r="C259" s="201"/>
      <c r="D259" s="202" t="s">
        <v>76</v>
      </c>
      <c r="E259" s="203" t="s">
        <v>2185</v>
      </c>
      <c r="F259" s="203" t="s">
        <v>2186</v>
      </c>
      <c r="G259" s="201"/>
      <c r="H259" s="201"/>
      <c r="I259" s="204"/>
      <c r="J259" s="205">
        <f>BK259</f>
        <v>0</v>
      </c>
      <c r="K259" s="201"/>
      <c r="L259" s="206"/>
      <c r="M259" s="207"/>
      <c r="N259" s="208"/>
      <c r="O259" s="208"/>
      <c r="P259" s="209">
        <f>SUM(P260:P261)</f>
        <v>0</v>
      </c>
      <c r="Q259" s="208"/>
      <c r="R259" s="209">
        <f>SUM(R260:R261)</f>
        <v>0</v>
      </c>
      <c r="S259" s="208"/>
      <c r="T259" s="210">
        <f>SUM(T260:T261)</f>
        <v>0</v>
      </c>
      <c r="U259" s="12"/>
      <c r="V259" s="12"/>
      <c r="W259" s="12"/>
      <c r="X259" s="12"/>
      <c r="Y259" s="12"/>
      <c r="Z259" s="12"/>
      <c r="AA259" s="12"/>
      <c r="AB259" s="12"/>
      <c r="AC259" s="12"/>
      <c r="AD259" s="12"/>
      <c r="AE259" s="12"/>
      <c r="AR259" s="211" t="s">
        <v>84</v>
      </c>
      <c r="AT259" s="212" t="s">
        <v>76</v>
      </c>
      <c r="AU259" s="212" t="s">
        <v>77</v>
      </c>
      <c r="AY259" s="211" t="s">
        <v>219</v>
      </c>
      <c r="BK259" s="213">
        <f>SUM(BK260:BK261)</f>
        <v>0</v>
      </c>
    </row>
    <row r="260" s="2" customFormat="1" ht="24.15" customHeight="1">
      <c r="A260" s="42"/>
      <c r="B260" s="43"/>
      <c r="C260" s="216" t="s">
        <v>465</v>
      </c>
      <c r="D260" s="216" t="s">
        <v>221</v>
      </c>
      <c r="E260" s="217" t="s">
        <v>2187</v>
      </c>
      <c r="F260" s="218" t="s">
        <v>2188</v>
      </c>
      <c r="G260" s="219" t="s">
        <v>1839</v>
      </c>
      <c r="H260" s="220">
        <v>1074.5350000000001</v>
      </c>
      <c r="I260" s="221"/>
      <c r="J260" s="222">
        <f>ROUND(I260*H260,2)</f>
        <v>0</v>
      </c>
      <c r="K260" s="218" t="s">
        <v>1129</v>
      </c>
      <c r="L260" s="48"/>
      <c r="M260" s="223" t="s">
        <v>32</v>
      </c>
      <c r="N260" s="224" t="s">
        <v>48</v>
      </c>
      <c r="O260" s="88"/>
      <c r="P260" s="225">
        <f>O260*H260</f>
        <v>0</v>
      </c>
      <c r="Q260" s="225">
        <v>0</v>
      </c>
      <c r="R260" s="225">
        <f>Q260*H260</f>
        <v>0</v>
      </c>
      <c r="S260" s="225">
        <v>0</v>
      </c>
      <c r="T260" s="226">
        <f>S260*H260</f>
        <v>0</v>
      </c>
      <c r="U260" s="42"/>
      <c r="V260" s="42"/>
      <c r="W260" s="42"/>
      <c r="X260" s="42"/>
      <c r="Y260" s="42"/>
      <c r="Z260" s="42"/>
      <c r="AA260" s="42"/>
      <c r="AB260" s="42"/>
      <c r="AC260" s="42"/>
      <c r="AD260" s="42"/>
      <c r="AE260" s="42"/>
      <c r="AR260" s="227" t="s">
        <v>226</v>
      </c>
      <c r="AT260" s="227" t="s">
        <v>221</v>
      </c>
      <c r="AU260" s="227" t="s">
        <v>84</v>
      </c>
      <c r="AY260" s="20" t="s">
        <v>219</v>
      </c>
      <c r="BE260" s="228">
        <f>IF(N260="základní",J260,0)</f>
        <v>0</v>
      </c>
      <c r="BF260" s="228">
        <f>IF(N260="snížená",J260,0)</f>
        <v>0</v>
      </c>
      <c r="BG260" s="228">
        <f>IF(N260="zákl. přenesená",J260,0)</f>
        <v>0</v>
      </c>
      <c r="BH260" s="228">
        <f>IF(N260="sníž. přenesená",J260,0)</f>
        <v>0</v>
      </c>
      <c r="BI260" s="228">
        <f>IF(N260="nulová",J260,0)</f>
        <v>0</v>
      </c>
      <c r="BJ260" s="20" t="s">
        <v>84</v>
      </c>
      <c r="BK260" s="228">
        <f>ROUND(I260*H260,2)</f>
        <v>0</v>
      </c>
      <c r="BL260" s="20" t="s">
        <v>226</v>
      </c>
      <c r="BM260" s="227" t="s">
        <v>3271</v>
      </c>
    </row>
    <row r="261" s="2" customFormat="1">
      <c r="A261" s="42"/>
      <c r="B261" s="43"/>
      <c r="C261" s="44"/>
      <c r="D261" s="299" t="s">
        <v>1131</v>
      </c>
      <c r="E261" s="44"/>
      <c r="F261" s="300" t="s">
        <v>2190</v>
      </c>
      <c r="G261" s="44"/>
      <c r="H261" s="44"/>
      <c r="I261" s="277"/>
      <c r="J261" s="44"/>
      <c r="K261" s="44"/>
      <c r="L261" s="48"/>
      <c r="M261" s="301"/>
      <c r="N261" s="302"/>
      <c r="O261" s="296"/>
      <c r="P261" s="296"/>
      <c r="Q261" s="296"/>
      <c r="R261" s="296"/>
      <c r="S261" s="296"/>
      <c r="T261" s="303"/>
      <c r="U261" s="42"/>
      <c r="V261" s="42"/>
      <c r="W261" s="42"/>
      <c r="X261" s="42"/>
      <c r="Y261" s="42"/>
      <c r="Z261" s="42"/>
      <c r="AA261" s="42"/>
      <c r="AB261" s="42"/>
      <c r="AC261" s="42"/>
      <c r="AD261" s="42"/>
      <c r="AE261" s="42"/>
      <c r="AT261" s="20" t="s">
        <v>1131</v>
      </c>
      <c r="AU261" s="20" t="s">
        <v>84</v>
      </c>
    </row>
    <row r="262" s="2" customFormat="1" ht="6.96" customHeight="1">
      <c r="A262" s="42"/>
      <c r="B262" s="63"/>
      <c r="C262" s="64"/>
      <c r="D262" s="64"/>
      <c r="E262" s="64"/>
      <c r="F262" s="64"/>
      <c r="G262" s="64"/>
      <c r="H262" s="64"/>
      <c r="I262" s="64"/>
      <c r="J262" s="64"/>
      <c r="K262" s="64"/>
      <c r="L262" s="48"/>
      <c r="M262" s="42"/>
      <c r="O262" s="42"/>
      <c r="P262" s="42"/>
      <c r="Q262" s="42"/>
      <c r="R262" s="42"/>
      <c r="S262" s="42"/>
      <c r="T262" s="42"/>
      <c r="U262" s="42"/>
      <c r="V262" s="42"/>
      <c r="W262" s="42"/>
      <c r="X262" s="42"/>
      <c r="Y262" s="42"/>
      <c r="Z262" s="42"/>
      <c r="AA262" s="42"/>
      <c r="AB262" s="42"/>
      <c r="AC262" s="42"/>
      <c r="AD262" s="42"/>
      <c r="AE262" s="42"/>
    </row>
  </sheetData>
  <sheetProtection sheet="1" autoFilter="0" formatColumns="0" formatRows="0" objects="1" scenarios="1" spinCount="100000" saltValue="bqtPmgi7NQY1Sex1boo9xMEW1tikJ7G+onsQ6xYx83uCg1sbPkS9irU+xkCMYm9utN6sPI+oJD4PHkDpWXhhAQ==" hashValue="XqQbQ7dmQ5fRnX+eVHtDEXuWTCNhBeu4Iri/mXhQbGfXaz6NYUo/ZOZczeK1oIIGYQj6gsMC1xksbIZ5rcm5xg==" algorithmName="SHA-512" password="CC35"/>
  <autoFilter ref="C91:K261"/>
  <mergeCells count="12">
    <mergeCell ref="E7:H7"/>
    <mergeCell ref="E9:H9"/>
    <mergeCell ref="E11:H11"/>
    <mergeCell ref="E20:H20"/>
    <mergeCell ref="E29:H29"/>
    <mergeCell ref="E50:H50"/>
    <mergeCell ref="E52:H52"/>
    <mergeCell ref="E54:H54"/>
    <mergeCell ref="E80:H80"/>
    <mergeCell ref="E82:H82"/>
    <mergeCell ref="E84:H84"/>
    <mergeCell ref="L2:V2"/>
  </mergeCells>
  <hyperlinks>
    <hyperlink ref="F95" r:id="rId1" display="https://podminky.urs.cz/item/CS_URS_2025_01/111251102"/>
    <hyperlink ref="F99" r:id="rId2" display="https://podminky.urs.cz/item/CS_URS_2025_01/122151404"/>
    <hyperlink ref="F105" r:id="rId3" display="https://podminky.urs.cz/item/CS_URS_2025_01/131251105"/>
    <hyperlink ref="F107" r:id="rId4" display="https://podminky.urs.cz/item/CS_URS_2025_01/131351104"/>
    <hyperlink ref="F111" r:id="rId5" display="https://podminky.urs.cz/item/CS_URS_2025_01/132251101"/>
    <hyperlink ref="F113" r:id="rId6" display="https://podminky.urs.cz/item/CS_URS_2025_01/162301501"/>
    <hyperlink ref="F116" r:id="rId7" display="https://podminky.urs.cz/item/CS_URS_2025_01/162301981"/>
    <hyperlink ref="F120" r:id="rId8" display="https://podminky.urs.cz/item/CS_URS_2025_01/162351103"/>
    <hyperlink ref="F126" r:id="rId9" display="https://podminky.urs.cz/item/CS_URS_2025_01/162751117"/>
    <hyperlink ref="F128" r:id="rId10" display="https://podminky.urs.cz/item/CS_URS_2025_01/162751119"/>
    <hyperlink ref="F132" r:id="rId11" display="https://podminky.urs.cz/item/CS_URS_2025_01/162751137"/>
    <hyperlink ref="F136" r:id="rId12" display="https://podminky.urs.cz/item/CS_URS_2025_01/162751139"/>
    <hyperlink ref="F140" r:id="rId13" display="https://podminky.urs.cz/item/CS_URS_2025_01/171201221"/>
    <hyperlink ref="F143" r:id="rId14" display="https://podminky.urs.cz/item/CS_URS_2025_01/171251201"/>
    <hyperlink ref="F145" r:id="rId15" display="https://podminky.urs.cz/item/CS_URS_2025_01/174151101"/>
    <hyperlink ref="F148" r:id="rId16" display="https://podminky.urs.cz/item/CS_URS_2025_01/181351003"/>
    <hyperlink ref="F155" r:id="rId17" display="https://podminky.urs.cz/item/CS_URS_2025_01/183405211"/>
    <hyperlink ref="F161" r:id="rId18" display="https://podminky.urs.cz/item/CS_URS_2025_01/273321118"/>
    <hyperlink ref="F165" r:id="rId19" display="https://podminky.urs.cz/item/CS_URS_2025_01/273321191"/>
    <hyperlink ref="F167" r:id="rId20" display="https://podminky.urs.cz/item/CS_URS_2025_01/273354111"/>
    <hyperlink ref="F171" r:id="rId21" display="https://podminky.urs.cz/item/CS_URS_2025_01/273354211"/>
    <hyperlink ref="F174" r:id="rId22" display="https://podminky.urs.cz/item/CS_URS_2025_01/273361116"/>
    <hyperlink ref="F177" r:id="rId23" display="https://podminky.urs.cz/item/CS_URS_2025_01/274311127"/>
    <hyperlink ref="F180" r:id="rId24" display="https://podminky.urs.cz/item/CS_URS_2025_01/274311191"/>
    <hyperlink ref="F182" r:id="rId25" display="https://podminky.urs.cz/item/CS_URS_2025_01/274321118"/>
    <hyperlink ref="F184" r:id="rId26" display="https://podminky.urs.cz/item/CS_URS_2025_01/274321191"/>
    <hyperlink ref="F186" r:id="rId27" display="https://podminky.urs.cz/item/CS_URS_2025_01/274361116"/>
    <hyperlink ref="F190" r:id="rId28" display="https://podminky.urs.cz/item/CS_URS_2025_01/451315114"/>
    <hyperlink ref="F194" r:id="rId29" display="https://podminky.urs.cz/item/CS_URS_2025_01/451315117"/>
    <hyperlink ref="F196" r:id="rId30" display="https://podminky.urs.cz/item/CS_URS_2025_01/451315124"/>
    <hyperlink ref="F200" r:id="rId31" display="https://podminky.urs.cz/item/CS_URS_2025_01/465210122"/>
    <hyperlink ref="F204" r:id="rId32" display="https://podminky.urs.cz/item/CS_URS_2025_01/465511521"/>
    <hyperlink ref="F207" r:id="rId33" display="https://podminky.urs.cz/item/CS_URS_2025_01/711112001"/>
    <hyperlink ref="F213" r:id="rId34" display="https://podminky.urs.cz/item/CS_URS_2025_01/711112052"/>
    <hyperlink ref="F219" r:id="rId35" display="https://podminky.urs.cz/item/CS_URS_2025_01/998711101"/>
    <hyperlink ref="F222" r:id="rId36" display="https://podminky.urs.cz/item/CS_URS_2025_01/919521250"/>
    <hyperlink ref="F234" r:id="rId37" display="https://podminky.urs.cz/item/CS_URS_2025_01/931994142"/>
    <hyperlink ref="F238" r:id="rId38" display="https://podminky.urs.cz/item/CS_URS_2025_01/936942211"/>
    <hyperlink ref="F241" r:id="rId39" display="https://podminky.urs.cz/item/CS_URS_2025_01/962021112"/>
    <hyperlink ref="F245" r:id="rId40" display="https://podminky.urs.cz/item/CS_URS_2025_01/963021112"/>
    <hyperlink ref="F248" r:id="rId41" display="https://podminky.urs.cz/item/CS_URS_2025_01/992114111"/>
    <hyperlink ref="F252" r:id="rId42" display="https://podminky.urs.cz/item/CS_URS_2025_01/997013501"/>
    <hyperlink ref="F254" r:id="rId43" display="https://podminky.urs.cz/item/CS_URS_2025_01/997013509"/>
    <hyperlink ref="F258" r:id="rId44" display="https://podminky.urs.cz/item/CS_URS_2025_01/997221655"/>
    <hyperlink ref="F261" r:id="rId45"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46"/>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166</v>
      </c>
      <c r="AZ2" s="306" t="s">
        <v>2343</v>
      </c>
      <c r="BA2" s="306" t="s">
        <v>2343</v>
      </c>
      <c r="BB2" s="306" t="s">
        <v>32</v>
      </c>
      <c r="BC2" s="306" t="s">
        <v>3272</v>
      </c>
      <c r="BD2" s="306" t="s">
        <v>86</v>
      </c>
    </row>
    <row r="3" s="1" customFormat="1" ht="6.96" customHeight="1">
      <c r="B3" s="142"/>
      <c r="C3" s="143"/>
      <c r="D3" s="143"/>
      <c r="E3" s="143"/>
      <c r="F3" s="143"/>
      <c r="G3" s="143"/>
      <c r="H3" s="143"/>
      <c r="I3" s="143"/>
      <c r="J3" s="143"/>
      <c r="K3" s="143"/>
      <c r="L3" s="23"/>
      <c r="AT3" s="20" t="s">
        <v>196</v>
      </c>
      <c r="AZ3" s="306" t="s">
        <v>3273</v>
      </c>
      <c r="BA3" s="306" t="s">
        <v>3273</v>
      </c>
      <c r="BB3" s="306" t="s">
        <v>32</v>
      </c>
      <c r="BC3" s="306" t="s">
        <v>3274</v>
      </c>
      <c r="BD3" s="306"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1737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3275</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ROUND(J93,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ROUND((SUM(BE93:BE285)),  2)</f>
        <v>0</v>
      </c>
      <c r="G35" s="42"/>
      <c r="H35" s="42"/>
      <c r="I35" s="161">
        <v>0.20999999999999999</v>
      </c>
      <c r="J35" s="160">
        <f>ROUND(((SUM(BE93:BE285))*I35),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ROUND((SUM(BF93:BF285)),  2)</f>
        <v>0</v>
      </c>
      <c r="G36" s="42"/>
      <c r="H36" s="42"/>
      <c r="I36" s="161">
        <v>0.14999999999999999</v>
      </c>
      <c r="J36" s="160">
        <f>ROUND(((SUM(BF93:BF285))*I36),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ROUND((SUM(BG93:BG285)),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ROUND((SUM(BH93:BH285)),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ROUND((SUM(BI93:BI285)),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1737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21-05 - Propustek v ev. km 80,518</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J93</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1739</v>
      </c>
      <c r="E64" s="181"/>
      <c r="F64" s="181"/>
      <c r="G64" s="181"/>
      <c r="H64" s="181"/>
      <c r="I64" s="181"/>
      <c r="J64" s="182">
        <f>J94</f>
        <v>0</v>
      </c>
      <c r="K64" s="179"/>
      <c r="L64" s="183"/>
      <c r="S64" s="9"/>
      <c r="T64" s="9"/>
      <c r="U64" s="9"/>
      <c r="V64" s="9"/>
      <c r="W64" s="9"/>
      <c r="X64" s="9"/>
      <c r="Y64" s="9"/>
      <c r="Z64" s="9"/>
      <c r="AA64" s="9"/>
      <c r="AB64" s="9"/>
      <c r="AC64" s="9"/>
      <c r="AD64" s="9"/>
      <c r="AE64" s="9"/>
    </row>
    <row r="65" s="9" customFormat="1" ht="24.96" customHeight="1">
      <c r="A65" s="9"/>
      <c r="B65" s="178"/>
      <c r="C65" s="179"/>
      <c r="D65" s="180" t="s">
        <v>1741</v>
      </c>
      <c r="E65" s="181"/>
      <c r="F65" s="181"/>
      <c r="G65" s="181"/>
      <c r="H65" s="181"/>
      <c r="I65" s="181"/>
      <c r="J65" s="182">
        <f>J143</f>
        <v>0</v>
      </c>
      <c r="K65" s="179"/>
      <c r="L65" s="183"/>
      <c r="S65" s="9"/>
      <c r="T65" s="9"/>
      <c r="U65" s="9"/>
      <c r="V65" s="9"/>
      <c r="W65" s="9"/>
      <c r="X65" s="9"/>
      <c r="Y65" s="9"/>
      <c r="Z65" s="9"/>
      <c r="AA65" s="9"/>
      <c r="AB65" s="9"/>
      <c r="AC65" s="9"/>
      <c r="AD65" s="9"/>
      <c r="AE65" s="9"/>
    </row>
    <row r="66" s="9" customFormat="1" ht="24.96" customHeight="1">
      <c r="A66" s="9"/>
      <c r="B66" s="178"/>
      <c r="C66" s="179"/>
      <c r="D66" s="180" t="s">
        <v>1742</v>
      </c>
      <c r="E66" s="181"/>
      <c r="F66" s="181"/>
      <c r="G66" s="181"/>
      <c r="H66" s="181"/>
      <c r="I66" s="181"/>
      <c r="J66" s="182">
        <f>J161</f>
        <v>0</v>
      </c>
      <c r="K66" s="179"/>
      <c r="L66" s="183"/>
      <c r="S66" s="9"/>
      <c r="T66" s="9"/>
      <c r="U66" s="9"/>
      <c r="V66" s="9"/>
      <c r="W66" s="9"/>
      <c r="X66" s="9"/>
      <c r="Y66" s="9"/>
      <c r="Z66" s="9"/>
      <c r="AA66" s="9"/>
      <c r="AB66" s="9"/>
      <c r="AC66" s="9"/>
      <c r="AD66" s="9"/>
      <c r="AE66" s="9"/>
    </row>
    <row r="67" s="9" customFormat="1" ht="24.96" customHeight="1">
      <c r="A67" s="9"/>
      <c r="B67" s="178"/>
      <c r="C67" s="179"/>
      <c r="D67" s="180" t="s">
        <v>1577</v>
      </c>
      <c r="E67" s="181"/>
      <c r="F67" s="181"/>
      <c r="G67" s="181"/>
      <c r="H67" s="181"/>
      <c r="I67" s="181"/>
      <c r="J67" s="182">
        <f>J186</f>
        <v>0</v>
      </c>
      <c r="K67" s="179"/>
      <c r="L67" s="183"/>
      <c r="S67" s="9"/>
      <c r="T67" s="9"/>
      <c r="U67" s="9"/>
      <c r="V67" s="9"/>
      <c r="W67" s="9"/>
      <c r="X67" s="9"/>
      <c r="Y67" s="9"/>
      <c r="Z67" s="9"/>
      <c r="AA67" s="9"/>
      <c r="AB67" s="9"/>
      <c r="AC67" s="9"/>
      <c r="AD67" s="9"/>
      <c r="AE67" s="9"/>
    </row>
    <row r="68" s="9" customFormat="1" ht="24.96" customHeight="1">
      <c r="A68" s="9"/>
      <c r="B68" s="178"/>
      <c r="C68" s="179"/>
      <c r="D68" s="180" t="s">
        <v>1743</v>
      </c>
      <c r="E68" s="181"/>
      <c r="F68" s="181"/>
      <c r="G68" s="181"/>
      <c r="H68" s="181"/>
      <c r="I68" s="181"/>
      <c r="J68" s="182">
        <f>J199</f>
        <v>0</v>
      </c>
      <c r="K68" s="179"/>
      <c r="L68" s="183"/>
      <c r="S68" s="9"/>
      <c r="T68" s="9"/>
      <c r="U68" s="9"/>
      <c r="V68" s="9"/>
      <c r="W68" s="9"/>
      <c r="X68" s="9"/>
      <c r="Y68" s="9"/>
      <c r="Z68" s="9"/>
      <c r="AA68" s="9"/>
      <c r="AB68" s="9"/>
      <c r="AC68" s="9"/>
      <c r="AD68" s="9"/>
      <c r="AE68" s="9"/>
    </row>
    <row r="69" s="9" customFormat="1" ht="24.96" customHeight="1">
      <c r="A69" s="9"/>
      <c r="B69" s="178"/>
      <c r="C69" s="179"/>
      <c r="D69" s="180" t="s">
        <v>1744</v>
      </c>
      <c r="E69" s="181"/>
      <c r="F69" s="181"/>
      <c r="G69" s="181"/>
      <c r="H69" s="181"/>
      <c r="I69" s="181"/>
      <c r="J69" s="182">
        <f>J242</f>
        <v>0</v>
      </c>
      <c r="K69" s="179"/>
      <c r="L69" s="183"/>
      <c r="S69" s="9"/>
      <c r="T69" s="9"/>
      <c r="U69" s="9"/>
      <c r="V69" s="9"/>
      <c r="W69" s="9"/>
      <c r="X69" s="9"/>
      <c r="Y69" s="9"/>
      <c r="Z69" s="9"/>
      <c r="AA69" s="9"/>
      <c r="AB69" s="9"/>
      <c r="AC69" s="9"/>
      <c r="AD69" s="9"/>
      <c r="AE69" s="9"/>
    </row>
    <row r="70" s="9" customFormat="1" ht="24.96" customHeight="1">
      <c r="A70" s="9"/>
      <c r="B70" s="178"/>
      <c r="C70" s="179"/>
      <c r="D70" s="180" t="s">
        <v>1745</v>
      </c>
      <c r="E70" s="181"/>
      <c r="F70" s="181"/>
      <c r="G70" s="181"/>
      <c r="H70" s="181"/>
      <c r="I70" s="181"/>
      <c r="J70" s="182">
        <f>J274</f>
        <v>0</v>
      </c>
      <c r="K70" s="179"/>
      <c r="L70" s="183"/>
      <c r="S70" s="9"/>
      <c r="T70" s="9"/>
      <c r="U70" s="9"/>
      <c r="V70" s="9"/>
      <c r="W70" s="9"/>
      <c r="X70" s="9"/>
      <c r="Y70" s="9"/>
      <c r="Z70" s="9"/>
      <c r="AA70" s="9"/>
      <c r="AB70" s="9"/>
      <c r="AC70" s="9"/>
      <c r="AD70" s="9"/>
      <c r="AE70" s="9"/>
    </row>
    <row r="71" s="9" customFormat="1" ht="24.96" customHeight="1">
      <c r="A71" s="9"/>
      <c r="B71" s="178"/>
      <c r="C71" s="179"/>
      <c r="D71" s="180" t="s">
        <v>1746</v>
      </c>
      <c r="E71" s="181"/>
      <c r="F71" s="181"/>
      <c r="G71" s="181"/>
      <c r="H71" s="181"/>
      <c r="I71" s="181"/>
      <c r="J71" s="182">
        <f>J283</f>
        <v>0</v>
      </c>
      <c r="K71" s="179"/>
      <c r="L71" s="183"/>
      <c r="S71" s="9"/>
      <c r="T71" s="9"/>
      <c r="U71" s="9"/>
      <c r="V71" s="9"/>
      <c r="W71" s="9"/>
      <c r="X71" s="9"/>
      <c r="Y71" s="9"/>
      <c r="Z71" s="9"/>
      <c r="AA71" s="9"/>
      <c r="AB71" s="9"/>
      <c r="AC71" s="9"/>
      <c r="AD71" s="9"/>
      <c r="AE71" s="9"/>
    </row>
    <row r="72" s="2" customFormat="1" ht="21.84" customHeight="1">
      <c r="A72" s="42"/>
      <c r="B72" s="43"/>
      <c r="C72" s="44"/>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63"/>
      <c r="C73" s="64"/>
      <c r="D73" s="64"/>
      <c r="E73" s="64"/>
      <c r="F73" s="64"/>
      <c r="G73" s="64"/>
      <c r="H73" s="64"/>
      <c r="I73" s="64"/>
      <c r="J73" s="64"/>
      <c r="K73" s="64"/>
      <c r="L73" s="148"/>
      <c r="S73" s="42"/>
      <c r="T73" s="42"/>
      <c r="U73" s="42"/>
      <c r="V73" s="42"/>
      <c r="W73" s="42"/>
      <c r="X73" s="42"/>
      <c r="Y73" s="42"/>
      <c r="Z73" s="42"/>
      <c r="AA73" s="42"/>
      <c r="AB73" s="42"/>
      <c r="AC73" s="42"/>
      <c r="AD73" s="42"/>
      <c r="AE73" s="42"/>
    </row>
    <row r="77" s="2" customFormat="1" ht="6.96" customHeight="1">
      <c r="A77" s="42"/>
      <c r="B77" s="65"/>
      <c r="C77" s="66"/>
      <c r="D77" s="66"/>
      <c r="E77" s="66"/>
      <c r="F77" s="66"/>
      <c r="G77" s="66"/>
      <c r="H77" s="66"/>
      <c r="I77" s="66"/>
      <c r="J77" s="66"/>
      <c r="K77" s="66"/>
      <c r="L77" s="148"/>
      <c r="S77" s="42"/>
      <c r="T77" s="42"/>
      <c r="U77" s="42"/>
      <c r="V77" s="42"/>
      <c r="W77" s="42"/>
      <c r="X77" s="42"/>
      <c r="Y77" s="42"/>
      <c r="Z77" s="42"/>
      <c r="AA77" s="42"/>
      <c r="AB77" s="42"/>
      <c r="AC77" s="42"/>
      <c r="AD77" s="42"/>
      <c r="AE77" s="42"/>
    </row>
    <row r="78" s="2" customFormat="1" ht="24.96" customHeight="1">
      <c r="A78" s="42"/>
      <c r="B78" s="43"/>
      <c r="C78" s="26" t="s">
        <v>204</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6.96" customHeight="1">
      <c r="A79" s="42"/>
      <c r="B79" s="43"/>
      <c r="C79" s="44"/>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16</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173" t="str">
        <f>E7</f>
        <v>Prostá rekonstrukce trati v úseku Police nad M. - Teplice nad M.</v>
      </c>
      <c r="F81" s="35"/>
      <c r="G81" s="35"/>
      <c r="H81" s="35"/>
      <c r="I81" s="44"/>
      <c r="J81" s="44"/>
      <c r="K81" s="44"/>
      <c r="L81" s="148"/>
      <c r="S81" s="42"/>
      <c r="T81" s="42"/>
      <c r="U81" s="42"/>
      <c r="V81" s="42"/>
      <c r="W81" s="42"/>
      <c r="X81" s="42"/>
      <c r="Y81" s="42"/>
      <c r="Z81" s="42"/>
      <c r="AA81" s="42"/>
      <c r="AB81" s="42"/>
      <c r="AC81" s="42"/>
      <c r="AD81" s="42"/>
      <c r="AE81" s="42"/>
    </row>
    <row r="82" s="1" customFormat="1" ht="12" customHeight="1">
      <c r="B82" s="24"/>
      <c r="C82" s="35" t="s">
        <v>189</v>
      </c>
      <c r="D82" s="25"/>
      <c r="E82" s="25"/>
      <c r="F82" s="25"/>
      <c r="G82" s="25"/>
      <c r="H82" s="25"/>
      <c r="I82" s="25"/>
      <c r="J82" s="25"/>
      <c r="K82" s="25"/>
      <c r="L82" s="23"/>
    </row>
    <row r="83" s="2" customFormat="1" ht="16.5" customHeight="1">
      <c r="A83" s="42"/>
      <c r="B83" s="43"/>
      <c r="C83" s="44"/>
      <c r="D83" s="44"/>
      <c r="E83" s="173" t="s">
        <v>1737</v>
      </c>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191</v>
      </c>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6.5" customHeight="1">
      <c r="A85" s="42"/>
      <c r="B85" s="43"/>
      <c r="C85" s="44"/>
      <c r="D85" s="44"/>
      <c r="E85" s="73" t="str">
        <f>E11</f>
        <v>SO 21-05 - Propustek v ev. km 80,518</v>
      </c>
      <c r="F85" s="44"/>
      <c r="G85" s="44"/>
      <c r="H85" s="44"/>
      <c r="I85" s="44"/>
      <c r="J85" s="44"/>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2" customHeight="1">
      <c r="A87" s="42"/>
      <c r="B87" s="43"/>
      <c r="C87" s="35" t="s">
        <v>22</v>
      </c>
      <c r="D87" s="44"/>
      <c r="E87" s="44"/>
      <c r="F87" s="30" t="str">
        <f>F14</f>
        <v>TÚ Police - Teplice</v>
      </c>
      <c r="G87" s="44"/>
      <c r="H87" s="44"/>
      <c r="I87" s="35" t="s">
        <v>24</v>
      </c>
      <c r="J87" s="76" t="str">
        <f>IF(J14="","",J14)</f>
        <v>7. 2. 2025</v>
      </c>
      <c r="K87" s="44"/>
      <c r="L87" s="148"/>
      <c r="S87" s="42"/>
      <c r="T87" s="42"/>
      <c r="U87" s="42"/>
      <c r="V87" s="42"/>
      <c r="W87" s="42"/>
      <c r="X87" s="42"/>
      <c r="Y87" s="42"/>
      <c r="Z87" s="42"/>
      <c r="AA87" s="42"/>
      <c r="AB87" s="42"/>
      <c r="AC87" s="42"/>
      <c r="AD87" s="42"/>
      <c r="AE87" s="42"/>
    </row>
    <row r="88" s="2" customFormat="1" ht="6.96"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2" customFormat="1" ht="15.15" customHeight="1">
      <c r="A89" s="42"/>
      <c r="B89" s="43"/>
      <c r="C89" s="35" t="s">
        <v>30</v>
      </c>
      <c r="D89" s="44"/>
      <c r="E89" s="44"/>
      <c r="F89" s="30" t="str">
        <f>E17</f>
        <v>Správa železnic, státní organizace</v>
      </c>
      <c r="G89" s="44"/>
      <c r="H89" s="44"/>
      <c r="I89" s="35" t="s">
        <v>37</v>
      </c>
      <c r="J89" s="40" t="str">
        <f>E23</f>
        <v>PRODIN a.s.</v>
      </c>
      <c r="K89" s="44"/>
      <c r="L89" s="148"/>
      <c r="S89" s="42"/>
      <c r="T89" s="42"/>
      <c r="U89" s="42"/>
      <c r="V89" s="42"/>
      <c r="W89" s="42"/>
      <c r="X89" s="42"/>
      <c r="Y89" s="42"/>
      <c r="Z89" s="42"/>
      <c r="AA89" s="42"/>
      <c r="AB89" s="42"/>
      <c r="AC89" s="42"/>
      <c r="AD89" s="42"/>
      <c r="AE89" s="42"/>
    </row>
    <row r="90" s="2" customFormat="1" ht="15.15" customHeight="1">
      <c r="A90" s="42"/>
      <c r="B90" s="43"/>
      <c r="C90" s="35" t="s">
        <v>35</v>
      </c>
      <c r="D90" s="44"/>
      <c r="E90" s="44"/>
      <c r="F90" s="30" t="str">
        <f>IF(E20="","",E20)</f>
        <v>Vyplň údaj</v>
      </c>
      <c r="G90" s="44"/>
      <c r="H90" s="44"/>
      <c r="I90" s="35" t="s">
        <v>40</v>
      </c>
      <c r="J90" s="40" t="str">
        <f>E26</f>
        <v>PRODIN a.s.</v>
      </c>
      <c r="K90" s="44"/>
      <c r="L90" s="148"/>
      <c r="S90" s="42"/>
      <c r="T90" s="42"/>
      <c r="U90" s="42"/>
      <c r="V90" s="42"/>
      <c r="W90" s="42"/>
      <c r="X90" s="42"/>
      <c r="Y90" s="42"/>
      <c r="Z90" s="42"/>
      <c r="AA90" s="42"/>
      <c r="AB90" s="42"/>
      <c r="AC90" s="42"/>
      <c r="AD90" s="42"/>
      <c r="AE90" s="42"/>
    </row>
    <row r="91" s="2" customFormat="1" ht="10.32" customHeight="1">
      <c r="A91" s="42"/>
      <c r="B91" s="43"/>
      <c r="C91" s="44"/>
      <c r="D91" s="44"/>
      <c r="E91" s="44"/>
      <c r="F91" s="44"/>
      <c r="G91" s="44"/>
      <c r="H91" s="44"/>
      <c r="I91" s="44"/>
      <c r="J91" s="44"/>
      <c r="K91" s="44"/>
      <c r="L91" s="148"/>
      <c r="S91" s="42"/>
      <c r="T91" s="42"/>
      <c r="U91" s="42"/>
      <c r="V91" s="42"/>
      <c r="W91" s="42"/>
      <c r="X91" s="42"/>
      <c r="Y91" s="42"/>
      <c r="Z91" s="42"/>
      <c r="AA91" s="42"/>
      <c r="AB91" s="42"/>
      <c r="AC91" s="42"/>
      <c r="AD91" s="42"/>
      <c r="AE91" s="42"/>
    </row>
    <row r="92" s="11" customFormat="1" ht="29.28" customHeight="1">
      <c r="A92" s="189"/>
      <c r="B92" s="190"/>
      <c r="C92" s="191" t="s">
        <v>205</v>
      </c>
      <c r="D92" s="192" t="s">
        <v>62</v>
      </c>
      <c r="E92" s="192" t="s">
        <v>58</v>
      </c>
      <c r="F92" s="192" t="s">
        <v>59</v>
      </c>
      <c r="G92" s="192" t="s">
        <v>206</v>
      </c>
      <c r="H92" s="192" t="s">
        <v>207</v>
      </c>
      <c r="I92" s="192" t="s">
        <v>208</v>
      </c>
      <c r="J92" s="192" t="s">
        <v>195</v>
      </c>
      <c r="K92" s="193" t="s">
        <v>209</v>
      </c>
      <c r="L92" s="194"/>
      <c r="M92" s="96" t="s">
        <v>32</v>
      </c>
      <c r="N92" s="97" t="s">
        <v>47</v>
      </c>
      <c r="O92" s="97" t="s">
        <v>210</v>
      </c>
      <c r="P92" s="97" t="s">
        <v>211</v>
      </c>
      <c r="Q92" s="97" t="s">
        <v>212</v>
      </c>
      <c r="R92" s="97" t="s">
        <v>213</v>
      </c>
      <c r="S92" s="97" t="s">
        <v>214</v>
      </c>
      <c r="T92" s="98" t="s">
        <v>215</v>
      </c>
      <c r="U92" s="189"/>
      <c r="V92" s="189"/>
      <c r="W92" s="189"/>
      <c r="X92" s="189"/>
      <c r="Y92" s="189"/>
      <c r="Z92" s="189"/>
      <c r="AA92" s="189"/>
      <c r="AB92" s="189"/>
      <c r="AC92" s="189"/>
      <c r="AD92" s="189"/>
      <c r="AE92" s="189"/>
    </row>
    <row r="93" s="2" customFormat="1" ht="22.8" customHeight="1">
      <c r="A93" s="42"/>
      <c r="B93" s="43"/>
      <c r="C93" s="103" t="s">
        <v>216</v>
      </c>
      <c r="D93" s="44"/>
      <c r="E93" s="44"/>
      <c r="F93" s="44"/>
      <c r="G93" s="44"/>
      <c r="H93" s="44"/>
      <c r="I93" s="44"/>
      <c r="J93" s="195">
        <f>BK93</f>
        <v>0</v>
      </c>
      <c r="K93" s="44"/>
      <c r="L93" s="48"/>
      <c r="M93" s="99"/>
      <c r="N93" s="196"/>
      <c r="O93" s="100"/>
      <c r="P93" s="197">
        <f>P94+P143+P161+P186+P199+P242+P274+P283</f>
        <v>0</v>
      </c>
      <c r="Q93" s="100"/>
      <c r="R93" s="197">
        <f>R94+R143+R161+R186+R199+R242+R274+R283</f>
        <v>420.26625088014998</v>
      </c>
      <c r="S93" s="100"/>
      <c r="T93" s="198">
        <f>T94+T143+T161+T186+T199+T242+T274+T283</f>
        <v>111.01600000000001</v>
      </c>
      <c r="U93" s="42"/>
      <c r="V93" s="42"/>
      <c r="W93" s="42"/>
      <c r="X93" s="42"/>
      <c r="Y93" s="42"/>
      <c r="Z93" s="42"/>
      <c r="AA93" s="42"/>
      <c r="AB93" s="42"/>
      <c r="AC93" s="42"/>
      <c r="AD93" s="42"/>
      <c r="AE93" s="42"/>
      <c r="AT93" s="20" t="s">
        <v>76</v>
      </c>
      <c r="AU93" s="20" t="s">
        <v>196</v>
      </c>
      <c r="BK93" s="199">
        <f>BK94+BK143+BK161+BK186+BK199+BK242+BK274+BK283</f>
        <v>0</v>
      </c>
    </row>
    <row r="94" s="12" customFormat="1" ht="25.92" customHeight="1">
      <c r="A94" s="12"/>
      <c r="B94" s="200"/>
      <c r="C94" s="201"/>
      <c r="D94" s="202" t="s">
        <v>76</v>
      </c>
      <c r="E94" s="203" t="s">
        <v>84</v>
      </c>
      <c r="F94" s="203" t="s">
        <v>220</v>
      </c>
      <c r="G94" s="201"/>
      <c r="H94" s="201"/>
      <c r="I94" s="204"/>
      <c r="J94" s="205">
        <f>BK94</f>
        <v>0</v>
      </c>
      <c r="K94" s="201"/>
      <c r="L94" s="206"/>
      <c r="M94" s="207"/>
      <c r="N94" s="208"/>
      <c r="O94" s="208"/>
      <c r="P94" s="209">
        <f>SUM(P95:P142)</f>
        <v>0</v>
      </c>
      <c r="Q94" s="208"/>
      <c r="R94" s="209">
        <f>SUM(R95:R142)</f>
        <v>257.64786200000003</v>
      </c>
      <c r="S94" s="208"/>
      <c r="T94" s="210">
        <f>SUM(T95:T142)</f>
        <v>0</v>
      </c>
      <c r="U94" s="12"/>
      <c r="V94" s="12"/>
      <c r="W94" s="12"/>
      <c r="X94" s="12"/>
      <c r="Y94" s="12"/>
      <c r="Z94" s="12"/>
      <c r="AA94" s="12"/>
      <c r="AB94" s="12"/>
      <c r="AC94" s="12"/>
      <c r="AD94" s="12"/>
      <c r="AE94" s="12"/>
      <c r="AR94" s="211" t="s">
        <v>84</v>
      </c>
      <c r="AT94" s="212" t="s">
        <v>76</v>
      </c>
      <c r="AU94" s="212" t="s">
        <v>77</v>
      </c>
      <c r="AY94" s="211" t="s">
        <v>219</v>
      </c>
      <c r="BK94" s="213">
        <f>SUM(BK95:BK142)</f>
        <v>0</v>
      </c>
    </row>
    <row r="95" s="2" customFormat="1" ht="37.8" customHeight="1">
      <c r="A95" s="42"/>
      <c r="B95" s="43"/>
      <c r="C95" s="216" t="s">
        <v>84</v>
      </c>
      <c r="D95" s="216" t="s">
        <v>221</v>
      </c>
      <c r="E95" s="217" t="s">
        <v>1747</v>
      </c>
      <c r="F95" s="218" t="s">
        <v>1748</v>
      </c>
      <c r="G95" s="219" t="s">
        <v>1749</v>
      </c>
      <c r="H95" s="220">
        <v>80</v>
      </c>
      <c r="I95" s="221"/>
      <c r="J95" s="222">
        <f>ROUND(I95*H95,2)</f>
        <v>0</v>
      </c>
      <c r="K95" s="218" t="s">
        <v>1129</v>
      </c>
      <c r="L95" s="48"/>
      <c r="M95" s="223" t="s">
        <v>32</v>
      </c>
      <c r="N95" s="224" t="s">
        <v>48</v>
      </c>
      <c r="O95" s="88"/>
      <c r="P95" s="225">
        <f>O95*H95</f>
        <v>0</v>
      </c>
      <c r="Q95" s="225">
        <v>0</v>
      </c>
      <c r="R95" s="225">
        <f>Q95*H95</f>
        <v>0</v>
      </c>
      <c r="S95" s="225">
        <v>0</v>
      </c>
      <c r="T95" s="226">
        <f>S95*H95</f>
        <v>0</v>
      </c>
      <c r="U95" s="42"/>
      <c r="V95" s="42"/>
      <c r="W95" s="42"/>
      <c r="X95" s="42"/>
      <c r="Y95" s="42"/>
      <c r="Z95" s="42"/>
      <c r="AA95" s="42"/>
      <c r="AB95" s="42"/>
      <c r="AC95" s="42"/>
      <c r="AD95" s="42"/>
      <c r="AE95" s="42"/>
      <c r="AR95" s="227" t="s">
        <v>226</v>
      </c>
      <c r="AT95" s="227" t="s">
        <v>221</v>
      </c>
      <c r="AU95" s="227" t="s">
        <v>84</v>
      </c>
      <c r="AY95" s="20" t="s">
        <v>219</v>
      </c>
      <c r="BE95" s="228">
        <f>IF(N95="základní",J95,0)</f>
        <v>0</v>
      </c>
      <c r="BF95" s="228">
        <f>IF(N95="snížená",J95,0)</f>
        <v>0</v>
      </c>
      <c r="BG95" s="228">
        <f>IF(N95="zákl. přenesená",J95,0)</f>
        <v>0</v>
      </c>
      <c r="BH95" s="228">
        <f>IF(N95="sníž. přenesená",J95,0)</f>
        <v>0</v>
      </c>
      <c r="BI95" s="228">
        <f>IF(N95="nulová",J95,0)</f>
        <v>0</v>
      </c>
      <c r="BJ95" s="20" t="s">
        <v>84</v>
      </c>
      <c r="BK95" s="228">
        <f>ROUND(I95*H95,2)</f>
        <v>0</v>
      </c>
      <c r="BL95" s="20" t="s">
        <v>226</v>
      </c>
      <c r="BM95" s="227" t="s">
        <v>3276</v>
      </c>
    </row>
    <row r="96" s="2" customFormat="1">
      <c r="A96" s="42"/>
      <c r="B96" s="43"/>
      <c r="C96" s="44"/>
      <c r="D96" s="299" t="s">
        <v>1131</v>
      </c>
      <c r="E96" s="44"/>
      <c r="F96" s="300" t="s">
        <v>1751</v>
      </c>
      <c r="G96" s="44"/>
      <c r="H96" s="44"/>
      <c r="I96" s="277"/>
      <c r="J96" s="44"/>
      <c r="K96" s="44"/>
      <c r="L96" s="48"/>
      <c r="M96" s="278"/>
      <c r="N96" s="279"/>
      <c r="O96" s="88"/>
      <c r="P96" s="88"/>
      <c r="Q96" s="88"/>
      <c r="R96" s="88"/>
      <c r="S96" s="88"/>
      <c r="T96" s="89"/>
      <c r="U96" s="42"/>
      <c r="V96" s="42"/>
      <c r="W96" s="42"/>
      <c r="X96" s="42"/>
      <c r="Y96" s="42"/>
      <c r="Z96" s="42"/>
      <c r="AA96" s="42"/>
      <c r="AB96" s="42"/>
      <c r="AC96" s="42"/>
      <c r="AD96" s="42"/>
      <c r="AE96" s="42"/>
      <c r="AT96" s="20" t="s">
        <v>1131</v>
      </c>
      <c r="AU96" s="20" t="s">
        <v>84</v>
      </c>
    </row>
    <row r="97" s="15" customFormat="1">
      <c r="A97" s="15"/>
      <c r="B97" s="266"/>
      <c r="C97" s="267"/>
      <c r="D97" s="231" t="s">
        <v>228</v>
      </c>
      <c r="E97" s="268" t="s">
        <v>32</v>
      </c>
      <c r="F97" s="269" t="s">
        <v>1759</v>
      </c>
      <c r="G97" s="267"/>
      <c r="H97" s="268" t="s">
        <v>32</v>
      </c>
      <c r="I97" s="270"/>
      <c r="J97" s="267"/>
      <c r="K97" s="267"/>
      <c r="L97" s="271"/>
      <c r="M97" s="272"/>
      <c r="N97" s="273"/>
      <c r="O97" s="273"/>
      <c r="P97" s="273"/>
      <c r="Q97" s="273"/>
      <c r="R97" s="273"/>
      <c r="S97" s="273"/>
      <c r="T97" s="274"/>
      <c r="U97" s="15"/>
      <c r="V97" s="15"/>
      <c r="W97" s="15"/>
      <c r="X97" s="15"/>
      <c r="Y97" s="15"/>
      <c r="Z97" s="15"/>
      <c r="AA97" s="15"/>
      <c r="AB97" s="15"/>
      <c r="AC97" s="15"/>
      <c r="AD97" s="15"/>
      <c r="AE97" s="15"/>
      <c r="AT97" s="275" t="s">
        <v>228</v>
      </c>
      <c r="AU97" s="275" t="s">
        <v>84</v>
      </c>
      <c r="AV97" s="15" t="s">
        <v>84</v>
      </c>
      <c r="AW97" s="15" t="s">
        <v>39</v>
      </c>
      <c r="AX97" s="15" t="s">
        <v>77</v>
      </c>
      <c r="AY97" s="275" t="s">
        <v>219</v>
      </c>
    </row>
    <row r="98" s="13" customFormat="1">
      <c r="A98" s="13"/>
      <c r="B98" s="229"/>
      <c r="C98" s="230"/>
      <c r="D98" s="231" t="s">
        <v>228</v>
      </c>
      <c r="E98" s="232" t="s">
        <v>1752</v>
      </c>
      <c r="F98" s="233" t="s">
        <v>3277</v>
      </c>
      <c r="G98" s="230"/>
      <c r="H98" s="234">
        <v>80</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84</v>
      </c>
      <c r="AV98" s="13" t="s">
        <v>86</v>
      </c>
      <c r="AW98" s="13" t="s">
        <v>39</v>
      </c>
      <c r="AX98" s="13" t="s">
        <v>84</v>
      </c>
      <c r="AY98" s="240" t="s">
        <v>219</v>
      </c>
    </row>
    <row r="99" s="2" customFormat="1" ht="33" customHeight="1">
      <c r="A99" s="42"/>
      <c r="B99" s="43"/>
      <c r="C99" s="216" t="s">
        <v>86</v>
      </c>
      <c r="D99" s="216" t="s">
        <v>221</v>
      </c>
      <c r="E99" s="217" t="s">
        <v>2895</v>
      </c>
      <c r="F99" s="218" t="s">
        <v>2896</v>
      </c>
      <c r="G99" s="219" t="s">
        <v>1764</v>
      </c>
      <c r="H99" s="220">
        <v>130</v>
      </c>
      <c r="I99" s="221"/>
      <c r="J99" s="222">
        <f>ROUND(I99*H99,2)</f>
        <v>0</v>
      </c>
      <c r="K99" s="218" t="s">
        <v>1129</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3278</v>
      </c>
    </row>
    <row r="100" s="2" customFormat="1">
      <c r="A100" s="42"/>
      <c r="B100" s="43"/>
      <c r="C100" s="44"/>
      <c r="D100" s="299" t="s">
        <v>1131</v>
      </c>
      <c r="E100" s="44"/>
      <c r="F100" s="300" t="s">
        <v>2898</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1131</v>
      </c>
      <c r="AU100" s="20" t="s">
        <v>84</v>
      </c>
    </row>
    <row r="101" s="2" customFormat="1" ht="24.15" customHeight="1">
      <c r="A101" s="42"/>
      <c r="B101" s="43"/>
      <c r="C101" s="216" t="s">
        <v>237</v>
      </c>
      <c r="D101" s="216" t="s">
        <v>221</v>
      </c>
      <c r="E101" s="217" t="s">
        <v>2831</v>
      </c>
      <c r="F101" s="218" t="s">
        <v>2832</v>
      </c>
      <c r="G101" s="219" t="s">
        <v>1756</v>
      </c>
      <c r="H101" s="220">
        <v>10</v>
      </c>
      <c r="I101" s="221"/>
      <c r="J101" s="222">
        <f>ROUND(I101*H101,2)</f>
        <v>0</v>
      </c>
      <c r="K101" s="218" t="s">
        <v>1903</v>
      </c>
      <c r="L101" s="48"/>
      <c r="M101" s="223" t="s">
        <v>32</v>
      </c>
      <c r="N101" s="224" t="s">
        <v>48</v>
      </c>
      <c r="O101" s="88"/>
      <c r="P101" s="225">
        <f>O101*H101</f>
        <v>0</v>
      </c>
      <c r="Q101" s="225">
        <v>0.047</v>
      </c>
      <c r="R101" s="225">
        <f>Q101*H101</f>
        <v>0.46999999999999997</v>
      </c>
      <c r="S101" s="225">
        <v>0</v>
      </c>
      <c r="T101" s="226">
        <f>S101*H101</f>
        <v>0</v>
      </c>
      <c r="U101" s="42"/>
      <c r="V101" s="42"/>
      <c r="W101" s="42"/>
      <c r="X101" s="42"/>
      <c r="Y101" s="42"/>
      <c r="Z101" s="42"/>
      <c r="AA101" s="42"/>
      <c r="AB101" s="42"/>
      <c r="AC101" s="42"/>
      <c r="AD101" s="42"/>
      <c r="AE101" s="42"/>
      <c r="AR101" s="227" t="s">
        <v>226</v>
      </c>
      <c r="AT101" s="227" t="s">
        <v>221</v>
      </c>
      <c r="AU101" s="227" t="s">
        <v>84</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3279</v>
      </c>
    </row>
    <row r="102" s="15" customFormat="1">
      <c r="A102" s="15"/>
      <c r="B102" s="266"/>
      <c r="C102" s="267"/>
      <c r="D102" s="231" t="s">
        <v>228</v>
      </c>
      <c r="E102" s="268" t="s">
        <v>32</v>
      </c>
      <c r="F102" s="269" t="s">
        <v>3280</v>
      </c>
      <c r="G102" s="267"/>
      <c r="H102" s="268" t="s">
        <v>32</v>
      </c>
      <c r="I102" s="270"/>
      <c r="J102" s="267"/>
      <c r="K102" s="267"/>
      <c r="L102" s="271"/>
      <c r="M102" s="272"/>
      <c r="N102" s="273"/>
      <c r="O102" s="273"/>
      <c r="P102" s="273"/>
      <c r="Q102" s="273"/>
      <c r="R102" s="273"/>
      <c r="S102" s="273"/>
      <c r="T102" s="274"/>
      <c r="U102" s="15"/>
      <c r="V102" s="15"/>
      <c r="W102" s="15"/>
      <c r="X102" s="15"/>
      <c r="Y102" s="15"/>
      <c r="Z102" s="15"/>
      <c r="AA102" s="15"/>
      <c r="AB102" s="15"/>
      <c r="AC102" s="15"/>
      <c r="AD102" s="15"/>
      <c r="AE102" s="15"/>
      <c r="AT102" s="275" t="s">
        <v>228</v>
      </c>
      <c r="AU102" s="275" t="s">
        <v>84</v>
      </c>
      <c r="AV102" s="15" t="s">
        <v>84</v>
      </c>
      <c r="AW102" s="15" t="s">
        <v>39</v>
      </c>
      <c r="AX102" s="15" t="s">
        <v>77</v>
      </c>
      <c r="AY102" s="275" t="s">
        <v>219</v>
      </c>
    </row>
    <row r="103" s="13" customFormat="1">
      <c r="A103" s="13"/>
      <c r="B103" s="229"/>
      <c r="C103" s="230"/>
      <c r="D103" s="231" t="s">
        <v>228</v>
      </c>
      <c r="E103" s="232" t="s">
        <v>1768</v>
      </c>
      <c r="F103" s="233" t="s">
        <v>539</v>
      </c>
      <c r="G103" s="230"/>
      <c r="H103" s="234">
        <v>10</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84</v>
      </c>
      <c r="AV103" s="13" t="s">
        <v>86</v>
      </c>
      <c r="AW103" s="13" t="s">
        <v>39</v>
      </c>
      <c r="AX103" s="13" t="s">
        <v>84</v>
      </c>
      <c r="AY103" s="240" t="s">
        <v>219</v>
      </c>
    </row>
    <row r="104" s="2" customFormat="1" ht="24.15" customHeight="1">
      <c r="A104" s="42"/>
      <c r="B104" s="43"/>
      <c r="C104" s="216" t="s">
        <v>226</v>
      </c>
      <c r="D104" s="216" t="s">
        <v>221</v>
      </c>
      <c r="E104" s="217" t="s">
        <v>1213</v>
      </c>
      <c r="F104" s="218" t="s">
        <v>1214</v>
      </c>
      <c r="G104" s="219" t="s">
        <v>1749</v>
      </c>
      <c r="H104" s="220">
        <v>80</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3281</v>
      </c>
    </row>
    <row r="105" s="2" customFormat="1">
      <c r="A105" s="42"/>
      <c r="B105" s="43"/>
      <c r="C105" s="44"/>
      <c r="D105" s="299" t="s">
        <v>1131</v>
      </c>
      <c r="E105" s="44"/>
      <c r="F105" s="300" t="s">
        <v>1216</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13" customFormat="1">
      <c r="A106" s="13"/>
      <c r="B106" s="229"/>
      <c r="C106" s="230"/>
      <c r="D106" s="231" t="s">
        <v>228</v>
      </c>
      <c r="E106" s="232" t="s">
        <v>1775</v>
      </c>
      <c r="F106" s="233" t="s">
        <v>3282</v>
      </c>
      <c r="G106" s="230"/>
      <c r="H106" s="234">
        <v>80</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24.15" customHeight="1">
      <c r="A107" s="42"/>
      <c r="B107" s="43"/>
      <c r="C107" s="216" t="s">
        <v>246</v>
      </c>
      <c r="D107" s="216" t="s">
        <v>221</v>
      </c>
      <c r="E107" s="217" t="s">
        <v>1802</v>
      </c>
      <c r="F107" s="218" t="s">
        <v>1803</v>
      </c>
      <c r="G107" s="219" t="s">
        <v>1749</v>
      </c>
      <c r="H107" s="220">
        <v>1200</v>
      </c>
      <c r="I107" s="221"/>
      <c r="J107" s="222">
        <f>ROUND(I107*H107,2)</f>
        <v>0</v>
      </c>
      <c r="K107" s="218" t="s">
        <v>1129</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3283</v>
      </c>
    </row>
    <row r="108" s="2" customFormat="1">
      <c r="A108" s="42"/>
      <c r="B108" s="43"/>
      <c r="C108" s="44"/>
      <c r="D108" s="299" t="s">
        <v>1131</v>
      </c>
      <c r="E108" s="44"/>
      <c r="F108" s="300" t="s">
        <v>1805</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1131</v>
      </c>
      <c r="AU108" s="20" t="s">
        <v>84</v>
      </c>
    </row>
    <row r="109" s="15" customFormat="1">
      <c r="A109" s="15"/>
      <c r="B109" s="266"/>
      <c r="C109" s="267"/>
      <c r="D109" s="231" t="s">
        <v>228</v>
      </c>
      <c r="E109" s="268" t="s">
        <v>32</v>
      </c>
      <c r="F109" s="269" t="s">
        <v>1806</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13" customFormat="1">
      <c r="A110" s="13"/>
      <c r="B110" s="229"/>
      <c r="C110" s="230"/>
      <c r="D110" s="231" t="s">
        <v>228</v>
      </c>
      <c r="E110" s="232" t="s">
        <v>1783</v>
      </c>
      <c r="F110" s="233" t="s">
        <v>3284</v>
      </c>
      <c r="G110" s="230"/>
      <c r="H110" s="234">
        <v>1200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84</v>
      </c>
      <c r="AV110" s="13" t="s">
        <v>86</v>
      </c>
      <c r="AW110" s="13" t="s">
        <v>39</v>
      </c>
      <c r="AX110" s="13" t="s">
        <v>84</v>
      </c>
      <c r="AY110" s="240" t="s">
        <v>219</v>
      </c>
    </row>
    <row r="111" s="2" customFormat="1" ht="37.8" customHeight="1">
      <c r="A111" s="42"/>
      <c r="B111" s="43"/>
      <c r="C111" s="216" t="s">
        <v>252</v>
      </c>
      <c r="D111" s="216" t="s">
        <v>221</v>
      </c>
      <c r="E111" s="217" t="s">
        <v>1223</v>
      </c>
      <c r="F111" s="218" t="s">
        <v>1815</v>
      </c>
      <c r="G111" s="219" t="s">
        <v>1764</v>
      </c>
      <c r="H111" s="220">
        <v>130</v>
      </c>
      <c r="I111" s="221"/>
      <c r="J111" s="222">
        <f>ROUND(I111*H111,2)</f>
        <v>0</v>
      </c>
      <c r="K111" s="218" t="s">
        <v>1129</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3285</v>
      </c>
    </row>
    <row r="112" s="2" customFormat="1">
      <c r="A112" s="42"/>
      <c r="B112" s="43"/>
      <c r="C112" s="44"/>
      <c r="D112" s="299" t="s">
        <v>1131</v>
      </c>
      <c r="E112" s="44"/>
      <c r="F112" s="300" t="s">
        <v>1226</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1131</v>
      </c>
      <c r="AU112" s="20" t="s">
        <v>84</v>
      </c>
    </row>
    <row r="113" s="2" customFormat="1" ht="37.8" customHeight="1">
      <c r="A113" s="42"/>
      <c r="B113" s="43"/>
      <c r="C113" s="216" t="s">
        <v>256</v>
      </c>
      <c r="D113" s="216" t="s">
        <v>221</v>
      </c>
      <c r="E113" s="217" t="s">
        <v>1228</v>
      </c>
      <c r="F113" s="218" t="s">
        <v>1817</v>
      </c>
      <c r="G113" s="219" t="s">
        <v>1764</v>
      </c>
      <c r="H113" s="220">
        <v>1300</v>
      </c>
      <c r="I113" s="221"/>
      <c r="J113" s="222">
        <f>ROUND(I113*H113,2)</f>
        <v>0</v>
      </c>
      <c r="K113" s="218" t="s">
        <v>1129</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3286</v>
      </c>
    </row>
    <row r="114" s="2" customFormat="1">
      <c r="A114" s="42"/>
      <c r="B114" s="43"/>
      <c r="C114" s="44"/>
      <c r="D114" s="299" t="s">
        <v>1131</v>
      </c>
      <c r="E114" s="44"/>
      <c r="F114" s="300" t="s">
        <v>1231</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1131</v>
      </c>
      <c r="AU114" s="20" t="s">
        <v>84</v>
      </c>
    </row>
    <row r="115" s="15" customFormat="1">
      <c r="A115" s="15"/>
      <c r="B115" s="266"/>
      <c r="C115" s="267"/>
      <c r="D115" s="231" t="s">
        <v>228</v>
      </c>
      <c r="E115" s="268" t="s">
        <v>32</v>
      </c>
      <c r="F115" s="269" t="s">
        <v>2917</v>
      </c>
      <c r="G115" s="267"/>
      <c r="H115" s="268" t="s">
        <v>32</v>
      </c>
      <c r="I115" s="270"/>
      <c r="J115" s="267"/>
      <c r="K115" s="267"/>
      <c r="L115" s="271"/>
      <c r="M115" s="272"/>
      <c r="N115" s="273"/>
      <c r="O115" s="273"/>
      <c r="P115" s="273"/>
      <c r="Q115" s="273"/>
      <c r="R115" s="273"/>
      <c r="S115" s="273"/>
      <c r="T115" s="274"/>
      <c r="U115" s="15"/>
      <c r="V115" s="15"/>
      <c r="W115" s="15"/>
      <c r="X115" s="15"/>
      <c r="Y115" s="15"/>
      <c r="Z115" s="15"/>
      <c r="AA115" s="15"/>
      <c r="AB115" s="15"/>
      <c r="AC115" s="15"/>
      <c r="AD115" s="15"/>
      <c r="AE115" s="15"/>
      <c r="AT115" s="275" t="s">
        <v>228</v>
      </c>
      <c r="AU115" s="275" t="s">
        <v>84</v>
      </c>
      <c r="AV115" s="15" t="s">
        <v>84</v>
      </c>
      <c r="AW115" s="15" t="s">
        <v>39</v>
      </c>
      <c r="AX115" s="15" t="s">
        <v>77</v>
      </c>
      <c r="AY115" s="275" t="s">
        <v>219</v>
      </c>
    </row>
    <row r="116" s="13" customFormat="1">
      <c r="A116" s="13"/>
      <c r="B116" s="229"/>
      <c r="C116" s="230"/>
      <c r="D116" s="231" t="s">
        <v>228</v>
      </c>
      <c r="E116" s="232" t="s">
        <v>1797</v>
      </c>
      <c r="F116" s="233" t="s">
        <v>3287</v>
      </c>
      <c r="G116" s="230"/>
      <c r="H116" s="234">
        <v>1300</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84</v>
      </c>
      <c r="AV116" s="13" t="s">
        <v>86</v>
      </c>
      <c r="AW116" s="13" t="s">
        <v>39</v>
      </c>
      <c r="AX116" s="13" t="s">
        <v>84</v>
      </c>
      <c r="AY116" s="240" t="s">
        <v>219</v>
      </c>
    </row>
    <row r="117" s="2" customFormat="1" ht="24.15" customHeight="1">
      <c r="A117" s="42"/>
      <c r="B117" s="43"/>
      <c r="C117" s="216" t="s">
        <v>262</v>
      </c>
      <c r="D117" s="216" t="s">
        <v>221</v>
      </c>
      <c r="E117" s="217" t="s">
        <v>1262</v>
      </c>
      <c r="F117" s="218" t="s">
        <v>1263</v>
      </c>
      <c r="G117" s="219" t="s">
        <v>1839</v>
      </c>
      <c r="H117" s="220">
        <v>260</v>
      </c>
      <c r="I117" s="221"/>
      <c r="J117" s="222">
        <f>ROUND(I117*H117,2)</f>
        <v>0</v>
      </c>
      <c r="K117" s="218" t="s">
        <v>1129</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3288</v>
      </c>
    </row>
    <row r="118" s="2" customFormat="1">
      <c r="A118" s="42"/>
      <c r="B118" s="43"/>
      <c r="C118" s="44"/>
      <c r="D118" s="299" t="s">
        <v>1131</v>
      </c>
      <c r="E118" s="44"/>
      <c r="F118" s="300" t="s">
        <v>1265</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1131</v>
      </c>
      <c r="AU118" s="20" t="s">
        <v>84</v>
      </c>
    </row>
    <row r="119" s="13" customFormat="1">
      <c r="A119" s="13"/>
      <c r="B119" s="229"/>
      <c r="C119" s="230"/>
      <c r="D119" s="231" t="s">
        <v>228</v>
      </c>
      <c r="E119" s="232" t="s">
        <v>1800</v>
      </c>
      <c r="F119" s="233" t="s">
        <v>3289</v>
      </c>
      <c r="G119" s="230"/>
      <c r="H119" s="234">
        <v>260</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84</v>
      </c>
      <c r="AV119" s="13" t="s">
        <v>86</v>
      </c>
      <c r="AW119" s="13" t="s">
        <v>39</v>
      </c>
      <c r="AX119" s="13" t="s">
        <v>84</v>
      </c>
      <c r="AY119" s="240" t="s">
        <v>219</v>
      </c>
    </row>
    <row r="120" s="2" customFormat="1" ht="16.5" customHeight="1">
      <c r="A120" s="42"/>
      <c r="B120" s="43"/>
      <c r="C120" s="216" t="s">
        <v>267</v>
      </c>
      <c r="D120" s="216" t="s">
        <v>221</v>
      </c>
      <c r="E120" s="217" t="s">
        <v>2923</v>
      </c>
      <c r="F120" s="218" t="s">
        <v>1836</v>
      </c>
      <c r="G120" s="219" t="s">
        <v>1764</v>
      </c>
      <c r="H120" s="220">
        <v>130</v>
      </c>
      <c r="I120" s="221"/>
      <c r="J120" s="222">
        <f>ROUND(I120*H120,2)</f>
        <v>0</v>
      </c>
      <c r="K120" s="218" t="s">
        <v>1129</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3290</v>
      </c>
    </row>
    <row r="121" s="2" customFormat="1">
      <c r="A121" s="42"/>
      <c r="B121" s="43"/>
      <c r="C121" s="44"/>
      <c r="D121" s="299" t="s">
        <v>1131</v>
      </c>
      <c r="E121" s="44"/>
      <c r="F121" s="300" t="s">
        <v>2925</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2" customFormat="1" ht="24.15" customHeight="1">
      <c r="A122" s="42"/>
      <c r="B122" s="43"/>
      <c r="C122" s="216" t="s">
        <v>273</v>
      </c>
      <c r="D122" s="216" t="s">
        <v>221</v>
      </c>
      <c r="E122" s="217" t="s">
        <v>1843</v>
      </c>
      <c r="F122" s="218" t="s">
        <v>1844</v>
      </c>
      <c r="G122" s="219" t="s">
        <v>1764</v>
      </c>
      <c r="H122" s="220">
        <v>117</v>
      </c>
      <c r="I122" s="221"/>
      <c r="J122" s="222">
        <f>ROUND(I122*H122,2)</f>
        <v>0</v>
      </c>
      <c r="K122" s="218" t="s">
        <v>1129</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3291</v>
      </c>
    </row>
    <row r="123" s="2" customFormat="1">
      <c r="A123" s="42"/>
      <c r="B123" s="43"/>
      <c r="C123" s="44"/>
      <c r="D123" s="299" t="s">
        <v>1131</v>
      </c>
      <c r="E123" s="44"/>
      <c r="F123" s="300" t="s">
        <v>1846</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1131</v>
      </c>
      <c r="AU123" s="20" t="s">
        <v>84</v>
      </c>
    </row>
    <row r="124" s="15" customFormat="1">
      <c r="A124" s="15"/>
      <c r="B124" s="266"/>
      <c r="C124" s="267"/>
      <c r="D124" s="231" t="s">
        <v>228</v>
      </c>
      <c r="E124" s="268" t="s">
        <v>32</v>
      </c>
      <c r="F124" s="269" t="s">
        <v>2929</v>
      </c>
      <c r="G124" s="267"/>
      <c r="H124" s="268" t="s">
        <v>32</v>
      </c>
      <c r="I124" s="270"/>
      <c r="J124" s="267"/>
      <c r="K124" s="267"/>
      <c r="L124" s="271"/>
      <c r="M124" s="272"/>
      <c r="N124" s="273"/>
      <c r="O124" s="273"/>
      <c r="P124" s="273"/>
      <c r="Q124" s="273"/>
      <c r="R124" s="273"/>
      <c r="S124" s="273"/>
      <c r="T124" s="274"/>
      <c r="U124" s="15"/>
      <c r="V124" s="15"/>
      <c r="W124" s="15"/>
      <c r="X124" s="15"/>
      <c r="Y124" s="15"/>
      <c r="Z124" s="15"/>
      <c r="AA124" s="15"/>
      <c r="AB124" s="15"/>
      <c r="AC124" s="15"/>
      <c r="AD124" s="15"/>
      <c r="AE124" s="15"/>
      <c r="AT124" s="275" t="s">
        <v>228</v>
      </c>
      <c r="AU124" s="275" t="s">
        <v>84</v>
      </c>
      <c r="AV124" s="15" t="s">
        <v>84</v>
      </c>
      <c r="AW124" s="15" t="s">
        <v>39</v>
      </c>
      <c r="AX124" s="15" t="s">
        <v>77</v>
      </c>
      <c r="AY124" s="275" t="s">
        <v>219</v>
      </c>
    </row>
    <row r="125" s="15" customFormat="1">
      <c r="A125" s="15"/>
      <c r="B125" s="266"/>
      <c r="C125" s="267"/>
      <c r="D125" s="231" t="s">
        <v>228</v>
      </c>
      <c r="E125" s="268" t="s">
        <v>32</v>
      </c>
      <c r="F125" s="269" t="s">
        <v>3292</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84</v>
      </c>
      <c r="AV125" s="15" t="s">
        <v>84</v>
      </c>
      <c r="AW125" s="15" t="s">
        <v>39</v>
      </c>
      <c r="AX125" s="15" t="s">
        <v>77</v>
      </c>
      <c r="AY125" s="275" t="s">
        <v>219</v>
      </c>
    </row>
    <row r="126" s="13" customFormat="1">
      <c r="A126" s="13"/>
      <c r="B126" s="229"/>
      <c r="C126" s="230"/>
      <c r="D126" s="231" t="s">
        <v>228</v>
      </c>
      <c r="E126" s="232" t="s">
        <v>1814</v>
      </c>
      <c r="F126" s="233" t="s">
        <v>3293</v>
      </c>
      <c r="G126" s="230"/>
      <c r="H126" s="234">
        <v>117</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84</v>
      </c>
      <c r="AY126" s="240" t="s">
        <v>219</v>
      </c>
    </row>
    <row r="127" s="2" customFormat="1" ht="16.5" customHeight="1">
      <c r="A127" s="42"/>
      <c r="B127" s="43"/>
      <c r="C127" s="252" t="s">
        <v>279</v>
      </c>
      <c r="D127" s="252" t="s">
        <v>280</v>
      </c>
      <c r="E127" s="253" t="s">
        <v>1847</v>
      </c>
      <c r="F127" s="254" t="s">
        <v>1848</v>
      </c>
      <c r="G127" s="255" t="s">
        <v>1839</v>
      </c>
      <c r="H127" s="256">
        <v>245.69999999999999</v>
      </c>
      <c r="I127" s="257"/>
      <c r="J127" s="258">
        <f>ROUND(I127*H127,2)</f>
        <v>0</v>
      </c>
      <c r="K127" s="254" t="s">
        <v>1129</v>
      </c>
      <c r="L127" s="259"/>
      <c r="M127" s="260" t="s">
        <v>32</v>
      </c>
      <c r="N127" s="261" t="s">
        <v>48</v>
      </c>
      <c r="O127" s="88"/>
      <c r="P127" s="225">
        <f>O127*H127</f>
        <v>0</v>
      </c>
      <c r="Q127" s="225">
        <v>1</v>
      </c>
      <c r="R127" s="225">
        <f>Q127*H127</f>
        <v>245.69999999999999</v>
      </c>
      <c r="S127" s="225">
        <v>0</v>
      </c>
      <c r="T127" s="226">
        <f>S127*H127</f>
        <v>0</v>
      </c>
      <c r="U127" s="42"/>
      <c r="V127" s="42"/>
      <c r="W127" s="42"/>
      <c r="X127" s="42"/>
      <c r="Y127" s="42"/>
      <c r="Z127" s="42"/>
      <c r="AA127" s="42"/>
      <c r="AB127" s="42"/>
      <c r="AC127" s="42"/>
      <c r="AD127" s="42"/>
      <c r="AE127" s="42"/>
      <c r="AR127" s="227" t="s">
        <v>262</v>
      </c>
      <c r="AT127" s="227" t="s">
        <v>280</v>
      </c>
      <c r="AU127" s="227" t="s">
        <v>84</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3294</v>
      </c>
    </row>
    <row r="128" s="15" customFormat="1">
      <c r="A128" s="15"/>
      <c r="B128" s="266"/>
      <c r="C128" s="267"/>
      <c r="D128" s="231" t="s">
        <v>228</v>
      </c>
      <c r="E128" s="268" t="s">
        <v>32</v>
      </c>
      <c r="F128" s="269" t="s">
        <v>2929</v>
      </c>
      <c r="G128" s="267"/>
      <c r="H128" s="268" t="s">
        <v>32</v>
      </c>
      <c r="I128" s="270"/>
      <c r="J128" s="267"/>
      <c r="K128" s="267"/>
      <c r="L128" s="271"/>
      <c r="M128" s="272"/>
      <c r="N128" s="273"/>
      <c r="O128" s="273"/>
      <c r="P128" s="273"/>
      <c r="Q128" s="273"/>
      <c r="R128" s="273"/>
      <c r="S128" s="273"/>
      <c r="T128" s="274"/>
      <c r="U128" s="15"/>
      <c r="V128" s="15"/>
      <c r="W128" s="15"/>
      <c r="X128" s="15"/>
      <c r="Y128" s="15"/>
      <c r="Z128" s="15"/>
      <c r="AA128" s="15"/>
      <c r="AB128" s="15"/>
      <c r="AC128" s="15"/>
      <c r="AD128" s="15"/>
      <c r="AE128" s="15"/>
      <c r="AT128" s="275" t="s">
        <v>228</v>
      </c>
      <c r="AU128" s="275" t="s">
        <v>84</v>
      </c>
      <c r="AV128" s="15" t="s">
        <v>84</v>
      </c>
      <c r="AW128" s="15" t="s">
        <v>39</v>
      </c>
      <c r="AX128" s="15" t="s">
        <v>77</v>
      </c>
      <c r="AY128" s="275" t="s">
        <v>219</v>
      </c>
    </row>
    <row r="129" s="15" customFormat="1">
      <c r="A129" s="15"/>
      <c r="B129" s="266"/>
      <c r="C129" s="267"/>
      <c r="D129" s="231" t="s">
        <v>228</v>
      </c>
      <c r="E129" s="268" t="s">
        <v>32</v>
      </c>
      <c r="F129" s="269" t="s">
        <v>3292</v>
      </c>
      <c r="G129" s="267"/>
      <c r="H129" s="268" t="s">
        <v>32</v>
      </c>
      <c r="I129" s="270"/>
      <c r="J129" s="267"/>
      <c r="K129" s="267"/>
      <c r="L129" s="271"/>
      <c r="M129" s="272"/>
      <c r="N129" s="273"/>
      <c r="O129" s="273"/>
      <c r="P129" s="273"/>
      <c r="Q129" s="273"/>
      <c r="R129" s="273"/>
      <c r="S129" s="273"/>
      <c r="T129" s="274"/>
      <c r="U129" s="15"/>
      <c r="V129" s="15"/>
      <c r="W129" s="15"/>
      <c r="X129" s="15"/>
      <c r="Y129" s="15"/>
      <c r="Z129" s="15"/>
      <c r="AA129" s="15"/>
      <c r="AB129" s="15"/>
      <c r="AC129" s="15"/>
      <c r="AD129" s="15"/>
      <c r="AE129" s="15"/>
      <c r="AT129" s="275" t="s">
        <v>228</v>
      </c>
      <c r="AU129" s="275" t="s">
        <v>84</v>
      </c>
      <c r="AV129" s="15" t="s">
        <v>84</v>
      </c>
      <c r="AW129" s="15" t="s">
        <v>39</v>
      </c>
      <c r="AX129" s="15" t="s">
        <v>77</v>
      </c>
      <c r="AY129" s="275" t="s">
        <v>219</v>
      </c>
    </row>
    <row r="130" s="13" customFormat="1">
      <c r="A130" s="13"/>
      <c r="B130" s="229"/>
      <c r="C130" s="230"/>
      <c r="D130" s="231" t="s">
        <v>228</v>
      </c>
      <c r="E130" s="232" t="s">
        <v>2541</v>
      </c>
      <c r="F130" s="233" t="s">
        <v>3295</v>
      </c>
      <c r="G130" s="230"/>
      <c r="H130" s="234">
        <v>245.69999999999999</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84</v>
      </c>
      <c r="AY130" s="240" t="s">
        <v>219</v>
      </c>
    </row>
    <row r="131" s="2" customFormat="1" ht="24.15" customHeight="1">
      <c r="A131" s="42"/>
      <c r="B131" s="43"/>
      <c r="C131" s="216" t="s">
        <v>286</v>
      </c>
      <c r="D131" s="216" t="s">
        <v>221</v>
      </c>
      <c r="E131" s="217" t="s">
        <v>2932</v>
      </c>
      <c r="F131" s="218" t="s">
        <v>2933</v>
      </c>
      <c r="G131" s="219" t="s">
        <v>1749</v>
      </c>
      <c r="H131" s="220">
        <v>60</v>
      </c>
      <c r="I131" s="221"/>
      <c r="J131" s="222">
        <f>ROUND(I131*H131,2)</f>
        <v>0</v>
      </c>
      <c r="K131" s="218" t="s">
        <v>1129</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3296</v>
      </c>
    </row>
    <row r="132" s="2" customFormat="1">
      <c r="A132" s="42"/>
      <c r="B132" s="43"/>
      <c r="C132" s="44"/>
      <c r="D132" s="299" t="s">
        <v>1131</v>
      </c>
      <c r="E132" s="44"/>
      <c r="F132" s="300" t="s">
        <v>2935</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15" customFormat="1">
      <c r="A133" s="15"/>
      <c r="B133" s="266"/>
      <c r="C133" s="267"/>
      <c r="D133" s="231" t="s">
        <v>228</v>
      </c>
      <c r="E133" s="268" t="s">
        <v>32</v>
      </c>
      <c r="F133" s="269" t="s">
        <v>1759</v>
      </c>
      <c r="G133" s="267"/>
      <c r="H133" s="268" t="s">
        <v>32</v>
      </c>
      <c r="I133" s="270"/>
      <c r="J133" s="267"/>
      <c r="K133" s="267"/>
      <c r="L133" s="271"/>
      <c r="M133" s="272"/>
      <c r="N133" s="273"/>
      <c r="O133" s="273"/>
      <c r="P133" s="273"/>
      <c r="Q133" s="273"/>
      <c r="R133" s="273"/>
      <c r="S133" s="273"/>
      <c r="T133" s="274"/>
      <c r="U133" s="15"/>
      <c r="V133" s="15"/>
      <c r="W133" s="15"/>
      <c r="X133" s="15"/>
      <c r="Y133" s="15"/>
      <c r="Z133" s="15"/>
      <c r="AA133" s="15"/>
      <c r="AB133" s="15"/>
      <c r="AC133" s="15"/>
      <c r="AD133" s="15"/>
      <c r="AE133" s="15"/>
      <c r="AT133" s="275" t="s">
        <v>228</v>
      </c>
      <c r="AU133" s="275" t="s">
        <v>84</v>
      </c>
      <c r="AV133" s="15" t="s">
        <v>84</v>
      </c>
      <c r="AW133" s="15" t="s">
        <v>39</v>
      </c>
      <c r="AX133" s="15" t="s">
        <v>77</v>
      </c>
      <c r="AY133" s="275" t="s">
        <v>219</v>
      </c>
    </row>
    <row r="134" s="13" customFormat="1">
      <c r="A134" s="13"/>
      <c r="B134" s="229"/>
      <c r="C134" s="230"/>
      <c r="D134" s="231" t="s">
        <v>228</v>
      </c>
      <c r="E134" s="232" t="s">
        <v>1820</v>
      </c>
      <c r="F134" s="233" t="s">
        <v>3297</v>
      </c>
      <c r="G134" s="230"/>
      <c r="H134" s="234">
        <v>60</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84</v>
      </c>
      <c r="AV134" s="13" t="s">
        <v>86</v>
      </c>
      <c r="AW134" s="13" t="s">
        <v>39</v>
      </c>
      <c r="AX134" s="13" t="s">
        <v>84</v>
      </c>
      <c r="AY134" s="240" t="s">
        <v>219</v>
      </c>
    </row>
    <row r="135" s="2" customFormat="1" ht="16.5" customHeight="1">
      <c r="A135" s="42"/>
      <c r="B135" s="43"/>
      <c r="C135" s="252" t="s">
        <v>290</v>
      </c>
      <c r="D135" s="252" t="s">
        <v>280</v>
      </c>
      <c r="E135" s="253" t="s">
        <v>1856</v>
      </c>
      <c r="F135" s="254" t="s">
        <v>1857</v>
      </c>
      <c r="G135" s="255" t="s">
        <v>1839</v>
      </c>
      <c r="H135" s="256">
        <v>11.4</v>
      </c>
      <c r="I135" s="257"/>
      <c r="J135" s="258">
        <f>ROUND(I135*H135,2)</f>
        <v>0</v>
      </c>
      <c r="K135" s="254" t="s">
        <v>1129</v>
      </c>
      <c r="L135" s="259"/>
      <c r="M135" s="260" t="s">
        <v>32</v>
      </c>
      <c r="N135" s="261" t="s">
        <v>48</v>
      </c>
      <c r="O135" s="88"/>
      <c r="P135" s="225">
        <f>O135*H135</f>
        <v>0</v>
      </c>
      <c r="Q135" s="225">
        <v>1</v>
      </c>
      <c r="R135" s="225">
        <f>Q135*H135</f>
        <v>11.4</v>
      </c>
      <c r="S135" s="225">
        <v>0</v>
      </c>
      <c r="T135" s="226">
        <f>S135*H135</f>
        <v>0</v>
      </c>
      <c r="U135" s="42"/>
      <c r="V135" s="42"/>
      <c r="W135" s="42"/>
      <c r="X135" s="42"/>
      <c r="Y135" s="42"/>
      <c r="Z135" s="42"/>
      <c r="AA135" s="42"/>
      <c r="AB135" s="42"/>
      <c r="AC135" s="42"/>
      <c r="AD135" s="42"/>
      <c r="AE135" s="42"/>
      <c r="AR135" s="227" t="s">
        <v>262</v>
      </c>
      <c r="AT135" s="227" t="s">
        <v>280</v>
      </c>
      <c r="AU135" s="227" t="s">
        <v>84</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3298</v>
      </c>
    </row>
    <row r="136" s="15" customFormat="1">
      <c r="A136" s="15"/>
      <c r="B136" s="266"/>
      <c r="C136" s="267"/>
      <c r="D136" s="231" t="s">
        <v>228</v>
      </c>
      <c r="E136" s="268" t="s">
        <v>32</v>
      </c>
      <c r="F136" s="269" t="s">
        <v>1759</v>
      </c>
      <c r="G136" s="267"/>
      <c r="H136" s="268" t="s">
        <v>32</v>
      </c>
      <c r="I136" s="270"/>
      <c r="J136" s="267"/>
      <c r="K136" s="267"/>
      <c r="L136" s="271"/>
      <c r="M136" s="272"/>
      <c r="N136" s="273"/>
      <c r="O136" s="273"/>
      <c r="P136" s="273"/>
      <c r="Q136" s="273"/>
      <c r="R136" s="273"/>
      <c r="S136" s="273"/>
      <c r="T136" s="274"/>
      <c r="U136" s="15"/>
      <c r="V136" s="15"/>
      <c r="W136" s="15"/>
      <c r="X136" s="15"/>
      <c r="Y136" s="15"/>
      <c r="Z136" s="15"/>
      <c r="AA136" s="15"/>
      <c r="AB136" s="15"/>
      <c r="AC136" s="15"/>
      <c r="AD136" s="15"/>
      <c r="AE136" s="15"/>
      <c r="AT136" s="275" t="s">
        <v>228</v>
      </c>
      <c r="AU136" s="275" t="s">
        <v>84</v>
      </c>
      <c r="AV136" s="15" t="s">
        <v>84</v>
      </c>
      <c r="AW136" s="15" t="s">
        <v>39</v>
      </c>
      <c r="AX136" s="15" t="s">
        <v>77</v>
      </c>
      <c r="AY136" s="275" t="s">
        <v>219</v>
      </c>
    </row>
    <row r="137" s="13" customFormat="1">
      <c r="A137" s="13"/>
      <c r="B137" s="229"/>
      <c r="C137" s="230"/>
      <c r="D137" s="231" t="s">
        <v>228</v>
      </c>
      <c r="E137" s="232" t="s">
        <v>1827</v>
      </c>
      <c r="F137" s="233" t="s">
        <v>3299</v>
      </c>
      <c r="G137" s="230"/>
      <c r="H137" s="234">
        <v>11.4</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84</v>
      </c>
      <c r="AV137" s="13" t="s">
        <v>86</v>
      </c>
      <c r="AW137" s="13" t="s">
        <v>39</v>
      </c>
      <c r="AX137" s="13" t="s">
        <v>84</v>
      </c>
      <c r="AY137" s="240" t="s">
        <v>219</v>
      </c>
    </row>
    <row r="138" s="2" customFormat="1" ht="16.5" customHeight="1">
      <c r="A138" s="42"/>
      <c r="B138" s="43"/>
      <c r="C138" s="216" t="s">
        <v>295</v>
      </c>
      <c r="D138" s="216" t="s">
        <v>221</v>
      </c>
      <c r="E138" s="217" t="s">
        <v>1861</v>
      </c>
      <c r="F138" s="218" t="s">
        <v>1862</v>
      </c>
      <c r="G138" s="219" t="s">
        <v>1749</v>
      </c>
      <c r="H138" s="220">
        <v>60</v>
      </c>
      <c r="I138" s="221"/>
      <c r="J138" s="222">
        <f>ROUND(I138*H138,2)</f>
        <v>0</v>
      </c>
      <c r="K138" s="218" t="s">
        <v>1129</v>
      </c>
      <c r="L138" s="48"/>
      <c r="M138" s="223" t="s">
        <v>32</v>
      </c>
      <c r="N138" s="224" t="s">
        <v>48</v>
      </c>
      <c r="O138" s="88"/>
      <c r="P138" s="225">
        <f>O138*H138</f>
        <v>0</v>
      </c>
      <c r="Q138" s="225">
        <v>0.0012727000000000001</v>
      </c>
      <c r="R138" s="225">
        <f>Q138*H138</f>
        <v>0.076361999999999999</v>
      </c>
      <c r="S138" s="225">
        <v>0</v>
      </c>
      <c r="T138" s="226">
        <f>S138*H138</f>
        <v>0</v>
      </c>
      <c r="U138" s="42"/>
      <c r="V138" s="42"/>
      <c r="W138" s="42"/>
      <c r="X138" s="42"/>
      <c r="Y138" s="42"/>
      <c r="Z138" s="42"/>
      <c r="AA138" s="42"/>
      <c r="AB138" s="42"/>
      <c r="AC138" s="42"/>
      <c r="AD138" s="42"/>
      <c r="AE138" s="42"/>
      <c r="AR138" s="227" t="s">
        <v>226</v>
      </c>
      <c r="AT138" s="227" t="s">
        <v>221</v>
      </c>
      <c r="AU138" s="227" t="s">
        <v>84</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3300</v>
      </c>
    </row>
    <row r="139" s="2" customFormat="1">
      <c r="A139" s="42"/>
      <c r="B139" s="43"/>
      <c r="C139" s="44"/>
      <c r="D139" s="299" t="s">
        <v>1131</v>
      </c>
      <c r="E139" s="44"/>
      <c r="F139" s="300" t="s">
        <v>1864</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1131</v>
      </c>
      <c r="AU139" s="20" t="s">
        <v>84</v>
      </c>
    </row>
    <row r="140" s="15" customFormat="1">
      <c r="A140" s="15"/>
      <c r="B140" s="266"/>
      <c r="C140" s="267"/>
      <c r="D140" s="231" t="s">
        <v>228</v>
      </c>
      <c r="E140" s="268" t="s">
        <v>32</v>
      </c>
      <c r="F140" s="269" t="s">
        <v>1759</v>
      </c>
      <c r="G140" s="267"/>
      <c r="H140" s="268" t="s">
        <v>32</v>
      </c>
      <c r="I140" s="270"/>
      <c r="J140" s="267"/>
      <c r="K140" s="267"/>
      <c r="L140" s="271"/>
      <c r="M140" s="272"/>
      <c r="N140" s="273"/>
      <c r="O140" s="273"/>
      <c r="P140" s="273"/>
      <c r="Q140" s="273"/>
      <c r="R140" s="273"/>
      <c r="S140" s="273"/>
      <c r="T140" s="274"/>
      <c r="U140" s="15"/>
      <c r="V140" s="15"/>
      <c r="W140" s="15"/>
      <c r="X140" s="15"/>
      <c r="Y140" s="15"/>
      <c r="Z140" s="15"/>
      <c r="AA140" s="15"/>
      <c r="AB140" s="15"/>
      <c r="AC140" s="15"/>
      <c r="AD140" s="15"/>
      <c r="AE140" s="15"/>
      <c r="AT140" s="275" t="s">
        <v>228</v>
      </c>
      <c r="AU140" s="275" t="s">
        <v>84</v>
      </c>
      <c r="AV140" s="15" t="s">
        <v>84</v>
      </c>
      <c r="AW140" s="15" t="s">
        <v>39</v>
      </c>
      <c r="AX140" s="15" t="s">
        <v>77</v>
      </c>
      <c r="AY140" s="275" t="s">
        <v>219</v>
      </c>
    </row>
    <row r="141" s="13" customFormat="1">
      <c r="A141" s="13"/>
      <c r="B141" s="229"/>
      <c r="C141" s="230"/>
      <c r="D141" s="231" t="s">
        <v>228</v>
      </c>
      <c r="E141" s="232" t="s">
        <v>1833</v>
      </c>
      <c r="F141" s="233" t="s">
        <v>3297</v>
      </c>
      <c r="G141" s="230"/>
      <c r="H141" s="234">
        <v>60</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84</v>
      </c>
      <c r="AV141" s="13" t="s">
        <v>86</v>
      </c>
      <c r="AW141" s="13" t="s">
        <v>39</v>
      </c>
      <c r="AX141" s="13" t="s">
        <v>84</v>
      </c>
      <c r="AY141" s="240" t="s">
        <v>219</v>
      </c>
    </row>
    <row r="142" s="2" customFormat="1" ht="16.5" customHeight="1">
      <c r="A142" s="42"/>
      <c r="B142" s="43"/>
      <c r="C142" s="252" t="s">
        <v>8</v>
      </c>
      <c r="D142" s="252" t="s">
        <v>280</v>
      </c>
      <c r="E142" s="253" t="s">
        <v>1866</v>
      </c>
      <c r="F142" s="254" t="s">
        <v>1867</v>
      </c>
      <c r="G142" s="255" t="s">
        <v>1868</v>
      </c>
      <c r="H142" s="256">
        <v>1.5</v>
      </c>
      <c r="I142" s="257"/>
      <c r="J142" s="258">
        <f>ROUND(I142*H142,2)</f>
        <v>0</v>
      </c>
      <c r="K142" s="254" t="s">
        <v>1129</v>
      </c>
      <c r="L142" s="259"/>
      <c r="M142" s="260" t="s">
        <v>32</v>
      </c>
      <c r="N142" s="261" t="s">
        <v>48</v>
      </c>
      <c r="O142" s="88"/>
      <c r="P142" s="225">
        <f>O142*H142</f>
        <v>0</v>
      </c>
      <c r="Q142" s="225">
        <v>0.001</v>
      </c>
      <c r="R142" s="225">
        <f>Q142*H142</f>
        <v>0.0015</v>
      </c>
      <c r="S142" s="225">
        <v>0</v>
      </c>
      <c r="T142" s="226">
        <f>S142*H142</f>
        <v>0</v>
      </c>
      <c r="U142" s="42"/>
      <c r="V142" s="42"/>
      <c r="W142" s="42"/>
      <c r="X142" s="42"/>
      <c r="Y142" s="42"/>
      <c r="Z142" s="42"/>
      <c r="AA142" s="42"/>
      <c r="AB142" s="42"/>
      <c r="AC142" s="42"/>
      <c r="AD142" s="42"/>
      <c r="AE142" s="42"/>
      <c r="AR142" s="227" t="s">
        <v>262</v>
      </c>
      <c r="AT142" s="227" t="s">
        <v>280</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3301</v>
      </c>
    </row>
    <row r="143" s="12" customFormat="1" ht="25.92" customHeight="1">
      <c r="A143" s="12"/>
      <c r="B143" s="200"/>
      <c r="C143" s="201"/>
      <c r="D143" s="202" t="s">
        <v>76</v>
      </c>
      <c r="E143" s="203" t="s">
        <v>237</v>
      </c>
      <c r="F143" s="203" t="s">
        <v>1888</v>
      </c>
      <c r="G143" s="201"/>
      <c r="H143" s="201"/>
      <c r="I143" s="204"/>
      <c r="J143" s="205">
        <f>BK143</f>
        <v>0</v>
      </c>
      <c r="K143" s="201"/>
      <c r="L143" s="206"/>
      <c r="M143" s="207"/>
      <c r="N143" s="208"/>
      <c r="O143" s="208"/>
      <c r="P143" s="209">
        <f>SUM(P144:P160)</f>
        <v>0</v>
      </c>
      <c r="Q143" s="208"/>
      <c r="R143" s="209">
        <f>SUM(R144:R160)</f>
        <v>1.5345150375999996</v>
      </c>
      <c r="S143" s="208"/>
      <c r="T143" s="210">
        <f>SUM(T144:T160)</f>
        <v>0</v>
      </c>
      <c r="U143" s="12"/>
      <c r="V143" s="12"/>
      <c r="W143" s="12"/>
      <c r="X143" s="12"/>
      <c r="Y143" s="12"/>
      <c r="Z143" s="12"/>
      <c r="AA143" s="12"/>
      <c r="AB143" s="12"/>
      <c r="AC143" s="12"/>
      <c r="AD143" s="12"/>
      <c r="AE143" s="12"/>
      <c r="AR143" s="211" t="s">
        <v>84</v>
      </c>
      <c r="AT143" s="212" t="s">
        <v>76</v>
      </c>
      <c r="AU143" s="212" t="s">
        <v>77</v>
      </c>
      <c r="AY143" s="211" t="s">
        <v>219</v>
      </c>
      <c r="BK143" s="213">
        <f>SUM(BK144:BK160)</f>
        <v>0</v>
      </c>
    </row>
    <row r="144" s="2" customFormat="1" ht="16.5" customHeight="1">
      <c r="A144" s="42"/>
      <c r="B144" s="43"/>
      <c r="C144" s="216" t="s">
        <v>302</v>
      </c>
      <c r="D144" s="216" t="s">
        <v>221</v>
      </c>
      <c r="E144" s="217" t="s">
        <v>2696</v>
      </c>
      <c r="F144" s="218" t="s">
        <v>2697</v>
      </c>
      <c r="G144" s="219" t="s">
        <v>1764</v>
      </c>
      <c r="H144" s="220">
        <v>0.56999999999999995</v>
      </c>
      <c r="I144" s="221"/>
      <c r="J144" s="222">
        <f>ROUND(I144*H144,2)</f>
        <v>0</v>
      </c>
      <c r="K144" s="218" t="s">
        <v>1129</v>
      </c>
      <c r="L144" s="48"/>
      <c r="M144" s="223" t="s">
        <v>32</v>
      </c>
      <c r="N144" s="224" t="s">
        <v>48</v>
      </c>
      <c r="O144" s="88"/>
      <c r="P144" s="225">
        <f>O144*H144</f>
        <v>0</v>
      </c>
      <c r="Q144" s="225">
        <v>2.5021499999999999</v>
      </c>
      <c r="R144" s="225">
        <f>Q144*H144</f>
        <v>1.4262254999999997</v>
      </c>
      <c r="S144" s="225">
        <v>0</v>
      </c>
      <c r="T144" s="226">
        <f>S144*H144</f>
        <v>0</v>
      </c>
      <c r="U144" s="42"/>
      <c r="V144" s="42"/>
      <c r="W144" s="42"/>
      <c r="X144" s="42"/>
      <c r="Y144" s="42"/>
      <c r="Z144" s="42"/>
      <c r="AA144" s="42"/>
      <c r="AB144" s="42"/>
      <c r="AC144" s="42"/>
      <c r="AD144" s="42"/>
      <c r="AE144" s="42"/>
      <c r="AR144" s="227" t="s">
        <v>226</v>
      </c>
      <c r="AT144" s="227" t="s">
        <v>221</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3302</v>
      </c>
    </row>
    <row r="145" s="2" customFormat="1">
      <c r="A145" s="42"/>
      <c r="B145" s="43"/>
      <c r="C145" s="44"/>
      <c r="D145" s="299" t="s">
        <v>1131</v>
      </c>
      <c r="E145" s="44"/>
      <c r="F145" s="300" t="s">
        <v>2699</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1131</v>
      </c>
      <c r="AU145" s="20" t="s">
        <v>84</v>
      </c>
    </row>
    <row r="146" s="15" customFormat="1">
      <c r="A146" s="15"/>
      <c r="B146" s="266"/>
      <c r="C146" s="267"/>
      <c r="D146" s="231" t="s">
        <v>228</v>
      </c>
      <c r="E146" s="268" t="s">
        <v>32</v>
      </c>
      <c r="F146" s="269" t="s">
        <v>3303</v>
      </c>
      <c r="G146" s="267"/>
      <c r="H146" s="268" t="s">
        <v>32</v>
      </c>
      <c r="I146" s="270"/>
      <c r="J146" s="267"/>
      <c r="K146" s="267"/>
      <c r="L146" s="271"/>
      <c r="M146" s="272"/>
      <c r="N146" s="273"/>
      <c r="O146" s="273"/>
      <c r="P146" s="273"/>
      <c r="Q146" s="273"/>
      <c r="R146" s="273"/>
      <c r="S146" s="273"/>
      <c r="T146" s="274"/>
      <c r="U146" s="15"/>
      <c r="V146" s="15"/>
      <c r="W146" s="15"/>
      <c r="X146" s="15"/>
      <c r="Y146" s="15"/>
      <c r="Z146" s="15"/>
      <c r="AA146" s="15"/>
      <c r="AB146" s="15"/>
      <c r="AC146" s="15"/>
      <c r="AD146" s="15"/>
      <c r="AE146" s="15"/>
      <c r="AT146" s="275" t="s">
        <v>228</v>
      </c>
      <c r="AU146" s="275" t="s">
        <v>84</v>
      </c>
      <c r="AV146" s="15" t="s">
        <v>84</v>
      </c>
      <c r="AW146" s="15" t="s">
        <v>39</v>
      </c>
      <c r="AX146" s="15" t="s">
        <v>77</v>
      </c>
      <c r="AY146" s="275" t="s">
        <v>219</v>
      </c>
    </row>
    <row r="147" s="13" customFormat="1">
      <c r="A147" s="13"/>
      <c r="B147" s="229"/>
      <c r="C147" s="230"/>
      <c r="D147" s="231" t="s">
        <v>228</v>
      </c>
      <c r="E147" s="232" t="s">
        <v>1841</v>
      </c>
      <c r="F147" s="233" t="s">
        <v>3304</v>
      </c>
      <c r="G147" s="230"/>
      <c r="H147" s="234">
        <v>0.56999999999999995</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24.15" customHeight="1">
      <c r="A148" s="42"/>
      <c r="B148" s="43"/>
      <c r="C148" s="216" t="s">
        <v>308</v>
      </c>
      <c r="D148" s="216" t="s">
        <v>221</v>
      </c>
      <c r="E148" s="217" t="s">
        <v>2700</v>
      </c>
      <c r="F148" s="218" t="s">
        <v>2701</v>
      </c>
      <c r="G148" s="219" t="s">
        <v>1764</v>
      </c>
      <c r="H148" s="220">
        <v>0.56999999999999995</v>
      </c>
      <c r="I148" s="221"/>
      <c r="J148" s="222">
        <f>ROUND(I148*H148,2)</f>
        <v>0</v>
      </c>
      <c r="K148" s="218" t="s">
        <v>1129</v>
      </c>
      <c r="L148" s="48"/>
      <c r="M148" s="223" t="s">
        <v>32</v>
      </c>
      <c r="N148" s="224" t="s">
        <v>48</v>
      </c>
      <c r="O148" s="88"/>
      <c r="P148" s="225">
        <f>O148*H148</f>
        <v>0</v>
      </c>
      <c r="Q148" s="225">
        <v>0.048579999999999998</v>
      </c>
      <c r="R148" s="225">
        <f>Q148*H148</f>
        <v>0.027690599999999996</v>
      </c>
      <c r="S148" s="225">
        <v>0</v>
      </c>
      <c r="T148" s="226">
        <f>S148*H148</f>
        <v>0</v>
      </c>
      <c r="U148" s="42"/>
      <c r="V148" s="42"/>
      <c r="W148" s="42"/>
      <c r="X148" s="42"/>
      <c r="Y148" s="42"/>
      <c r="Z148" s="42"/>
      <c r="AA148" s="42"/>
      <c r="AB148" s="42"/>
      <c r="AC148" s="42"/>
      <c r="AD148" s="42"/>
      <c r="AE148" s="42"/>
      <c r="AR148" s="227" t="s">
        <v>226</v>
      </c>
      <c r="AT148" s="227" t="s">
        <v>221</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3305</v>
      </c>
    </row>
    <row r="149" s="2" customFormat="1">
      <c r="A149" s="42"/>
      <c r="B149" s="43"/>
      <c r="C149" s="44"/>
      <c r="D149" s="299" t="s">
        <v>1131</v>
      </c>
      <c r="E149" s="44"/>
      <c r="F149" s="300" t="s">
        <v>2703</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1131</v>
      </c>
      <c r="AU149" s="20" t="s">
        <v>84</v>
      </c>
    </row>
    <row r="150" s="2" customFormat="1" ht="16.5" customHeight="1">
      <c r="A150" s="42"/>
      <c r="B150" s="43"/>
      <c r="C150" s="216" t="s">
        <v>312</v>
      </c>
      <c r="D150" s="216" t="s">
        <v>221</v>
      </c>
      <c r="E150" s="217" t="s">
        <v>2705</v>
      </c>
      <c r="F150" s="218" t="s">
        <v>2706</v>
      </c>
      <c r="G150" s="219" t="s">
        <v>1839</v>
      </c>
      <c r="H150" s="220">
        <v>0.063</v>
      </c>
      <c r="I150" s="221"/>
      <c r="J150" s="222">
        <f>ROUND(I150*H150,2)</f>
        <v>0</v>
      </c>
      <c r="K150" s="218" t="s">
        <v>1129</v>
      </c>
      <c r="L150" s="48"/>
      <c r="M150" s="223" t="s">
        <v>32</v>
      </c>
      <c r="N150" s="224" t="s">
        <v>48</v>
      </c>
      <c r="O150" s="88"/>
      <c r="P150" s="225">
        <f>O150*H150</f>
        <v>0</v>
      </c>
      <c r="Q150" s="225">
        <v>1.0487652000000001</v>
      </c>
      <c r="R150" s="225">
        <f>Q150*H150</f>
        <v>0.066072207600000002</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3306</v>
      </c>
    </row>
    <row r="151" s="2" customFormat="1">
      <c r="A151" s="42"/>
      <c r="B151" s="43"/>
      <c r="C151" s="44"/>
      <c r="D151" s="299" t="s">
        <v>1131</v>
      </c>
      <c r="E151" s="44"/>
      <c r="F151" s="300" t="s">
        <v>2708</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1131</v>
      </c>
      <c r="AU151" s="20" t="s">
        <v>84</v>
      </c>
    </row>
    <row r="152" s="15" customFormat="1">
      <c r="A152" s="15"/>
      <c r="B152" s="266"/>
      <c r="C152" s="267"/>
      <c r="D152" s="231" t="s">
        <v>228</v>
      </c>
      <c r="E152" s="268" t="s">
        <v>32</v>
      </c>
      <c r="F152" s="269" t="s">
        <v>3307</v>
      </c>
      <c r="G152" s="267"/>
      <c r="H152" s="268" t="s">
        <v>32</v>
      </c>
      <c r="I152" s="270"/>
      <c r="J152" s="267"/>
      <c r="K152" s="267"/>
      <c r="L152" s="271"/>
      <c r="M152" s="272"/>
      <c r="N152" s="273"/>
      <c r="O152" s="273"/>
      <c r="P152" s="273"/>
      <c r="Q152" s="273"/>
      <c r="R152" s="273"/>
      <c r="S152" s="273"/>
      <c r="T152" s="274"/>
      <c r="U152" s="15"/>
      <c r="V152" s="15"/>
      <c r="W152" s="15"/>
      <c r="X152" s="15"/>
      <c r="Y152" s="15"/>
      <c r="Z152" s="15"/>
      <c r="AA152" s="15"/>
      <c r="AB152" s="15"/>
      <c r="AC152" s="15"/>
      <c r="AD152" s="15"/>
      <c r="AE152" s="15"/>
      <c r="AT152" s="275" t="s">
        <v>228</v>
      </c>
      <c r="AU152" s="275" t="s">
        <v>84</v>
      </c>
      <c r="AV152" s="15" t="s">
        <v>84</v>
      </c>
      <c r="AW152" s="15" t="s">
        <v>39</v>
      </c>
      <c r="AX152" s="15" t="s">
        <v>77</v>
      </c>
      <c r="AY152" s="275" t="s">
        <v>219</v>
      </c>
    </row>
    <row r="153" s="13" customFormat="1">
      <c r="A153" s="13"/>
      <c r="B153" s="229"/>
      <c r="C153" s="230"/>
      <c r="D153" s="231" t="s">
        <v>228</v>
      </c>
      <c r="E153" s="232" t="s">
        <v>2226</v>
      </c>
      <c r="F153" s="233" t="s">
        <v>3308</v>
      </c>
      <c r="G153" s="230"/>
      <c r="H153" s="234">
        <v>0.063</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24.15" customHeight="1">
      <c r="A154" s="42"/>
      <c r="B154" s="43"/>
      <c r="C154" s="216" t="s">
        <v>316</v>
      </c>
      <c r="D154" s="216" t="s">
        <v>221</v>
      </c>
      <c r="E154" s="217" t="s">
        <v>3309</v>
      </c>
      <c r="F154" s="218" t="s">
        <v>3310</v>
      </c>
      <c r="G154" s="219" t="s">
        <v>1756</v>
      </c>
      <c r="H154" s="220">
        <v>26</v>
      </c>
      <c r="I154" s="221"/>
      <c r="J154" s="222">
        <f>ROUND(I154*H154,2)</f>
        <v>0</v>
      </c>
      <c r="K154" s="218" t="s">
        <v>1129</v>
      </c>
      <c r="L154" s="48"/>
      <c r="M154" s="223" t="s">
        <v>32</v>
      </c>
      <c r="N154" s="224" t="s">
        <v>48</v>
      </c>
      <c r="O154" s="88"/>
      <c r="P154" s="225">
        <f>O154*H154</f>
        <v>0</v>
      </c>
      <c r="Q154" s="225">
        <v>0.00032610499999999998</v>
      </c>
      <c r="R154" s="225">
        <f>Q154*H154</f>
        <v>0.0084787300000000003</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3311</v>
      </c>
    </row>
    <row r="155" s="2" customFormat="1">
      <c r="A155" s="42"/>
      <c r="B155" s="43"/>
      <c r="C155" s="44"/>
      <c r="D155" s="299" t="s">
        <v>1131</v>
      </c>
      <c r="E155" s="44"/>
      <c r="F155" s="300" t="s">
        <v>3312</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1131</v>
      </c>
      <c r="AU155" s="20" t="s">
        <v>84</v>
      </c>
    </row>
    <row r="156" s="13" customFormat="1">
      <c r="A156" s="13"/>
      <c r="B156" s="229"/>
      <c r="C156" s="230"/>
      <c r="D156" s="231" t="s">
        <v>228</v>
      </c>
      <c r="E156" s="232" t="s">
        <v>1854</v>
      </c>
      <c r="F156" s="233" t="s">
        <v>3313</v>
      </c>
      <c r="G156" s="230"/>
      <c r="H156" s="234">
        <v>26</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84</v>
      </c>
      <c r="AV156" s="13" t="s">
        <v>86</v>
      </c>
      <c r="AW156" s="13" t="s">
        <v>39</v>
      </c>
      <c r="AX156" s="13" t="s">
        <v>84</v>
      </c>
      <c r="AY156" s="240" t="s">
        <v>219</v>
      </c>
    </row>
    <row r="157" s="2" customFormat="1" ht="24.15" customHeight="1">
      <c r="A157" s="42"/>
      <c r="B157" s="43"/>
      <c r="C157" s="216" t="s">
        <v>320</v>
      </c>
      <c r="D157" s="216" t="s">
        <v>221</v>
      </c>
      <c r="E157" s="217" t="s">
        <v>2711</v>
      </c>
      <c r="F157" s="218" t="s">
        <v>2712</v>
      </c>
      <c r="G157" s="219" t="s">
        <v>1749</v>
      </c>
      <c r="H157" s="220">
        <v>2.1600000000000001</v>
      </c>
      <c r="I157" s="221"/>
      <c r="J157" s="222">
        <f>ROUND(I157*H157,2)</f>
        <v>0</v>
      </c>
      <c r="K157" s="218" t="s">
        <v>1903</v>
      </c>
      <c r="L157" s="48"/>
      <c r="M157" s="223" t="s">
        <v>32</v>
      </c>
      <c r="N157" s="224" t="s">
        <v>48</v>
      </c>
      <c r="O157" s="88"/>
      <c r="P157" s="225">
        <f>O157*H157</f>
        <v>0</v>
      </c>
      <c r="Q157" s="225">
        <v>0.0028</v>
      </c>
      <c r="R157" s="225">
        <f>Q157*H157</f>
        <v>0.0060480000000000004</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3314</v>
      </c>
    </row>
    <row r="158" s="2" customFormat="1">
      <c r="A158" s="42"/>
      <c r="B158" s="43"/>
      <c r="C158" s="44"/>
      <c r="D158" s="231" t="s">
        <v>663</v>
      </c>
      <c r="E158" s="44"/>
      <c r="F158" s="276" t="s">
        <v>1905</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663</v>
      </c>
      <c r="AU158" s="20" t="s">
        <v>84</v>
      </c>
    </row>
    <row r="159" s="15" customFormat="1">
      <c r="A159" s="15"/>
      <c r="B159" s="266"/>
      <c r="C159" s="267"/>
      <c r="D159" s="231" t="s">
        <v>228</v>
      </c>
      <c r="E159" s="268" t="s">
        <v>32</v>
      </c>
      <c r="F159" s="269" t="s">
        <v>3315</v>
      </c>
      <c r="G159" s="267"/>
      <c r="H159" s="268" t="s">
        <v>32</v>
      </c>
      <c r="I159" s="270"/>
      <c r="J159" s="267"/>
      <c r="K159" s="267"/>
      <c r="L159" s="271"/>
      <c r="M159" s="272"/>
      <c r="N159" s="273"/>
      <c r="O159" s="273"/>
      <c r="P159" s="273"/>
      <c r="Q159" s="273"/>
      <c r="R159" s="273"/>
      <c r="S159" s="273"/>
      <c r="T159" s="274"/>
      <c r="U159" s="15"/>
      <c r="V159" s="15"/>
      <c r="W159" s="15"/>
      <c r="X159" s="15"/>
      <c r="Y159" s="15"/>
      <c r="Z159" s="15"/>
      <c r="AA159" s="15"/>
      <c r="AB159" s="15"/>
      <c r="AC159" s="15"/>
      <c r="AD159" s="15"/>
      <c r="AE159" s="15"/>
      <c r="AT159" s="275" t="s">
        <v>228</v>
      </c>
      <c r="AU159" s="275" t="s">
        <v>84</v>
      </c>
      <c r="AV159" s="15" t="s">
        <v>84</v>
      </c>
      <c r="AW159" s="15" t="s">
        <v>39</v>
      </c>
      <c r="AX159" s="15" t="s">
        <v>77</v>
      </c>
      <c r="AY159" s="275" t="s">
        <v>219</v>
      </c>
    </row>
    <row r="160" s="13" customFormat="1">
      <c r="A160" s="13"/>
      <c r="B160" s="229"/>
      <c r="C160" s="230"/>
      <c r="D160" s="231" t="s">
        <v>228</v>
      </c>
      <c r="E160" s="232" t="s">
        <v>1859</v>
      </c>
      <c r="F160" s="233" t="s">
        <v>3316</v>
      </c>
      <c r="G160" s="230"/>
      <c r="H160" s="234">
        <v>2.1600000000000001</v>
      </c>
      <c r="I160" s="235"/>
      <c r="J160" s="230"/>
      <c r="K160" s="230"/>
      <c r="L160" s="236"/>
      <c r="M160" s="237"/>
      <c r="N160" s="238"/>
      <c r="O160" s="238"/>
      <c r="P160" s="238"/>
      <c r="Q160" s="238"/>
      <c r="R160" s="238"/>
      <c r="S160" s="238"/>
      <c r="T160" s="239"/>
      <c r="U160" s="13"/>
      <c r="V160" s="13"/>
      <c r="W160" s="13"/>
      <c r="X160" s="13"/>
      <c r="Y160" s="13"/>
      <c r="Z160" s="13"/>
      <c r="AA160" s="13"/>
      <c r="AB160" s="13"/>
      <c r="AC160" s="13"/>
      <c r="AD160" s="13"/>
      <c r="AE160" s="13"/>
      <c r="AT160" s="240" t="s">
        <v>228</v>
      </c>
      <c r="AU160" s="240" t="s">
        <v>84</v>
      </c>
      <c r="AV160" s="13" t="s">
        <v>86</v>
      </c>
      <c r="AW160" s="13" t="s">
        <v>39</v>
      </c>
      <c r="AX160" s="13" t="s">
        <v>84</v>
      </c>
      <c r="AY160" s="240" t="s">
        <v>219</v>
      </c>
    </row>
    <row r="161" s="12" customFormat="1" ht="25.92" customHeight="1">
      <c r="A161" s="12"/>
      <c r="B161" s="200"/>
      <c r="C161" s="201"/>
      <c r="D161" s="202" t="s">
        <v>76</v>
      </c>
      <c r="E161" s="203" t="s">
        <v>226</v>
      </c>
      <c r="F161" s="203" t="s">
        <v>1910</v>
      </c>
      <c r="G161" s="201"/>
      <c r="H161" s="201"/>
      <c r="I161" s="204"/>
      <c r="J161" s="205">
        <f>BK161</f>
        <v>0</v>
      </c>
      <c r="K161" s="201"/>
      <c r="L161" s="206"/>
      <c r="M161" s="207"/>
      <c r="N161" s="208"/>
      <c r="O161" s="208"/>
      <c r="P161" s="209">
        <f>SUM(P162:P185)</f>
        <v>0</v>
      </c>
      <c r="Q161" s="208"/>
      <c r="R161" s="209">
        <f>SUM(R162:R185)</f>
        <v>28.382458553949999</v>
      </c>
      <c r="S161" s="208"/>
      <c r="T161" s="210">
        <f>SUM(T162:T185)</f>
        <v>0</v>
      </c>
      <c r="U161" s="12"/>
      <c r="V161" s="12"/>
      <c r="W161" s="12"/>
      <c r="X161" s="12"/>
      <c r="Y161" s="12"/>
      <c r="Z161" s="12"/>
      <c r="AA161" s="12"/>
      <c r="AB161" s="12"/>
      <c r="AC161" s="12"/>
      <c r="AD161" s="12"/>
      <c r="AE161" s="12"/>
      <c r="AR161" s="211" t="s">
        <v>84</v>
      </c>
      <c r="AT161" s="212" t="s">
        <v>76</v>
      </c>
      <c r="AU161" s="212" t="s">
        <v>77</v>
      </c>
      <c r="AY161" s="211" t="s">
        <v>219</v>
      </c>
      <c r="BK161" s="213">
        <f>SUM(BK162:BK185)</f>
        <v>0</v>
      </c>
    </row>
    <row r="162" s="2" customFormat="1" ht="21.75" customHeight="1">
      <c r="A162" s="42"/>
      <c r="B162" s="43"/>
      <c r="C162" s="216" t="s">
        <v>7</v>
      </c>
      <c r="D162" s="216" t="s">
        <v>221</v>
      </c>
      <c r="E162" s="217" t="s">
        <v>1911</v>
      </c>
      <c r="F162" s="218" t="s">
        <v>1912</v>
      </c>
      <c r="G162" s="219" t="s">
        <v>1764</v>
      </c>
      <c r="H162" s="220">
        <v>8.1120000000000001</v>
      </c>
      <c r="I162" s="221"/>
      <c r="J162" s="222">
        <f>ROUND(I162*H162,2)</f>
        <v>0</v>
      </c>
      <c r="K162" s="218" t="s">
        <v>1129</v>
      </c>
      <c r="L162" s="48"/>
      <c r="M162" s="223" t="s">
        <v>32</v>
      </c>
      <c r="N162" s="224" t="s">
        <v>48</v>
      </c>
      <c r="O162" s="88"/>
      <c r="P162" s="225">
        <f>O162*H162</f>
        <v>0</v>
      </c>
      <c r="Q162" s="225">
        <v>2.502202</v>
      </c>
      <c r="R162" s="225">
        <f>Q162*H162</f>
        <v>20.297862624</v>
      </c>
      <c r="S162" s="225">
        <v>0</v>
      </c>
      <c r="T162" s="226">
        <f>S162*H162</f>
        <v>0</v>
      </c>
      <c r="U162" s="42"/>
      <c r="V162" s="42"/>
      <c r="W162" s="42"/>
      <c r="X162" s="42"/>
      <c r="Y162" s="42"/>
      <c r="Z162" s="42"/>
      <c r="AA162" s="42"/>
      <c r="AB162" s="42"/>
      <c r="AC162" s="42"/>
      <c r="AD162" s="42"/>
      <c r="AE162" s="42"/>
      <c r="AR162" s="227" t="s">
        <v>226</v>
      </c>
      <c r="AT162" s="227" t="s">
        <v>221</v>
      </c>
      <c r="AU162" s="227" t="s">
        <v>84</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3317</v>
      </c>
    </row>
    <row r="163" s="2" customFormat="1">
      <c r="A163" s="42"/>
      <c r="B163" s="43"/>
      <c r="C163" s="44"/>
      <c r="D163" s="299" t="s">
        <v>1131</v>
      </c>
      <c r="E163" s="44"/>
      <c r="F163" s="300" t="s">
        <v>1914</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1131</v>
      </c>
      <c r="AU163" s="20" t="s">
        <v>84</v>
      </c>
    </row>
    <row r="164" s="2" customFormat="1" ht="37.8" customHeight="1">
      <c r="A164" s="42"/>
      <c r="B164" s="43"/>
      <c r="C164" s="216" t="s">
        <v>327</v>
      </c>
      <c r="D164" s="216" t="s">
        <v>221</v>
      </c>
      <c r="E164" s="217" t="s">
        <v>1918</v>
      </c>
      <c r="F164" s="218" t="s">
        <v>1919</v>
      </c>
      <c r="G164" s="219" t="s">
        <v>1764</v>
      </c>
      <c r="H164" s="220">
        <v>8.1120000000000001</v>
      </c>
      <c r="I164" s="221"/>
      <c r="J164" s="222">
        <f>ROUND(I164*H164,2)</f>
        <v>0</v>
      </c>
      <c r="K164" s="218" t="s">
        <v>1129</v>
      </c>
      <c r="L164" s="48"/>
      <c r="M164" s="223" t="s">
        <v>32</v>
      </c>
      <c r="N164" s="224" t="s">
        <v>48</v>
      </c>
      <c r="O164" s="88"/>
      <c r="P164" s="225">
        <f>O164*H164</f>
        <v>0</v>
      </c>
      <c r="Q164" s="225">
        <v>0.048579999999999998</v>
      </c>
      <c r="R164" s="225">
        <f>Q164*H164</f>
        <v>0.39408095999999998</v>
      </c>
      <c r="S164" s="225">
        <v>0</v>
      </c>
      <c r="T164" s="226">
        <f>S164*H164</f>
        <v>0</v>
      </c>
      <c r="U164" s="42"/>
      <c r="V164" s="42"/>
      <c r="W164" s="42"/>
      <c r="X164" s="42"/>
      <c r="Y164" s="42"/>
      <c r="Z164" s="42"/>
      <c r="AA164" s="42"/>
      <c r="AB164" s="42"/>
      <c r="AC164" s="42"/>
      <c r="AD164" s="42"/>
      <c r="AE164" s="42"/>
      <c r="AR164" s="227" t="s">
        <v>226</v>
      </c>
      <c r="AT164" s="227" t="s">
        <v>221</v>
      </c>
      <c r="AU164" s="227" t="s">
        <v>84</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3318</v>
      </c>
    </row>
    <row r="165" s="2" customFormat="1">
      <c r="A165" s="42"/>
      <c r="B165" s="43"/>
      <c r="C165" s="44"/>
      <c r="D165" s="299" t="s">
        <v>1131</v>
      </c>
      <c r="E165" s="44"/>
      <c r="F165" s="300" t="s">
        <v>1921</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1131</v>
      </c>
      <c r="AU165" s="20" t="s">
        <v>84</v>
      </c>
    </row>
    <row r="166" s="2" customFormat="1" ht="24.15" customHeight="1">
      <c r="A166" s="42"/>
      <c r="B166" s="43"/>
      <c r="C166" s="216" t="s">
        <v>331</v>
      </c>
      <c r="D166" s="216" t="s">
        <v>221</v>
      </c>
      <c r="E166" s="217" t="s">
        <v>3319</v>
      </c>
      <c r="F166" s="218" t="s">
        <v>3320</v>
      </c>
      <c r="G166" s="219" t="s">
        <v>1749</v>
      </c>
      <c r="H166" s="220">
        <v>3.9199999999999999</v>
      </c>
      <c r="I166" s="221"/>
      <c r="J166" s="222">
        <f>ROUND(I166*H166,2)</f>
        <v>0</v>
      </c>
      <c r="K166" s="218" t="s">
        <v>1129</v>
      </c>
      <c r="L166" s="48"/>
      <c r="M166" s="223" t="s">
        <v>32</v>
      </c>
      <c r="N166" s="224" t="s">
        <v>48</v>
      </c>
      <c r="O166" s="88"/>
      <c r="P166" s="225">
        <f>O166*H166</f>
        <v>0</v>
      </c>
      <c r="Q166" s="225">
        <v>0.01764346</v>
      </c>
      <c r="R166" s="225">
        <f>Q166*H166</f>
        <v>0.069162363199999993</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3321</v>
      </c>
    </row>
    <row r="167" s="2" customFormat="1">
      <c r="A167" s="42"/>
      <c r="B167" s="43"/>
      <c r="C167" s="44"/>
      <c r="D167" s="299" t="s">
        <v>1131</v>
      </c>
      <c r="E167" s="44"/>
      <c r="F167" s="300" t="s">
        <v>3322</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1131</v>
      </c>
      <c r="AU167" s="20" t="s">
        <v>84</v>
      </c>
    </row>
    <row r="168" s="15" customFormat="1">
      <c r="A168" s="15"/>
      <c r="B168" s="266"/>
      <c r="C168" s="267"/>
      <c r="D168" s="231" t="s">
        <v>228</v>
      </c>
      <c r="E168" s="268" t="s">
        <v>32</v>
      </c>
      <c r="F168" s="269" t="s">
        <v>3323</v>
      </c>
      <c r="G168" s="267"/>
      <c r="H168" s="268" t="s">
        <v>32</v>
      </c>
      <c r="I168" s="270"/>
      <c r="J168" s="267"/>
      <c r="K168" s="267"/>
      <c r="L168" s="271"/>
      <c r="M168" s="272"/>
      <c r="N168" s="273"/>
      <c r="O168" s="273"/>
      <c r="P168" s="273"/>
      <c r="Q168" s="273"/>
      <c r="R168" s="273"/>
      <c r="S168" s="273"/>
      <c r="T168" s="274"/>
      <c r="U168" s="15"/>
      <c r="V168" s="15"/>
      <c r="W168" s="15"/>
      <c r="X168" s="15"/>
      <c r="Y168" s="15"/>
      <c r="Z168" s="15"/>
      <c r="AA168" s="15"/>
      <c r="AB168" s="15"/>
      <c r="AC168" s="15"/>
      <c r="AD168" s="15"/>
      <c r="AE168" s="15"/>
      <c r="AT168" s="275" t="s">
        <v>228</v>
      </c>
      <c r="AU168" s="275" t="s">
        <v>84</v>
      </c>
      <c r="AV168" s="15" t="s">
        <v>84</v>
      </c>
      <c r="AW168" s="15" t="s">
        <v>39</v>
      </c>
      <c r="AX168" s="15" t="s">
        <v>77</v>
      </c>
      <c r="AY168" s="275" t="s">
        <v>219</v>
      </c>
    </row>
    <row r="169" s="13" customFormat="1">
      <c r="A169" s="13"/>
      <c r="B169" s="229"/>
      <c r="C169" s="230"/>
      <c r="D169" s="231" t="s">
        <v>228</v>
      </c>
      <c r="E169" s="232" t="s">
        <v>1876</v>
      </c>
      <c r="F169" s="233" t="s">
        <v>3324</v>
      </c>
      <c r="G169" s="230"/>
      <c r="H169" s="234">
        <v>3.9199999999999999</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24.15" customHeight="1">
      <c r="A170" s="42"/>
      <c r="B170" s="43"/>
      <c r="C170" s="216" t="s">
        <v>336</v>
      </c>
      <c r="D170" s="216" t="s">
        <v>221</v>
      </c>
      <c r="E170" s="217" t="s">
        <v>3325</v>
      </c>
      <c r="F170" s="218" t="s">
        <v>3326</v>
      </c>
      <c r="G170" s="219" t="s">
        <v>1749</v>
      </c>
      <c r="H170" s="220">
        <v>3.9199999999999999</v>
      </c>
      <c r="I170" s="221"/>
      <c r="J170" s="222">
        <f>ROUND(I170*H170,2)</f>
        <v>0</v>
      </c>
      <c r="K170" s="218" t="s">
        <v>1129</v>
      </c>
      <c r="L170" s="48"/>
      <c r="M170" s="223" t="s">
        <v>32</v>
      </c>
      <c r="N170" s="224" t="s">
        <v>48</v>
      </c>
      <c r="O170" s="88"/>
      <c r="P170" s="225">
        <f>O170*H170</f>
        <v>0</v>
      </c>
      <c r="Q170" s="225">
        <v>0</v>
      </c>
      <c r="R170" s="225">
        <f>Q170*H170</f>
        <v>0</v>
      </c>
      <c r="S170" s="225">
        <v>0</v>
      </c>
      <c r="T170" s="226">
        <f>S170*H170</f>
        <v>0</v>
      </c>
      <c r="U170" s="42"/>
      <c r="V170" s="42"/>
      <c r="W170" s="42"/>
      <c r="X170" s="42"/>
      <c r="Y170" s="42"/>
      <c r="Z170" s="42"/>
      <c r="AA170" s="42"/>
      <c r="AB170" s="42"/>
      <c r="AC170" s="42"/>
      <c r="AD170" s="42"/>
      <c r="AE170" s="42"/>
      <c r="AR170" s="227" t="s">
        <v>226</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226</v>
      </c>
      <c r="BM170" s="227" t="s">
        <v>3327</v>
      </c>
    </row>
    <row r="171" s="2" customFormat="1">
      <c r="A171" s="42"/>
      <c r="B171" s="43"/>
      <c r="C171" s="44"/>
      <c r="D171" s="299" t="s">
        <v>1131</v>
      </c>
      <c r="E171" s="44"/>
      <c r="F171" s="300" t="s">
        <v>3328</v>
      </c>
      <c r="G171" s="44"/>
      <c r="H171" s="44"/>
      <c r="I171" s="277"/>
      <c r="J171" s="44"/>
      <c r="K171" s="44"/>
      <c r="L171" s="48"/>
      <c r="M171" s="278"/>
      <c r="N171" s="279"/>
      <c r="O171" s="88"/>
      <c r="P171" s="88"/>
      <c r="Q171" s="88"/>
      <c r="R171" s="88"/>
      <c r="S171" s="88"/>
      <c r="T171" s="89"/>
      <c r="U171" s="42"/>
      <c r="V171" s="42"/>
      <c r="W171" s="42"/>
      <c r="X171" s="42"/>
      <c r="Y171" s="42"/>
      <c r="Z171" s="42"/>
      <c r="AA171" s="42"/>
      <c r="AB171" s="42"/>
      <c r="AC171" s="42"/>
      <c r="AD171" s="42"/>
      <c r="AE171" s="42"/>
      <c r="AT171" s="20" t="s">
        <v>1131</v>
      </c>
      <c r="AU171" s="20" t="s">
        <v>84</v>
      </c>
    </row>
    <row r="172" s="13" customFormat="1">
      <c r="A172" s="13"/>
      <c r="B172" s="229"/>
      <c r="C172" s="230"/>
      <c r="D172" s="231" t="s">
        <v>228</v>
      </c>
      <c r="E172" s="232" t="s">
        <v>2721</v>
      </c>
      <c r="F172" s="233" t="s">
        <v>3329</v>
      </c>
      <c r="G172" s="230"/>
      <c r="H172" s="234">
        <v>3.9199999999999999</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84</v>
      </c>
      <c r="AY172" s="240" t="s">
        <v>219</v>
      </c>
    </row>
    <row r="173" s="2" customFormat="1" ht="21.75" customHeight="1">
      <c r="A173" s="42"/>
      <c r="B173" s="43"/>
      <c r="C173" s="216" t="s">
        <v>341</v>
      </c>
      <c r="D173" s="216" t="s">
        <v>221</v>
      </c>
      <c r="E173" s="217" t="s">
        <v>1922</v>
      </c>
      <c r="F173" s="218" t="s">
        <v>1923</v>
      </c>
      <c r="G173" s="219" t="s">
        <v>1839</v>
      </c>
      <c r="H173" s="220">
        <v>0.36499999999999999</v>
      </c>
      <c r="I173" s="221"/>
      <c r="J173" s="222">
        <f>ROUND(I173*H173,2)</f>
        <v>0</v>
      </c>
      <c r="K173" s="218" t="s">
        <v>1129</v>
      </c>
      <c r="L173" s="48"/>
      <c r="M173" s="223" t="s">
        <v>32</v>
      </c>
      <c r="N173" s="224" t="s">
        <v>48</v>
      </c>
      <c r="O173" s="88"/>
      <c r="P173" s="225">
        <f>O173*H173</f>
        <v>0</v>
      </c>
      <c r="Q173" s="225">
        <v>1.0968659999999999</v>
      </c>
      <c r="R173" s="225">
        <f>Q173*H173</f>
        <v>0.40035608999999994</v>
      </c>
      <c r="S173" s="225">
        <v>0</v>
      </c>
      <c r="T173" s="226">
        <f>S173*H173</f>
        <v>0</v>
      </c>
      <c r="U173" s="42"/>
      <c r="V173" s="42"/>
      <c r="W173" s="42"/>
      <c r="X173" s="42"/>
      <c r="Y173" s="42"/>
      <c r="Z173" s="42"/>
      <c r="AA173" s="42"/>
      <c r="AB173" s="42"/>
      <c r="AC173" s="42"/>
      <c r="AD173" s="42"/>
      <c r="AE173" s="42"/>
      <c r="AR173" s="227" t="s">
        <v>226</v>
      </c>
      <c r="AT173" s="227" t="s">
        <v>221</v>
      </c>
      <c r="AU173" s="227" t="s">
        <v>84</v>
      </c>
      <c r="AY173" s="20" t="s">
        <v>219</v>
      </c>
      <c r="BE173" s="228">
        <f>IF(N173="základní",J173,0)</f>
        <v>0</v>
      </c>
      <c r="BF173" s="228">
        <f>IF(N173="snížená",J173,0)</f>
        <v>0</v>
      </c>
      <c r="BG173" s="228">
        <f>IF(N173="zákl. přenesená",J173,0)</f>
        <v>0</v>
      </c>
      <c r="BH173" s="228">
        <f>IF(N173="sníž. přenesená",J173,0)</f>
        <v>0</v>
      </c>
      <c r="BI173" s="228">
        <f>IF(N173="nulová",J173,0)</f>
        <v>0</v>
      </c>
      <c r="BJ173" s="20" t="s">
        <v>84</v>
      </c>
      <c r="BK173" s="228">
        <f>ROUND(I173*H173,2)</f>
        <v>0</v>
      </c>
      <c r="BL173" s="20" t="s">
        <v>226</v>
      </c>
      <c r="BM173" s="227" t="s">
        <v>3330</v>
      </c>
    </row>
    <row r="174" s="2" customFormat="1">
      <c r="A174" s="42"/>
      <c r="B174" s="43"/>
      <c r="C174" s="44"/>
      <c r="D174" s="299" t="s">
        <v>1131</v>
      </c>
      <c r="E174" s="44"/>
      <c r="F174" s="300" t="s">
        <v>1925</v>
      </c>
      <c r="G174" s="44"/>
      <c r="H174" s="44"/>
      <c r="I174" s="277"/>
      <c r="J174" s="44"/>
      <c r="K174" s="44"/>
      <c r="L174" s="48"/>
      <c r="M174" s="278"/>
      <c r="N174" s="279"/>
      <c r="O174" s="88"/>
      <c r="P174" s="88"/>
      <c r="Q174" s="88"/>
      <c r="R174" s="88"/>
      <c r="S174" s="88"/>
      <c r="T174" s="89"/>
      <c r="U174" s="42"/>
      <c r="V174" s="42"/>
      <c r="W174" s="42"/>
      <c r="X174" s="42"/>
      <c r="Y174" s="42"/>
      <c r="Z174" s="42"/>
      <c r="AA174" s="42"/>
      <c r="AB174" s="42"/>
      <c r="AC174" s="42"/>
      <c r="AD174" s="42"/>
      <c r="AE174" s="42"/>
      <c r="AT174" s="20" t="s">
        <v>1131</v>
      </c>
      <c r="AU174" s="20" t="s">
        <v>84</v>
      </c>
    </row>
    <row r="175" s="13" customFormat="1">
      <c r="A175" s="13"/>
      <c r="B175" s="229"/>
      <c r="C175" s="230"/>
      <c r="D175" s="231" t="s">
        <v>228</v>
      </c>
      <c r="E175" s="232" t="s">
        <v>1886</v>
      </c>
      <c r="F175" s="233" t="s">
        <v>3331</v>
      </c>
      <c r="G175" s="230"/>
      <c r="H175" s="234">
        <v>0.36499999999999999</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84</v>
      </c>
      <c r="AY175" s="240" t="s">
        <v>219</v>
      </c>
    </row>
    <row r="176" s="2" customFormat="1" ht="24.15" customHeight="1">
      <c r="A176" s="42"/>
      <c r="B176" s="43"/>
      <c r="C176" s="216" t="s">
        <v>346</v>
      </c>
      <c r="D176" s="216" t="s">
        <v>221</v>
      </c>
      <c r="E176" s="217" t="s">
        <v>1935</v>
      </c>
      <c r="F176" s="218" t="s">
        <v>1936</v>
      </c>
      <c r="G176" s="219" t="s">
        <v>1749</v>
      </c>
      <c r="H176" s="220">
        <v>32.899999999999999</v>
      </c>
      <c r="I176" s="221"/>
      <c r="J176" s="222">
        <f>ROUND(I176*H176,2)</f>
        <v>0</v>
      </c>
      <c r="K176" s="218" t="s">
        <v>1129</v>
      </c>
      <c r="L176" s="48"/>
      <c r="M176" s="223" t="s">
        <v>32</v>
      </c>
      <c r="N176" s="224" t="s">
        <v>48</v>
      </c>
      <c r="O176" s="88"/>
      <c r="P176" s="225">
        <f>O176*H176</f>
        <v>0</v>
      </c>
      <c r="Q176" s="225">
        <v>0.15679630750000001</v>
      </c>
      <c r="R176" s="225">
        <f>Q176*H176</f>
        <v>5.1585985167499997</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3332</v>
      </c>
    </row>
    <row r="177" s="2" customFormat="1">
      <c r="A177" s="42"/>
      <c r="B177" s="43"/>
      <c r="C177" s="44"/>
      <c r="D177" s="299" t="s">
        <v>1131</v>
      </c>
      <c r="E177" s="44"/>
      <c r="F177" s="300" t="s">
        <v>1938</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1131</v>
      </c>
      <c r="AU177" s="20" t="s">
        <v>84</v>
      </c>
    </row>
    <row r="178" s="15" customFormat="1">
      <c r="A178" s="15"/>
      <c r="B178" s="266"/>
      <c r="C178" s="267"/>
      <c r="D178" s="231" t="s">
        <v>228</v>
      </c>
      <c r="E178" s="268" t="s">
        <v>32</v>
      </c>
      <c r="F178" s="269" t="s">
        <v>1932</v>
      </c>
      <c r="G178" s="267"/>
      <c r="H178" s="268" t="s">
        <v>32</v>
      </c>
      <c r="I178" s="270"/>
      <c r="J178" s="267"/>
      <c r="K178" s="267"/>
      <c r="L178" s="271"/>
      <c r="M178" s="272"/>
      <c r="N178" s="273"/>
      <c r="O178" s="273"/>
      <c r="P178" s="273"/>
      <c r="Q178" s="273"/>
      <c r="R178" s="273"/>
      <c r="S178" s="273"/>
      <c r="T178" s="274"/>
      <c r="U178" s="15"/>
      <c r="V178" s="15"/>
      <c r="W178" s="15"/>
      <c r="X178" s="15"/>
      <c r="Y178" s="15"/>
      <c r="Z178" s="15"/>
      <c r="AA178" s="15"/>
      <c r="AB178" s="15"/>
      <c r="AC178" s="15"/>
      <c r="AD178" s="15"/>
      <c r="AE178" s="15"/>
      <c r="AT178" s="275" t="s">
        <v>228</v>
      </c>
      <c r="AU178" s="275" t="s">
        <v>84</v>
      </c>
      <c r="AV178" s="15" t="s">
        <v>84</v>
      </c>
      <c r="AW178" s="15" t="s">
        <v>39</v>
      </c>
      <c r="AX178" s="15" t="s">
        <v>77</v>
      </c>
      <c r="AY178" s="275" t="s">
        <v>219</v>
      </c>
    </row>
    <row r="179" s="15" customFormat="1">
      <c r="A179" s="15"/>
      <c r="B179" s="266"/>
      <c r="C179" s="267"/>
      <c r="D179" s="231" t="s">
        <v>228</v>
      </c>
      <c r="E179" s="268" t="s">
        <v>32</v>
      </c>
      <c r="F179" s="269" t="s">
        <v>3333</v>
      </c>
      <c r="G179" s="267"/>
      <c r="H179" s="268" t="s">
        <v>32</v>
      </c>
      <c r="I179" s="270"/>
      <c r="J179" s="267"/>
      <c r="K179" s="267"/>
      <c r="L179" s="271"/>
      <c r="M179" s="272"/>
      <c r="N179" s="273"/>
      <c r="O179" s="273"/>
      <c r="P179" s="273"/>
      <c r="Q179" s="273"/>
      <c r="R179" s="273"/>
      <c r="S179" s="273"/>
      <c r="T179" s="274"/>
      <c r="U179" s="15"/>
      <c r="V179" s="15"/>
      <c r="W179" s="15"/>
      <c r="X179" s="15"/>
      <c r="Y179" s="15"/>
      <c r="Z179" s="15"/>
      <c r="AA179" s="15"/>
      <c r="AB179" s="15"/>
      <c r="AC179" s="15"/>
      <c r="AD179" s="15"/>
      <c r="AE179" s="15"/>
      <c r="AT179" s="275" t="s">
        <v>228</v>
      </c>
      <c r="AU179" s="275" t="s">
        <v>84</v>
      </c>
      <c r="AV179" s="15" t="s">
        <v>84</v>
      </c>
      <c r="AW179" s="15" t="s">
        <v>39</v>
      </c>
      <c r="AX179" s="15" t="s">
        <v>77</v>
      </c>
      <c r="AY179" s="275" t="s">
        <v>219</v>
      </c>
    </row>
    <row r="180" s="13" customFormat="1">
      <c r="A180" s="13"/>
      <c r="B180" s="229"/>
      <c r="C180" s="230"/>
      <c r="D180" s="231" t="s">
        <v>228</v>
      </c>
      <c r="E180" s="232" t="s">
        <v>2239</v>
      </c>
      <c r="F180" s="233" t="s">
        <v>3334</v>
      </c>
      <c r="G180" s="230"/>
      <c r="H180" s="234">
        <v>32.899999999999999</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2" customFormat="1" ht="33" customHeight="1">
      <c r="A181" s="42"/>
      <c r="B181" s="43"/>
      <c r="C181" s="216" t="s">
        <v>350</v>
      </c>
      <c r="D181" s="216" t="s">
        <v>221</v>
      </c>
      <c r="E181" s="217" t="s">
        <v>1942</v>
      </c>
      <c r="F181" s="218" t="s">
        <v>1943</v>
      </c>
      <c r="G181" s="219" t="s">
        <v>1749</v>
      </c>
      <c r="H181" s="220">
        <v>2</v>
      </c>
      <c r="I181" s="221"/>
      <c r="J181" s="222">
        <f>ROUND(I181*H181,2)</f>
        <v>0</v>
      </c>
      <c r="K181" s="218" t="s">
        <v>1129</v>
      </c>
      <c r="L181" s="48"/>
      <c r="M181" s="223" t="s">
        <v>32</v>
      </c>
      <c r="N181" s="224" t="s">
        <v>48</v>
      </c>
      <c r="O181" s="88"/>
      <c r="P181" s="225">
        <f>O181*H181</f>
        <v>0</v>
      </c>
      <c r="Q181" s="225">
        <v>1.031199</v>
      </c>
      <c r="R181" s="225">
        <f>Q181*H181</f>
        <v>2.062398</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3335</v>
      </c>
    </row>
    <row r="182" s="2" customFormat="1">
      <c r="A182" s="42"/>
      <c r="B182" s="43"/>
      <c r="C182" s="44"/>
      <c r="D182" s="299" t="s">
        <v>1131</v>
      </c>
      <c r="E182" s="44"/>
      <c r="F182" s="300" t="s">
        <v>1945</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15" customFormat="1">
      <c r="A183" s="15"/>
      <c r="B183" s="266"/>
      <c r="C183" s="267"/>
      <c r="D183" s="231" t="s">
        <v>228</v>
      </c>
      <c r="E183" s="268" t="s">
        <v>32</v>
      </c>
      <c r="F183" s="269" t="s">
        <v>1946</v>
      </c>
      <c r="G183" s="267"/>
      <c r="H183" s="268" t="s">
        <v>32</v>
      </c>
      <c r="I183" s="270"/>
      <c r="J183" s="267"/>
      <c r="K183" s="267"/>
      <c r="L183" s="271"/>
      <c r="M183" s="272"/>
      <c r="N183" s="273"/>
      <c r="O183" s="273"/>
      <c r="P183" s="273"/>
      <c r="Q183" s="273"/>
      <c r="R183" s="273"/>
      <c r="S183" s="273"/>
      <c r="T183" s="274"/>
      <c r="U183" s="15"/>
      <c r="V183" s="15"/>
      <c r="W183" s="15"/>
      <c r="X183" s="15"/>
      <c r="Y183" s="15"/>
      <c r="Z183" s="15"/>
      <c r="AA183" s="15"/>
      <c r="AB183" s="15"/>
      <c r="AC183" s="15"/>
      <c r="AD183" s="15"/>
      <c r="AE183" s="15"/>
      <c r="AT183" s="275" t="s">
        <v>228</v>
      </c>
      <c r="AU183" s="275" t="s">
        <v>84</v>
      </c>
      <c r="AV183" s="15" t="s">
        <v>84</v>
      </c>
      <c r="AW183" s="15" t="s">
        <v>39</v>
      </c>
      <c r="AX183" s="15" t="s">
        <v>77</v>
      </c>
      <c r="AY183" s="275" t="s">
        <v>219</v>
      </c>
    </row>
    <row r="184" s="15" customFormat="1">
      <c r="A184" s="15"/>
      <c r="B184" s="266"/>
      <c r="C184" s="267"/>
      <c r="D184" s="231" t="s">
        <v>228</v>
      </c>
      <c r="E184" s="268" t="s">
        <v>32</v>
      </c>
      <c r="F184" s="269" t="s">
        <v>1947</v>
      </c>
      <c r="G184" s="267"/>
      <c r="H184" s="268" t="s">
        <v>32</v>
      </c>
      <c r="I184" s="270"/>
      <c r="J184" s="267"/>
      <c r="K184" s="267"/>
      <c r="L184" s="271"/>
      <c r="M184" s="272"/>
      <c r="N184" s="273"/>
      <c r="O184" s="273"/>
      <c r="P184" s="273"/>
      <c r="Q184" s="273"/>
      <c r="R184" s="273"/>
      <c r="S184" s="273"/>
      <c r="T184" s="274"/>
      <c r="U184" s="15"/>
      <c r="V184" s="15"/>
      <c r="W184" s="15"/>
      <c r="X184" s="15"/>
      <c r="Y184" s="15"/>
      <c r="Z184" s="15"/>
      <c r="AA184" s="15"/>
      <c r="AB184" s="15"/>
      <c r="AC184" s="15"/>
      <c r="AD184" s="15"/>
      <c r="AE184" s="15"/>
      <c r="AT184" s="275" t="s">
        <v>228</v>
      </c>
      <c r="AU184" s="275" t="s">
        <v>84</v>
      </c>
      <c r="AV184" s="15" t="s">
        <v>84</v>
      </c>
      <c r="AW184" s="15" t="s">
        <v>39</v>
      </c>
      <c r="AX184" s="15" t="s">
        <v>77</v>
      </c>
      <c r="AY184" s="275" t="s">
        <v>219</v>
      </c>
    </row>
    <row r="185" s="13" customFormat="1">
      <c r="A185" s="13"/>
      <c r="B185" s="229"/>
      <c r="C185" s="230"/>
      <c r="D185" s="231" t="s">
        <v>228</v>
      </c>
      <c r="E185" s="232" t="s">
        <v>2243</v>
      </c>
      <c r="F185" s="233" t="s">
        <v>1949</v>
      </c>
      <c r="G185" s="230"/>
      <c r="H185" s="234">
        <v>2</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12" customFormat="1" ht="25.92" customHeight="1">
      <c r="A186" s="12"/>
      <c r="B186" s="200"/>
      <c r="C186" s="201"/>
      <c r="D186" s="202" t="s">
        <v>76</v>
      </c>
      <c r="E186" s="203" t="s">
        <v>246</v>
      </c>
      <c r="F186" s="203" t="s">
        <v>634</v>
      </c>
      <c r="G186" s="201"/>
      <c r="H186" s="201"/>
      <c r="I186" s="204"/>
      <c r="J186" s="205">
        <f>BK186</f>
        <v>0</v>
      </c>
      <c r="K186" s="201"/>
      <c r="L186" s="206"/>
      <c r="M186" s="207"/>
      <c r="N186" s="208"/>
      <c r="O186" s="208"/>
      <c r="P186" s="209">
        <f>SUM(P187:P198)</f>
        <v>0</v>
      </c>
      <c r="Q186" s="208"/>
      <c r="R186" s="209">
        <f>SUM(R187:R198)</f>
        <v>127.66</v>
      </c>
      <c r="S186" s="208"/>
      <c r="T186" s="210">
        <f>SUM(T187:T198)</f>
        <v>94.016000000000005</v>
      </c>
      <c r="U186" s="12"/>
      <c r="V186" s="12"/>
      <c r="W186" s="12"/>
      <c r="X186" s="12"/>
      <c r="Y186" s="12"/>
      <c r="Z186" s="12"/>
      <c r="AA186" s="12"/>
      <c r="AB186" s="12"/>
      <c r="AC186" s="12"/>
      <c r="AD186" s="12"/>
      <c r="AE186" s="12"/>
      <c r="AR186" s="211" t="s">
        <v>84</v>
      </c>
      <c r="AT186" s="212" t="s">
        <v>76</v>
      </c>
      <c r="AU186" s="212" t="s">
        <v>77</v>
      </c>
      <c r="AY186" s="211" t="s">
        <v>219</v>
      </c>
      <c r="BK186" s="213">
        <f>SUM(BK187:BK198)</f>
        <v>0</v>
      </c>
    </row>
    <row r="187" s="2" customFormat="1" ht="24.15" customHeight="1">
      <c r="A187" s="42"/>
      <c r="B187" s="43"/>
      <c r="C187" s="216" t="s">
        <v>355</v>
      </c>
      <c r="D187" s="216" t="s">
        <v>221</v>
      </c>
      <c r="E187" s="217" t="s">
        <v>1950</v>
      </c>
      <c r="F187" s="218" t="s">
        <v>1951</v>
      </c>
      <c r="G187" s="219" t="s">
        <v>1764</v>
      </c>
      <c r="H187" s="220">
        <v>65</v>
      </c>
      <c r="I187" s="221"/>
      <c r="J187" s="222">
        <f>ROUND(I187*H187,2)</f>
        <v>0</v>
      </c>
      <c r="K187" s="218" t="s">
        <v>1129</v>
      </c>
      <c r="L187" s="48"/>
      <c r="M187" s="223" t="s">
        <v>32</v>
      </c>
      <c r="N187" s="224" t="s">
        <v>48</v>
      </c>
      <c r="O187" s="88"/>
      <c r="P187" s="225">
        <f>O187*H187</f>
        <v>0</v>
      </c>
      <c r="Q187" s="225">
        <v>1.964</v>
      </c>
      <c r="R187" s="225">
        <f>Q187*H187</f>
        <v>127.66</v>
      </c>
      <c r="S187" s="225">
        <v>0</v>
      </c>
      <c r="T187" s="226">
        <f>S187*H187</f>
        <v>0</v>
      </c>
      <c r="U187" s="42"/>
      <c r="V187" s="42"/>
      <c r="W187" s="42"/>
      <c r="X187" s="42"/>
      <c r="Y187" s="42"/>
      <c r="Z187" s="42"/>
      <c r="AA187" s="42"/>
      <c r="AB187" s="42"/>
      <c r="AC187" s="42"/>
      <c r="AD187" s="42"/>
      <c r="AE187" s="42"/>
      <c r="AR187" s="227" t="s">
        <v>226</v>
      </c>
      <c r="AT187" s="227" t="s">
        <v>221</v>
      </c>
      <c r="AU187" s="227" t="s">
        <v>84</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3336</v>
      </c>
    </row>
    <row r="188" s="2" customFormat="1">
      <c r="A188" s="42"/>
      <c r="B188" s="43"/>
      <c r="C188" s="44"/>
      <c r="D188" s="299" t="s">
        <v>1131</v>
      </c>
      <c r="E188" s="44"/>
      <c r="F188" s="300" t="s">
        <v>1953</v>
      </c>
      <c r="G188" s="44"/>
      <c r="H188" s="44"/>
      <c r="I188" s="277"/>
      <c r="J188" s="44"/>
      <c r="K188" s="44"/>
      <c r="L188" s="48"/>
      <c r="M188" s="278"/>
      <c r="N188" s="279"/>
      <c r="O188" s="88"/>
      <c r="P188" s="88"/>
      <c r="Q188" s="88"/>
      <c r="R188" s="88"/>
      <c r="S188" s="88"/>
      <c r="T188" s="89"/>
      <c r="U188" s="42"/>
      <c r="V188" s="42"/>
      <c r="W188" s="42"/>
      <c r="X188" s="42"/>
      <c r="Y188" s="42"/>
      <c r="Z188" s="42"/>
      <c r="AA188" s="42"/>
      <c r="AB188" s="42"/>
      <c r="AC188" s="42"/>
      <c r="AD188" s="42"/>
      <c r="AE188" s="42"/>
      <c r="AT188" s="20" t="s">
        <v>1131</v>
      </c>
      <c r="AU188" s="20" t="s">
        <v>84</v>
      </c>
    </row>
    <row r="189" s="15" customFormat="1">
      <c r="A189" s="15"/>
      <c r="B189" s="266"/>
      <c r="C189" s="267"/>
      <c r="D189" s="231" t="s">
        <v>228</v>
      </c>
      <c r="E189" s="268" t="s">
        <v>32</v>
      </c>
      <c r="F189" s="269" t="s">
        <v>2421</v>
      </c>
      <c r="G189" s="267"/>
      <c r="H189" s="268" t="s">
        <v>32</v>
      </c>
      <c r="I189" s="270"/>
      <c r="J189" s="267"/>
      <c r="K189" s="267"/>
      <c r="L189" s="271"/>
      <c r="M189" s="272"/>
      <c r="N189" s="273"/>
      <c r="O189" s="273"/>
      <c r="P189" s="273"/>
      <c r="Q189" s="273"/>
      <c r="R189" s="273"/>
      <c r="S189" s="273"/>
      <c r="T189" s="274"/>
      <c r="U189" s="15"/>
      <c r="V189" s="15"/>
      <c r="W189" s="15"/>
      <c r="X189" s="15"/>
      <c r="Y189" s="15"/>
      <c r="Z189" s="15"/>
      <c r="AA189" s="15"/>
      <c r="AB189" s="15"/>
      <c r="AC189" s="15"/>
      <c r="AD189" s="15"/>
      <c r="AE189" s="15"/>
      <c r="AT189" s="275" t="s">
        <v>228</v>
      </c>
      <c r="AU189" s="275" t="s">
        <v>84</v>
      </c>
      <c r="AV189" s="15" t="s">
        <v>84</v>
      </c>
      <c r="AW189" s="15" t="s">
        <v>39</v>
      </c>
      <c r="AX189" s="15" t="s">
        <v>77</v>
      </c>
      <c r="AY189" s="275" t="s">
        <v>219</v>
      </c>
    </row>
    <row r="190" s="13" customFormat="1">
      <c r="A190" s="13"/>
      <c r="B190" s="229"/>
      <c r="C190" s="230"/>
      <c r="D190" s="231" t="s">
        <v>228</v>
      </c>
      <c r="E190" s="232" t="s">
        <v>2247</v>
      </c>
      <c r="F190" s="233" t="s">
        <v>3337</v>
      </c>
      <c r="G190" s="230"/>
      <c r="H190" s="234">
        <v>65</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84</v>
      </c>
      <c r="AV190" s="13" t="s">
        <v>86</v>
      </c>
      <c r="AW190" s="13" t="s">
        <v>39</v>
      </c>
      <c r="AX190" s="13" t="s">
        <v>84</v>
      </c>
      <c r="AY190" s="240" t="s">
        <v>219</v>
      </c>
    </row>
    <row r="191" s="2" customFormat="1" ht="16.5" customHeight="1">
      <c r="A191" s="42"/>
      <c r="B191" s="43"/>
      <c r="C191" s="216" t="s">
        <v>362</v>
      </c>
      <c r="D191" s="216" t="s">
        <v>221</v>
      </c>
      <c r="E191" s="217" t="s">
        <v>1957</v>
      </c>
      <c r="F191" s="218" t="s">
        <v>1958</v>
      </c>
      <c r="G191" s="219" t="s">
        <v>1764</v>
      </c>
      <c r="H191" s="220">
        <v>52</v>
      </c>
      <c r="I191" s="221"/>
      <c r="J191" s="222">
        <f>ROUND(I191*H191,2)</f>
        <v>0</v>
      </c>
      <c r="K191" s="218" t="s">
        <v>1129</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226</v>
      </c>
      <c r="AT191" s="227" t="s">
        <v>221</v>
      </c>
      <c r="AU191" s="227" t="s">
        <v>84</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3338</v>
      </c>
    </row>
    <row r="192" s="2" customFormat="1">
      <c r="A192" s="42"/>
      <c r="B192" s="43"/>
      <c r="C192" s="44"/>
      <c r="D192" s="299" t="s">
        <v>1131</v>
      </c>
      <c r="E192" s="44"/>
      <c r="F192" s="300" t="s">
        <v>1960</v>
      </c>
      <c r="G192" s="44"/>
      <c r="H192" s="44"/>
      <c r="I192" s="277"/>
      <c r="J192" s="44"/>
      <c r="K192" s="44"/>
      <c r="L192" s="48"/>
      <c r="M192" s="278"/>
      <c r="N192" s="279"/>
      <c r="O192" s="88"/>
      <c r="P192" s="88"/>
      <c r="Q192" s="88"/>
      <c r="R192" s="88"/>
      <c r="S192" s="88"/>
      <c r="T192" s="89"/>
      <c r="U192" s="42"/>
      <c r="V192" s="42"/>
      <c r="W192" s="42"/>
      <c r="X192" s="42"/>
      <c r="Y192" s="42"/>
      <c r="Z192" s="42"/>
      <c r="AA192" s="42"/>
      <c r="AB192" s="42"/>
      <c r="AC192" s="42"/>
      <c r="AD192" s="42"/>
      <c r="AE192" s="42"/>
      <c r="AT192" s="20" t="s">
        <v>1131</v>
      </c>
      <c r="AU192" s="20" t="s">
        <v>84</v>
      </c>
    </row>
    <row r="193" s="15" customFormat="1">
      <c r="A193" s="15"/>
      <c r="B193" s="266"/>
      <c r="C193" s="267"/>
      <c r="D193" s="231" t="s">
        <v>228</v>
      </c>
      <c r="E193" s="268" t="s">
        <v>32</v>
      </c>
      <c r="F193" s="269" t="s">
        <v>2424</v>
      </c>
      <c r="G193" s="267"/>
      <c r="H193" s="268" t="s">
        <v>32</v>
      </c>
      <c r="I193" s="270"/>
      <c r="J193" s="267"/>
      <c r="K193" s="267"/>
      <c r="L193" s="271"/>
      <c r="M193" s="272"/>
      <c r="N193" s="273"/>
      <c r="O193" s="273"/>
      <c r="P193" s="273"/>
      <c r="Q193" s="273"/>
      <c r="R193" s="273"/>
      <c r="S193" s="273"/>
      <c r="T193" s="274"/>
      <c r="U193" s="15"/>
      <c r="V193" s="15"/>
      <c r="W193" s="15"/>
      <c r="X193" s="15"/>
      <c r="Y193" s="15"/>
      <c r="Z193" s="15"/>
      <c r="AA193" s="15"/>
      <c r="AB193" s="15"/>
      <c r="AC193" s="15"/>
      <c r="AD193" s="15"/>
      <c r="AE193" s="15"/>
      <c r="AT193" s="275" t="s">
        <v>228</v>
      </c>
      <c r="AU193" s="275" t="s">
        <v>84</v>
      </c>
      <c r="AV193" s="15" t="s">
        <v>84</v>
      </c>
      <c r="AW193" s="15" t="s">
        <v>39</v>
      </c>
      <c r="AX193" s="15" t="s">
        <v>77</v>
      </c>
      <c r="AY193" s="275" t="s">
        <v>219</v>
      </c>
    </row>
    <row r="194" s="13" customFormat="1">
      <c r="A194" s="13"/>
      <c r="B194" s="229"/>
      <c r="C194" s="230"/>
      <c r="D194" s="231" t="s">
        <v>228</v>
      </c>
      <c r="E194" s="232" t="s">
        <v>1908</v>
      </c>
      <c r="F194" s="233" t="s">
        <v>3339</v>
      </c>
      <c r="G194" s="230"/>
      <c r="H194" s="234">
        <v>52</v>
      </c>
      <c r="I194" s="235"/>
      <c r="J194" s="230"/>
      <c r="K194" s="230"/>
      <c r="L194" s="236"/>
      <c r="M194" s="237"/>
      <c r="N194" s="238"/>
      <c r="O194" s="238"/>
      <c r="P194" s="238"/>
      <c r="Q194" s="238"/>
      <c r="R194" s="238"/>
      <c r="S194" s="238"/>
      <c r="T194" s="239"/>
      <c r="U194" s="13"/>
      <c r="V194" s="13"/>
      <c r="W194" s="13"/>
      <c r="X194" s="13"/>
      <c r="Y194" s="13"/>
      <c r="Z194" s="13"/>
      <c r="AA194" s="13"/>
      <c r="AB194" s="13"/>
      <c r="AC194" s="13"/>
      <c r="AD194" s="13"/>
      <c r="AE194" s="13"/>
      <c r="AT194" s="240" t="s">
        <v>228</v>
      </c>
      <c r="AU194" s="240" t="s">
        <v>84</v>
      </c>
      <c r="AV194" s="13" t="s">
        <v>86</v>
      </c>
      <c r="AW194" s="13" t="s">
        <v>39</v>
      </c>
      <c r="AX194" s="13" t="s">
        <v>84</v>
      </c>
      <c r="AY194" s="240" t="s">
        <v>219</v>
      </c>
    </row>
    <row r="195" s="2" customFormat="1" ht="24.15" customHeight="1">
      <c r="A195" s="42"/>
      <c r="B195" s="43"/>
      <c r="C195" s="216" t="s">
        <v>366</v>
      </c>
      <c r="D195" s="216" t="s">
        <v>221</v>
      </c>
      <c r="E195" s="217" t="s">
        <v>1964</v>
      </c>
      <c r="F195" s="218" t="s">
        <v>1965</v>
      </c>
      <c r="G195" s="219" t="s">
        <v>1764</v>
      </c>
      <c r="H195" s="220">
        <v>52</v>
      </c>
      <c r="I195" s="221"/>
      <c r="J195" s="222">
        <f>ROUND(I195*H195,2)</f>
        <v>0</v>
      </c>
      <c r="K195" s="218" t="s">
        <v>1129</v>
      </c>
      <c r="L195" s="48"/>
      <c r="M195" s="223" t="s">
        <v>32</v>
      </c>
      <c r="N195" s="224" t="s">
        <v>48</v>
      </c>
      <c r="O195" s="88"/>
      <c r="P195" s="225">
        <f>O195*H195</f>
        <v>0</v>
      </c>
      <c r="Q195" s="225">
        <v>0</v>
      </c>
      <c r="R195" s="225">
        <f>Q195*H195</f>
        <v>0</v>
      </c>
      <c r="S195" s="225">
        <v>1.8080000000000001</v>
      </c>
      <c r="T195" s="226">
        <f>S195*H195</f>
        <v>94.016000000000005</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3340</v>
      </c>
    </row>
    <row r="196" s="2" customFormat="1">
      <c r="A196" s="42"/>
      <c r="B196" s="43"/>
      <c r="C196" s="44"/>
      <c r="D196" s="299" t="s">
        <v>1131</v>
      </c>
      <c r="E196" s="44"/>
      <c r="F196" s="300" t="s">
        <v>1967</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1131</v>
      </c>
      <c r="AU196" s="20" t="s">
        <v>84</v>
      </c>
    </row>
    <row r="197" s="15" customFormat="1">
      <c r="A197" s="15"/>
      <c r="B197" s="266"/>
      <c r="C197" s="267"/>
      <c r="D197" s="231" t="s">
        <v>228</v>
      </c>
      <c r="E197" s="268" t="s">
        <v>32</v>
      </c>
      <c r="F197" s="269" t="s">
        <v>1968</v>
      </c>
      <c r="G197" s="267"/>
      <c r="H197" s="268" t="s">
        <v>32</v>
      </c>
      <c r="I197" s="270"/>
      <c r="J197" s="267"/>
      <c r="K197" s="267"/>
      <c r="L197" s="271"/>
      <c r="M197" s="272"/>
      <c r="N197" s="273"/>
      <c r="O197" s="273"/>
      <c r="P197" s="273"/>
      <c r="Q197" s="273"/>
      <c r="R197" s="273"/>
      <c r="S197" s="273"/>
      <c r="T197" s="274"/>
      <c r="U197" s="15"/>
      <c r="V197" s="15"/>
      <c r="W197" s="15"/>
      <c r="X197" s="15"/>
      <c r="Y197" s="15"/>
      <c r="Z197" s="15"/>
      <c r="AA197" s="15"/>
      <c r="AB197" s="15"/>
      <c r="AC197" s="15"/>
      <c r="AD197" s="15"/>
      <c r="AE197" s="15"/>
      <c r="AT197" s="275" t="s">
        <v>228</v>
      </c>
      <c r="AU197" s="275" t="s">
        <v>84</v>
      </c>
      <c r="AV197" s="15" t="s">
        <v>84</v>
      </c>
      <c r="AW197" s="15" t="s">
        <v>39</v>
      </c>
      <c r="AX197" s="15" t="s">
        <v>77</v>
      </c>
      <c r="AY197" s="275" t="s">
        <v>219</v>
      </c>
    </row>
    <row r="198" s="13" customFormat="1">
      <c r="A198" s="13"/>
      <c r="B198" s="229"/>
      <c r="C198" s="230"/>
      <c r="D198" s="231" t="s">
        <v>228</v>
      </c>
      <c r="E198" s="232" t="s">
        <v>1916</v>
      </c>
      <c r="F198" s="233" t="s">
        <v>3339</v>
      </c>
      <c r="G198" s="230"/>
      <c r="H198" s="234">
        <v>52</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84</v>
      </c>
      <c r="AV198" s="13" t="s">
        <v>86</v>
      </c>
      <c r="AW198" s="13" t="s">
        <v>39</v>
      </c>
      <c r="AX198" s="13" t="s">
        <v>84</v>
      </c>
      <c r="AY198" s="240" t="s">
        <v>219</v>
      </c>
    </row>
    <row r="199" s="12" customFormat="1" ht="25.92" customHeight="1">
      <c r="A199" s="12"/>
      <c r="B199" s="200"/>
      <c r="C199" s="201"/>
      <c r="D199" s="202" t="s">
        <v>76</v>
      </c>
      <c r="E199" s="203" t="s">
        <v>1970</v>
      </c>
      <c r="F199" s="203" t="s">
        <v>1971</v>
      </c>
      <c r="G199" s="201"/>
      <c r="H199" s="201"/>
      <c r="I199" s="204"/>
      <c r="J199" s="205">
        <f>BK199</f>
        <v>0</v>
      </c>
      <c r="K199" s="201"/>
      <c r="L199" s="206"/>
      <c r="M199" s="207"/>
      <c r="N199" s="208"/>
      <c r="O199" s="208"/>
      <c r="P199" s="209">
        <f>SUM(P200:P241)</f>
        <v>0</v>
      </c>
      <c r="Q199" s="208"/>
      <c r="R199" s="209">
        <f>SUM(R200:R241)</f>
        <v>0.34649578499999995</v>
      </c>
      <c r="S199" s="208"/>
      <c r="T199" s="210">
        <f>SUM(T200:T241)</f>
        <v>0</v>
      </c>
      <c r="U199" s="12"/>
      <c r="V199" s="12"/>
      <c r="W199" s="12"/>
      <c r="X199" s="12"/>
      <c r="Y199" s="12"/>
      <c r="Z199" s="12"/>
      <c r="AA199" s="12"/>
      <c r="AB199" s="12"/>
      <c r="AC199" s="12"/>
      <c r="AD199" s="12"/>
      <c r="AE199" s="12"/>
      <c r="AR199" s="211" t="s">
        <v>86</v>
      </c>
      <c r="AT199" s="212" t="s">
        <v>76</v>
      </c>
      <c r="AU199" s="212" t="s">
        <v>77</v>
      </c>
      <c r="AY199" s="211" t="s">
        <v>219</v>
      </c>
      <c r="BK199" s="213">
        <f>SUM(BK200:BK241)</f>
        <v>0</v>
      </c>
    </row>
    <row r="200" s="2" customFormat="1" ht="24.15" customHeight="1">
      <c r="A200" s="42"/>
      <c r="B200" s="43"/>
      <c r="C200" s="216" t="s">
        <v>370</v>
      </c>
      <c r="D200" s="216" t="s">
        <v>221</v>
      </c>
      <c r="E200" s="217" t="s">
        <v>1972</v>
      </c>
      <c r="F200" s="218" t="s">
        <v>1973</v>
      </c>
      <c r="G200" s="219" t="s">
        <v>1749</v>
      </c>
      <c r="H200" s="220">
        <v>5.5999999999999996</v>
      </c>
      <c r="I200" s="221"/>
      <c r="J200" s="222">
        <f>ROUND(I200*H200,2)</f>
        <v>0</v>
      </c>
      <c r="K200" s="218" t="s">
        <v>1129</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302</v>
      </c>
      <c r="AT200" s="227" t="s">
        <v>221</v>
      </c>
      <c r="AU200" s="227" t="s">
        <v>84</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302</v>
      </c>
      <c r="BM200" s="227" t="s">
        <v>3341</v>
      </c>
    </row>
    <row r="201" s="2" customFormat="1">
      <c r="A201" s="42"/>
      <c r="B201" s="43"/>
      <c r="C201" s="44"/>
      <c r="D201" s="299" t="s">
        <v>1131</v>
      </c>
      <c r="E201" s="44"/>
      <c r="F201" s="300" t="s">
        <v>1975</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1131</v>
      </c>
      <c r="AU201" s="20" t="s">
        <v>84</v>
      </c>
    </row>
    <row r="202" s="15" customFormat="1">
      <c r="A202" s="15"/>
      <c r="B202" s="266"/>
      <c r="C202" s="267"/>
      <c r="D202" s="231" t="s">
        <v>228</v>
      </c>
      <c r="E202" s="268" t="s">
        <v>32</v>
      </c>
      <c r="F202" s="269" t="s">
        <v>3342</v>
      </c>
      <c r="G202" s="267"/>
      <c r="H202" s="268" t="s">
        <v>32</v>
      </c>
      <c r="I202" s="270"/>
      <c r="J202" s="267"/>
      <c r="K202" s="267"/>
      <c r="L202" s="271"/>
      <c r="M202" s="272"/>
      <c r="N202" s="273"/>
      <c r="O202" s="273"/>
      <c r="P202" s="273"/>
      <c r="Q202" s="273"/>
      <c r="R202" s="273"/>
      <c r="S202" s="273"/>
      <c r="T202" s="274"/>
      <c r="U202" s="15"/>
      <c r="V202" s="15"/>
      <c r="W202" s="15"/>
      <c r="X202" s="15"/>
      <c r="Y202" s="15"/>
      <c r="Z202" s="15"/>
      <c r="AA202" s="15"/>
      <c r="AB202" s="15"/>
      <c r="AC202" s="15"/>
      <c r="AD202" s="15"/>
      <c r="AE202" s="15"/>
      <c r="AT202" s="275" t="s">
        <v>228</v>
      </c>
      <c r="AU202" s="275" t="s">
        <v>84</v>
      </c>
      <c r="AV202" s="15" t="s">
        <v>84</v>
      </c>
      <c r="AW202" s="15" t="s">
        <v>39</v>
      </c>
      <c r="AX202" s="15" t="s">
        <v>77</v>
      </c>
      <c r="AY202" s="275" t="s">
        <v>219</v>
      </c>
    </row>
    <row r="203" s="15" customFormat="1">
      <c r="A203" s="15"/>
      <c r="B203" s="266"/>
      <c r="C203" s="267"/>
      <c r="D203" s="231" t="s">
        <v>228</v>
      </c>
      <c r="E203" s="268" t="s">
        <v>32</v>
      </c>
      <c r="F203" s="269" t="s">
        <v>3343</v>
      </c>
      <c r="G203" s="267"/>
      <c r="H203" s="268" t="s">
        <v>32</v>
      </c>
      <c r="I203" s="270"/>
      <c r="J203" s="267"/>
      <c r="K203" s="267"/>
      <c r="L203" s="271"/>
      <c r="M203" s="272"/>
      <c r="N203" s="273"/>
      <c r="O203" s="273"/>
      <c r="P203" s="273"/>
      <c r="Q203" s="273"/>
      <c r="R203" s="273"/>
      <c r="S203" s="273"/>
      <c r="T203" s="274"/>
      <c r="U203" s="15"/>
      <c r="V203" s="15"/>
      <c r="W203" s="15"/>
      <c r="X203" s="15"/>
      <c r="Y203" s="15"/>
      <c r="Z203" s="15"/>
      <c r="AA203" s="15"/>
      <c r="AB203" s="15"/>
      <c r="AC203" s="15"/>
      <c r="AD203" s="15"/>
      <c r="AE203" s="15"/>
      <c r="AT203" s="275" t="s">
        <v>228</v>
      </c>
      <c r="AU203" s="275" t="s">
        <v>84</v>
      </c>
      <c r="AV203" s="15" t="s">
        <v>84</v>
      </c>
      <c r="AW203" s="15" t="s">
        <v>39</v>
      </c>
      <c r="AX203" s="15" t="s">
        <v>77</v>
      </c>
      <c r="AY203" s="275" t="s">
        <v>219</v>
      </c>
    </row>
    <row r="204" s="13" customFormat="1">
      <c r="A204" s="13"/>
      <c r="B204" s="229"/>
      <c r="C204" s="230"/>
      <c r="D204" s="231" t="s">
        <v>228</v>
      </c>
      <c r="E204" s="232" t="s">
        <v>1730</v>
      </c>
      <c r="F204" s="233" t="s">
        <v>3344</v>
      </c>
      <c r="G204" s="230"/>
      <c r="H204" s="234">
        <v>5.5999999999999996</v>
      </c>
      <c r="I204" s="235"/>
      <c r="J204" s="230"/>
      <c r="K204" s="230"/>
      <c r="L204" s="236"/>
      <c r="M204" s="237"/>
      <c r="N204" s="238"/>
      <c r="O204" s="238"/>
      <c r="P204" s="238"/>
      <c r="Q204" s="238"/>
      <c r="R204" s="238"/>
      <c r="S204" s="238"/>
      <c r="T204" s="239"/>
      <c r="U204" s="13"/>
      <c r="V204" s="13"/>
      <c r="W204" s="13"/>
      <c r="X204" s="13"/>
      <c r="Y204" s="13"/>
      <c r="Z204" s="13"/>
      <c r="AA204" s="13"/>
      <c r="AB204" s="13"/>
      <c r="AC204" s="13"/>
      <c r="AD204" s="13"/>
      <c r="AE204" s="13"/>
      <c r="AT204" s="240" t="s">
        <v>228</v>
      </c>
      <c r="AU204" s="240" t="s">
        <v>84</v>
      </c>
      <c r="AV204" s="13" t="s">
        <v>86</v>
      </c>
      <c r="AW204" s="13" t="s">
        <v>39</v>
      </c>
      <c r="AX204" s="13" t="s">
        <v>84</v>
      </c>
      <c r="AY204" s="240" t="s">
        <v>219</v>
      </c>
    </row>
    <row r="205" s="2" customFormat="1" ht="24.15" customHeight="1">
      <c r="A205" s="42"/>
      <c r="B205" s="43"/>
      <c r="C205" s="216" t="s">
        <v>375</v>
      </c>
      <c r="D205" s="216" t="s">
        <v>221</v>
      </c>
      <c r="E205" s="217" t="s">
        <v>1976</v>
      </c>
      <c r="F205" s="218" t="s">
        <v>1977</v>
      </c>
      <c r="G205" s="219" t="s">
        <v>1749</v>
      </c>
      <c r="H205" s="220">
        <v>13.279999999999999</v>
      </c>
      <c r="I205" s="221"/>
      <c r="J205" s="222">
        <f>ROUND(I205*H205,2)</f>
        <v>0</v>
      </c>
      <c r="K205" s="218" t="s">
        <v>1129</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302</v>
      </c>
      <c r="AT205" s="227" t="s">
        <v>221</v>
      </c>
      <c r="AU205" s="227" t="s">
        <v>84</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302</v>
      </c>
      <c r="BM205" s="227" t="s">
        <v>3345</v>
      </c>
    </row>
    <row r="206" s="2" customFormat="1">
      <c r="A206" s="42"/>
      <c r="B206" s="43"/>
      <c r="C206" s="44"/>
      <c r="D206" s="299" t="s">
        <v>1131</v>
      </c>
      <c r="E206" s="44"/>
      <c r="F206" s="300" t="s">
        <v>1979</v>
      </c>
      <c r="G206" s="44"/>
      <c r="H206" s="44"/>
      <c r="I206" s="277"/>
      <c r="J206" s="44"/>
      <c r="K206" s="44"/>
      <c r="L206" s="48"/>
      <c r="M206" s="278"/>
      <c r="N206" s="279"/>
      <c r="O206" s="88"/>
      <c r="P206" s="88"/>
      <c r="Q206" s="88"/>
      <c r="R206" s="88"/>
      <c r="S206" s="88"/>
      <c r="T206" s="89"/>
      <c r="U206" s="42"/>
      <c r="V206" s="42"/>
      <c r="W206" s="42"/>
      <c r="X206" s="42"/>
      <c r="Y206" s="42"/>
      <c r="Z206" s="42"/>
      <c r="AA206" s="42"/>
      <c r="AB206" s="42"/>
      <c r="AC206" s="42"/>
      <c r="AD206" s="42"/>
      <c r="AE206" s="42"/>
      <c r="AT206" s="20" t="s">
        <v>1131</v>
      </c>
      <c r="AU206" s="20" t="s">
        <v>84</v>
      </c>
    </row>
    <row r="207" s="2" customFormat="1" ht="16.5" customHeight="1">
      <c r="A207" s="42"/>
      <c r="B207" s="43"/>
      <c r="C207" s="252" t="s">
        <v>380</v>
      </c>
      <c r="D207" s="252" t="s">
        <v>280</v>
      </c>
      <c r="E207" s="253" t="s">
        <v>1980</v>
      </c>
      <c r="F207" s="254" t="s">
        <v>1981</v>
      </c>
      <c r="G207" s="255" t="s">
        <v>1839</v>
      </c>
      <c r="H207" s="256">
        <v>0.0060000000000000001</v>
      </c>
      <c r="I207" s="257"/>
      <c r="J207" s="258">
        <f>ROUND(I207*H207,2)</f>
        <v>0</v>
      </c>
      <c r="K207" s="254" t="s">
        <v>1129</v>
      </c>
      <c r="L207" s="259"/>
      <c r="M207" s="260" t="s">
        <v>32</v>
      </c>
      <c r="N207" s="261" t="s">
        <v>48</v>
      </c>
      <c r="O207" s="88"/>
      <c r="P207" s="225">
        <f>O207*H207</f>
        <v>0</v>
      </c>
      <c r="Q207" s="225">
        <v>1</v>
      </c>
      <c r="R207" s="225">
        <f>Q207*H207</f>
        <v>0.0060000000000000001</v>
      </c>
      <c r="S207" s="225">
        <v>0</v>
      </c>
      <c r="T207" s="226">
        <f>S207*H207</f>
        <v>0</v>
      </c>
      <c r="U207" s="42"/>
      <c r="V207" s="42"/>
      <c r="W207" s="42"/>
      <c r="X207" s="42"/>
      <c r="Y207" s="42"/>
      <c r="Z207" s="42"/>
      <c r="AA207" s="42"/>
      <c r="AB207" s="42"/>
      <c r="AC207" s="42"/>
      <c r="AD207" s="42"/>
      <c r="AE207" s="42"/>
      <c r="AR207" s="227" t="s">
        <v>375</v>
      </c>
      <c r="AT207" s="227" t="s">
        <v>280</v>
      </c>
      <c r="AU207" s="227" t="s">
        <v>84</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302</v>
      </c>
      <c r="BM207" s="227" t="s">
        <v>3346</v>
      </c>
    </row>
    <row r="208" s="2" customFormat="1">
      <c r="A208" s="42"/>
      <c r="B208" s="43"/>
      <c r="C208" s="44"/>
      <c r="D208" s="231" t="s">
        <v>663</v>
      </c>
      <c r="E208" s="44"/>
      <c r="F208" s="276" t="s">
        <v>1983</v>
      </c>
      <c r="G208" s="44"/>
      <c r="H208" s="44"/>
      <c r="I208" s="277"/>
      <c r="J208" s="44"/>
      <c r="K208" s="44"/>
      <c r="L208" s="48"/>
      <c r="M208" s="278"/>
      <c r="N208" s="279"/>
      <c r="O208" s="88"/>
      <c r="P208" s="88"/>
      <c r="Q208" s="88"/>
      <c r="R208" s="88"/>
      <c r="S208" s="88"/>
      <c r="T208" s="89"/>
      <c r="U208" s="42"/>
      <c r="V208" s="42"/>
      <c r="W208" s="42"/>
      <c r="X208" s="42"/>
      <c r="Y208" s="42"/>
      <c r="Z208" s="42"/>
      <c r="AA208" s="42"/>
      <c r="AB208" s="42"/>
      <c r="AC208" s="42"/>
      <c r="AD208" s="42"/>
      <c r="AE208" s="42"/>
      <c r="AT208" s="20" t="s">
        <v>663</v>
      </c>
      <c r="AU208" s="20" t="s">
        <v>84</v>
      </c>
    </row>
    <row r="209" s="2" customFormat="1" ht="24.15" customHeight="1">
      <c r="A209" s="42"/>
      <c r="B209" s="43"/>
      <c r="C209" s="216" t="s">
        <v>385</v>
      </c>
      <c r="D209" s="216" t="s">
        <v>221</v>
      </c>
      <c r="E209" s="217" t="s">
        <v>2749</v>
      </c>
      <c r="F209" s="218" t="s">
        <v>2750</v>
      </c>
      <c r="G209" s="219" t="s">
        <v>1749</v>
      </c>
      <c r="H209" s="220">
        <v>5.5999999999999996</v>
      </c>
      <c r="I209" s="221"/>
      <c r="J209" s="222">
        <f>ROUND(I209*H209,2)</f>
        <v>0</v>
      </c>
      <c r="K209" s="218" t="s">
        <v>1129</v>
      </c>
      <c r="L209" s="48"/>
      <c r="M209" s="223" t="s">
        <v>32</v>
      </c>
      <c r="N209" s="224" t="s">
        <v>48</v>
      </c>
      <c r="O209" s="88"/>
      <c r="P209" s="225">
        <f>O209*H209</f>
        <v>0</v>
      </c>
      <c r="Q209" s="225">
        <v>0</v>
      </c>
      <c r="R209" s="225">
        <f>Q209*H209</f>
        <v>0</v>
      </c>
      <c r="S209" s="225">
        <v>0</v>
      </c>
      <c r="T209" s="226">
        <f>S209*H209</f>
        <v>0</v>
      </c>
      <c r="U209" s="42"/>
      <c r="V209" s="42"/>
      <c r="W209" s="42"/>
      <c r="X209" s="42"/>
      <c r="Y209" s="42"/>
      <c r="Z209" s="42"/>
      <c r="AA209" s="42"/>
      <c r="AB209" s="42"/>
      <c r="AC209" s="42"/>
      <c r="AD209" s="42"/>
      <c r="AE209" s="42"/>
      <c r="AR209" s="227" t="s">
        <v>302</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302</v>
      </c>
      <c r="BM209" s="227" t="s">
        <v>3347</v>
      </c>
    </row>
    <row r="210" s="2" customFormat="1">
      <c r="A210" s="42"/>
      <c r="B210" s="43"/>
      <c r="C210" s="44"/>
      <c r="D210" s="299" t="s">
        <v>1131</v>
      </c>
      <c r="E210" s="44"/>
      <c r="F210" s="300" t="s">
        <v>2752</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1131</v>
      </c>
      <c r="AU210" s="20" t="s">
        <v>84</v>
      </c>
    </row>
    <row r="211" s="15" customFormat="1">
      <c r="A211" s="15"/>
      <c r="B211" s="266"/>
      <c r="C211" s="267"/>
      <c r="D211" s="231" t="s">
        <v>228</v>
      </c>
      <c r="E211" s="268" t="s">
        <v>32</v>
      </c>
      <c r="F211" s="269" t="s">
        <v>2275</v>
      </c>
      <c r="G211" s="267"/>
      <c r="H211" s="268" t="s">
        <v>32</v>
      </c>
      <c r="I211" s="270"/>
      <c r="J211" s="267"/>
      <c r="K211" s="267"/>
      <c r="L211" s="271"/>
      <c r="M211" s="272"/>
      <c r="N211" s="273"/>
      <c r="O211" s="273"/>
      <c r="P211" s="273"/>
      <c r="Q211" s="273"/>
      <c r="R211" s="273"/>
      <c r="S211" s="273"/>
      <c r="T211" s="274"/>
      <c r="U211" s="15"/>
      <c r="V211" s="15"/>
      <c r="W211" s="15"/>
      <c r="X211" s="15"/>
      <c r="Y211" s="15"/>
      <c r="Z211" s="15"/>
      <c r="AA211" s="15"/>
      <c r="AB211" s="15"/>
      <c r="AC211" s="15"/>
      <c r="AD211" s="15"/>
      <c r="AE211" s="15"/>
      <c r="AT211" s="275" t="s">
        <v>228</v>
      </c>
      <c r="AU211" s="275" t="s">
        <v>84</v>
      </c>
      <c r="AV211" s="15" t="s">
        <v>84</v>
      </c>
      <c r="AW211" s="15" t="s">
        <v>39</v>
      </c>
      <c r="AX211" s="15" t="s">
        <v>77</v>
      </c>
      <c r="AY211" s="275" t="s">
        <v>219</v>
      </c>
    </row>
    <row r="212" s="15" customFormat="1">
      <c r="A212" s="15"/>
      <c r="B212" s="266"/>
      <c r="C212" s="267"/>
      <c r="D212" s="231" t="s">
        <v>228</v>
      </c>
      <c r="E212" s="268" t="s">
        <v>32</v>
      </c>
      <c r="F212" s="269" t="s">
        <v>3343</v>
      </c>
      <c r="G212" s="267"/>
      <c r="H212" s="268" t="s">
        <v>32</v>
      </c>
      <c r="I212" s="270"/>
      <c r="J212" s="267"/>
      <c r="K212" s="267"/>
      <c r="L212" s="271"/>
      <c r="M212" s="272"/>
      <c r="N212" s="273"/>
      <c r="O212" s="273"/>
      <c r="P212" s="273"/>
      <c r="Q212" s="273"/>
      <c r="R212" s="273"/>
      <c r="S212" s="273"/>
      <c r="T212" s="274"/>
      <c r="U212" s="15"/>
      <c r="V212" s="15"/>
      <c r="W212" s="15"/>
      <c r="X212" s="15"/>
      <c r="Y212" s="15"/>
      <c r="Z212" s="15"/>
      <c r="AA212" s="15"/>
      <c r="AB212" s="15"/>
      <c r="AC212" s="15"/>
      <c r="AD212" s="15"/>
      <c r="AE212" s="15"/>
      <c r="AT212" s="275" t="s">
        <v>228</v>
      </c>
      <c r="AU212" s="275" t="s">
        <v>84</v>
      </c>
      <c r="AV212" s="15" t="s">
        <v>84</v>
      </c>
      <c r="AW212" s="15" t="s">
        <v>39</v>
      </c>
      <c r="AX212" s="15" t="s">
        <v>77</v>
      </c>
      <c r="AY212" s="275" t="s">
        <v>219</v>
      </c>
    </row>
    <row r="213" s="13" customFormat="1">
      <c r="A213" s="13"/>
      <c r="B213" s="229"/>
      <c r="C213" s="230"/>
      <c r="D213" s="231" t="s">
        <v>228</v>
      </c>
      <c r="E213" s="232" t="s">
        <v>2320</v>
      </c>
      <c r="F213" s="233" t="s">
        <v>3344</v>
      </c>
      <c r="G213" s="230"/>
      <c r="H213" s="234">
        <v>5.5999999999999996</v>
      </c>
      <c r="I213" s="235"/>
      <c r="J213" s="230"/>
      <c r="K213" s="230"/>
      <c r="L213" s="236"/>
      <c r="M213" s="237"/>
      <c r="N213" s="238"/>
      <c r="O213" s="238"/>
      <c r="P213" s="238"/>
      <c r="Q213" s="238"/>
      <c r="R213" s="238"/>
      <c r="S213" s="238"/>
      <c r="T213" s="239"/>
      <c r="U213" s="13"/>
      <c r="V213" s="13"/>
      <c r="W213" s="13"/>
      <c r="X213" s="13"/>
      <c r="Y213" s="13"/>
      <c r="Z213" s="13"/>
      <c r="AA213" s="13"/>
      <c r="AB213" s="13"/>
      <c r="AC213" s="13"/>
      <c r="AD213" s="13"/>
      <c r="AE213" s="13"/>
      <c r="AT213" s="240" t="s">
        <v>228</v>
      </c>
      <c r="AU213" s="240" t="s">
        <v>84</v>
      </c>
      <c r="AV213" s="13" t="s">
        <v>86</v>
      </c>
      <c r="AW213" s="13" t="s">
        <v>39</v>
      </c>
      <c r="AX213" s="13" t="s">
        <v>84</v>
      </c>
      <c r="AY213" s="240" t="s">
        <v>219</v>
      </c>
    </row>
    <row r="214" s="2" customFormat="1" ht="24.15" customHeight="1">
      <c r="A214" s="42"/>
      <c r="B214" s="43"/>
      <c r="C214" s="216" t="s">
        <v>390</v>
      </c>
      <c r="D214" s="216" t="s">
        <v>221</v>
      </c>
      <c r="E214" s="217" t="s">
        <v>1984</v>
      </c>
      <c r="F214" s="218" t="s">
        <v>1985</v>
      </c>
      <c r="G214" s="219" t="s">
        <v>1749</v>
      </c>
      <c r="H214" s="220">
        <v>13.279999999999999</v>
      </c>
      <c r="I214" s="221"/>
      <c r="J214" s="222">
        <f>ROUND(I214*H214,2)</f>
        <v>0</v>
      </c>
      <c r="K214" s="218" t="s">
        <v>1129</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302</v>
      </c>
      <c r="AT214" s="227" t="s">
        <v>221</v>
      </c>
      <c r="AU214" s="227" t="s">
        <v>84</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302</v>
      </c>
      <c r="BM214" s="227" t="s">
        <v>3348</v>
      </c>
    </row>
    <row r="215" s="2" customFormat="1">
      <c r="A215" s="42"/>
      <c r="B215" s="43"/>
      <c r="C215" s="44"/>
      <c r="D215" s="299" t="s">
        <v>1131</v>
      </c>
      <c r="E215" s="44"/>
      <c r="F215" s="300" t="s">
        <v>1987</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1131</v>
      </c>
      <c r="AU215" s="20" t="s">
        <v>84</v>
      </c>
    </row>
    <row r="216" s="2" customFormat="1" ht="16.5" customHeight="1">
      <c r="A216" s="42"/>
      <c r="B216" s="43"/>
      <c r="C216" s="252" t="s">
        <v>394</v>
      </c>
      <c r="D216" s="252" t="s">
        <v>280</v>
      </c>
      <c r="E216" s="253" t="s">
        <v>1988</v>
      </c>
      <c r="F216" s="254" t="s">
        <v>1989</v>
      </c>
      <c r="G216" s="255" t="s">
        <v>1839</v>
      </c>
      <c r="H216" s="256">
        <v>0.012999999999999999</v>
      </c>
      <c r="I216" s="257"/>
      <c r="J216" s="258">
        <f>ROUND(I216*H216,2)</f>
        <v>0</v>
      </c>
      <c r="K216" s="254" t="s">
        <v>1129</v>
      </c>
      <c r="L216" s="259"/>
      <c r="M216" s="260" t="s">
        <v>32</v>
      </c>
      <c r="N216" s="261" t="s">
        <v>48</v>
      </c>
      <c r="O216" s="88"/>
      <c r="P216" s="225">
        <f>O216*H216</f>
        <v>0</v>
      </c>
      <c r="Q216" s="225">
        <v>1</v>
      </c>
      <c r="R216" s="225">
        <f>Q216*H216</f>
        <v>0.012999999999999999</v>
      </c>
      <c r="S216" s="225">
        <v>0</v>
      </c>
      <c r="T216" s="226">
        <f>S216*H216</f>
        <v>0</v>
      </c>
      <c r="U216" s="42"/>
      <c r="V216" s="42"/>
      <c r="W216" s="42"/>
      <c r="X216" s="42"/>
      <c r="Y216" s="42"/>
      <c r="Z216" s="42"/>
      <c r="AA216" s="42"/>
      <c r="AB216" s="42"/>
      <c r="AC216" s="42"/>
      <c r="AD216" s="42"/>
      <c r="AE216" s="42"/>
      <c r="AR216" s="227" t="s">
        <v>375</v>
      </c>
      <c r="AT216" s="227" t="s">
        <v>280</v>
      </c>
      <c r="AU216" s="227" t="s">
        <v>84</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302</v>
      </c>
      <c r="BM216" s="227" t="s">
        <v>3349</v>
      </c>
    </row>
    <row r="217" s="2" customFormat="1">
      <c r="A217" s="42"/>
      <c r="B217" s="43"/>
      <c r="C217" s="44"/>
      <c r="D217" s="231" t="s">
        <v>663</v>
      </c>
      <c r="E217" s="44"/>
      <c r="F217" s="276" t="s">
        <v>1991</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663</v>
      </c>
      <c r="AU217" s="20" t="s">
        <v>84</v>
      </c>
    </row>
    <row r="218" s="2" customFormat="1" ht="24.15" customHeight="1">
      <c r="A218" s="42"/>
      <c r="B218" s="43"/>
      <c r="C218" s="216" t="s">
        <v>398</v>
      </c>
      <c r="D218" s="216" t="s">
        <v>221</v>
      </c>
      <c r="E218" s="217" t="s">
        <v>1992</v>
      </c>
      <c r="F218" s="218" t="s">
        <v>1993</v>
      </c>
      <c r="G218" s="219" t="s">
        <v>1749</v>
      </c>
      <c r="H218" s="220">
        <v>38.5</v>
      </c>
      <c r="I218" s="221"/>
      <c r="J218" s="222">
        <f>ROUND(I218*H218,2)</f>
        <v>0</v>
      </c>
      <c r="K218" s="218" t="s">
        <v>1129</v>
      </c>
      <c r="L218" s="48"/>
      <c r="M218" s="223" t="s">
        <v>32</v>
      </c>
      <c r="N218" s="224" t="s">
        <v>48</v>
      </c>
      <c r="O218" s="88"/>
      <c r="P218" s="225">
        <f>O218*H218</f>
        <v>0</v>
      </c>
      <c r="Q218" s="225">
        <v>0.00039825</v>
      </c>
      <c r="R218" s="225">
        <f>Q218*H218</f>
        <v>0.015332625000000001</v>
      </c>
      <c r="S218" s="225">
        <v>0</v>
      </c>
      <c r="T218" s="226">
        <f>S218*H218</f>
        <v>0</v>
      </c>
      <c r="U218" s="42"/>
      <c r="V218" s="42"/>
      <c r="W218" s="42"/>
      <c r="X218" s="42"/>
      <c r="Y218" s="42"/>
      <c r="Z218" s="42"/>
      <c r="AA218" s="42"/>
      <c r="AB218" s="42"/>
      <c r="AC218" s="42"/>
      <c r="AD218" s="42"/>
      <c r="AE218" s="42"/>
      <c r="AR218" s="227" t="s">
        <v>302</v>
      </c>
      <c r="AT218" s="227" t="s">
        <v>221</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302</v>
      </c>
      <c r="BM218" s="227" t="s">
        <v>3350</v>
      </c>
    </row>
    <row r="219" s="2" customFormat="1">
      <c r="A219" s="42"/>
      <c r="B219" s="43"/>
      <c r="C219" s="44"/>
      <c r="D219" s="299" t="s">
        <v>1131</v>
      </c>
      <c r="E219" s="44"/>
      <c r="F219" s="300" t="s">
        <v>1995</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1131</v>
      </c>
      <c r="AU219" s="20" t="s">
        <v>84</v>
      </c>
    </row>
    <row r="220" s="2" customFormat="1" ht="24.15" customHeight="1">
      <c r="A220" s="42"/>
      <c r="B220" s="43"/>
      <c r="C220" s="216" t="s">
        <v>402</v>
      </c>
      <c r="D220" s="216" t="s">
        <v>221</v>
      </c>
      <c r="E220" s="217" t="s">
        <v>1996</v>
      </c>
      <c r="F220" s="218" t="s">
        <v>1997</v>
      </c>
      <c r="G220" s="219" t="s">
        <v>1749</v>
      </c>
      <c r="H220" s="220">
        <v>13.279999999999999</v>
      </c>
      <c r="I220" s="221"/>
      <c r="J220" s="222">
        <f>ROUND(I220*H220,2)</f>
        <v>0</v>
      </c>
      <c r="K220" s="218" t="s">
        <v>1129</v>
      </c>
      <c r="L220" s="48"/>
      <c r="M220" s="223" t="s">
        <v>32</v>
      </c>
      <c r="N220" s="224" t="s">
        <v>48</v>
      </c>
      <c r="O220" s="88"/>
      <c r="P220" s="225">
        <f>O220*H220</f>
        <v>0</v>
      </c>
      <c r="Q220" s="225">
        <v>0.00039825</v>
      </c>
      <c r="R220" s="225">
        <f>Q220*H220</f>
        <v>0.00528876</v>
      </c>
      <c r="S220" s="225">
        <v>0</v>
      </c>
      <c r="T220" s="226">
        <f>S220*H220</f>
        <v>0</v>
      </c>
      <c r="U220" s="42"/>
      <c r="V220" s="42"/>
      <c r="W220" s="42"/>
      <c r="X220" s="42"/>
      <c r="Y220" s="42"/>
      <c r="Z220" s="42"/>
      <c r="AA220" s="42"/>
      <c r="AB220" s="42"/>
      <c r="AC220" s="42"/>
      <c r="AD220" s="42"/>
      <c r="AE220" s="42"/>
      <c r="AR220" s="227" t="s">
        <v>302</v>
      </c>
      <c r="AT220" s="227" t="s">
        <v>221</v>
      </c>
      <c r="AU220" s="227" t="s">
        <v>84</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302</v>
      </c>
      <c r="BM220" s="227" t="s">
        <v>3351</v>
      </c>
    </row>
    <row r="221" s="2" customFormat="1">
      <c r="A221" s="42"/>
      <c r="B221" s="43"/>
      <c r="C221" s="44"/>
      <c r="D221" s="299" t="s">
        <v>1131</v>
      </c>
      <c r="E221" s="44"/>
      <c r="F221" s="300" t="s">
        <v>1999</v>
      </c>
      <c r="G221" s="44"/>
      <c r="H221" s="44"/>
      <c r="I221" s="277"/>
      <c r="J221" s="44"/>
      <c r="K221" s="44"/>
      <c r="L221" s="48"/>
      <c r="M221" s="278"/>
      <c r="N221" s="279"/>
      <c r="O221" s="88"/>
      <c r="P221" s="88"/>
      <c r="Q221" s="88"/>
      <c r="R221" s="88"/>
      <c r="S221" s="88"/>
      <c r="T221" s="89"/>
      <c r="U221" s="42"/>
      <c r="V221" s="42"/>
      <c r="W221" s="42"/>
      <c r="X221" s="42"/>
      <c r="Y221" s="42"/>
      <c r="Z221" s="42"/>
      <c r="AA221" s="42"/>
      <c r="AB221" s="42"/>
      <c r="AC221" s="42"/>
      <c r="AD221" s="42"/>
      <c r="AE221" s="42"/>
      <c r="AT221" s="20" t="s">
        <v>1131</v>
      </c>
      <c r="AU221" s="20" t="s">
        <v>84</v>
      </c>
    </row>
    <row r="222" s="2" customFormat="1" ht="37.8" customHeight="1">
      <c r="A222" s="42"/>
      <c r="B222" s="43"/>
      <c r="C222" s="252" t="s">
        <v>406</v>
      </c>
      <c r="D222" s="252" t="s">
        <v>280</v>
      </c>
      <c r="E222" s="253" t="s">
        <v>2000</v>
      </c>
      <c r="F222" s="254" t="s">
        <v>2001</v>
      </c>
      <c r="G222" s="255" t="s">
        <v>1749</v>
      </c>
      <c r="H222" s="256">
        <v>54.369</v>
      </c>
      <c r="I222" s="257"/>
      <c r="J222" s="258">
        <f>ROUND(I222*H222,2)</f>
        <v>0</v>
      </c>
      <c r="K222" s="254" t="s">
        <v>1129</v>
      </c>
      <c r="L222" s="259"/>
      <c r="M222" s="260" t="s">
        <v>32</v>
      </c>
      <c r="N222" s="261" t="s">
        <v>48</v>
      </c>
      <c r="O222" s="88"/>
      <c r="P222" s="225">
        <f>O222*H222</f>
        <v>0</v>
      </c>
      <c r="Q222" s="225">
        <v>0.0047999999999999996</v>
      </c>
      <c r="R222" s="225">
        <f>Q222*H222</f>
        <v>0.26097119999999996</v>
      </c>
      <c r="S222" s="225">
        <v>0</v>
      </c>
      <c r="T222" s="226">
        <f>S222*H222</f>
        <v>0</v>
      </c>
      <c r="U222" s="42"/>
      <c r="V222" s="42"/>
      <c r="W222" s="42"/>
      <c r="X222" s="42"/>
      <c r="Y222" s="42"/>
      <c r="Z222" s="42"/>
      <c r="AA222" s="42"/>
      <c r="AB222" s="42"/>
      <c r="AC222" s="42"/>
      <c r="AD222" s="42"/>
      <c r="AE222" s="42"/>
      <c r="AR222" s="227" t="s">
        <v>375</v>
      </c>
      <c r="AT222" s="227" t="s">
        <v>280</v>
      </c>
      <c r="AU222" s="227" t="s">
        <v>84</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302</v>
      </c>
      <c r="BM222" s="227" t="s">
        <v>3352</v>
      </c>
    </row>
    <row r="223" s="2" customFormat="1" ht="24.15" customHeight="1">
      <c r="A223" s="42"/>
      <c r="B223" s="43"/>
      <c r="C223" s="216" t="s">
        <v>410</v>
      </c>
      <c r="D223" s="216" t="s">
        <v>221</v>
      </c>
      <c r="E223" s="217" t="s">
        <v>3353</v>
      </c>
      <c r="F223" s="218" t="s">
        <v>3354</v>
      </c>
      <c r="G223" s="219" t="s">
        <v>1749</v>
      </c>
      <c r="H223" s="220">
        <v>5.5999999999999996</v>
      </c>
      <c r="I223" s="221"/>
      <c r="J223" s="222">
        <f>ROUND(I223*H223,2)</f>
        <v>0</v>
      </c>
      <c r="K223" s="218" t="s">
        <v>1129</v>
      </c>
      <c r="L223" s="48"/>
      <c r="M223" s="223" t="s">
        <v>32</v>
      </c>
      <c r="N223" s="224" t="s">
        <v>48</v>
      </c>
      <c r="O223" s="88"/>
      <c r="P223" s="225">
        <f>O223*H223</f>
        <v>0</v>
      </c>
      <c r="Q223" s="225">
        <v>0</v>
      </c>
      <c r="R223" s="225">
        <f>Q223*H223</f>
        <v>0</v>
      </c>
      <c r="S223" s="225">
        <v>0</v>
      </c>
      <c r="T223" s="226">
        <f>S223*H223</f>
        <v>0</v>
      </c>
      <c r="U223" s="42"/>
      <c r="V223" s="42"/>
      <c r="W223" s="42"/>
      <c r="X223" s="42"/>
      <c r="Y223" s="42"/>
      <c r="Z223" s="42"/>
      <c r="AA223" s="42"/>
      <c r="AB223" s="42"/>
      <c r="AC223" s="42"/>
      <c r="AD223" s="42"/>
      <c r="AE223" s="42"/>
      <c r="AR223" s="227" t="s">
        <v>302</v>
      </c>
      <c r="AT223" s="227" t="s">
        <v>221</v>
      </c>
      <c r="AU223" s="227" t="s">
        <v>84</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302</v>
      </c>
      <c r="BM223" s="227" t="s">
        <v>3355</v>
      </c>
    </row>
    <row r="224" s="2" customFormat="1">
      <c r="A224" s="42"/>
      <c r="B224" s="43"/>
      <c r="C224" s="44"/>
      <c r="D224" s="299" t="s">
        <v>1131</v>
      </c>
      <c r="E224" s="44"/>
      <c r="F224" s="300" t="s">
        <v>3356</v>
      </c>
      <c r="G224" s="44"/>
      <c r="H224" s="44"/>
      <c r="I224" s="277"/>
      <c r="J224" s="44"/>
      <c r="K224" s="44"/>
      <c r="L224" s="48"/>
      <c r="M224" s="278"/>
      <c r="N224" s="279"/>
      <c r="O224" s="88"/>
      <c r="P224" s="88"/>
      <c r="Q224" s="88"/>
      <c r="R224" s="88"/>
      <c r="S224" s="88"/>
      <c r="T224" s="89"/>
      <c r="U224" s="42"/>
      <c r="V224" s="42"/>
      <c r="W224" s="42"/>
      <c r="X224" s="42"/>
      <c r="Y224" s="42"/>
      <c r="Z224" s="42"/>
      <c r="AA224" s="42"/>
      <c r="AB224" s="42"/>
      <c r="AC224" s="42"/>
      <c r="AD224" s="42"/>
      <c r="AE224" s="42"/>
      <c r="AT224" s="20" t="s">
        <v>1131</v>
      </c>
      <c r="AU224" s="20" t="s">
        <v>84</v>
      </c>
    </row>
    <row r="225" s="15" customFormat="1">
      <c r="A225" s="15"/>
      <c r="B225" s="266"/>
      <c r="C225" s="267"/>
      <c r="D225" s="231" t="s">
        <v>228</v>
      </c>
      <c r="E225" s="268" t="s">
        <v>32</v>
      </c>
      <c r="F225" s="269" t="s">
        <v>3357</v>
      </c>
      <c r="G225" s="267"/>
      <c r="H225" s="268" t="s">
        <v>32</v>
      </c>
      <c r="I225" s="270"/>
      <c r="J225" s="267"/>
      <c r="K225" s="267"/>
      <c r="L225" s="271"/>
      <c r="M225" s="272"/>
      <c r="N225" s="273"/>
      <c r="O225" s="273"/>
      <c r="P225" s="273"/>
      <c r="Q225" s="273"/>
      <c r="R225" s="273"/>
      <c r="S225" s="273"/>
      <c r="T225" s="274"/>
      <c r="U225" s="15"/>
      <c r="V225" s="15"/>
      <c r="W225" s="15"/>
      <c r="X225" s="15"/>
      <c r="Y225" s="15"/>
      <c r="Z225" s="15"/>
      <c r="AA225" s="15"/>
      <c r="AB225" s="15"/>
      <c r="AC225" s="15"/>
      <c r="AD225" s="15"/>
      <c r="AE225" s="15"/>
      <c r="AT225" s="275" t="s">
        <v>228</v>
      </c>
      <c r="AU225" s="275" t="s">
        <v>84</v>
      </c>
      <c r="AV225" s="15" t="s">
        <v>84</v>
      </c>
      <c r="AW225" s="15" t="s">
        <v>39</v>
      </c>
      <c r="AX225" s="15" t="s">
        <v>77</v>
      </c>
      <c r="AY225" s="275" t="s">
        <v>219</v>
      </c>
    </row>
    <row r="226" s="13" customFormat="1">
      <c r="A226" s="13"/>
      <c r="B226" s="229"/>
      <c r="C226" s="230"/>
      <c r="D226" s="231" t="s">
        <v>228</v>
      </c>
      <c r="E226" s="232" t="s">
        <v>2129</v>
      </c>
      <c r="F226" s="233" t="s">
        <v>3358</v>
      </c>
      <c r="G226" s="230"/>
      <c r="H226" s="234">
        <v>5.5999999999999996</v>
      </c>
      <c r="I226" s="235"/>
      <c r="J226" s="230"/>
      <c r="K226" s="230"/>
      <c r="L226" s="236"/>
      <c r="M226" s="237"/>
      <c r="N226" s="238"/>
      <c r="O226" s="238"/>
      <c r="P226" s="238"/>
      <c r="Q226" s="238"/>
      <c r="R226" s="238"/>
      <c r="S226" s="238"/>
      <c r="T226" s="239"/>
      <c r="U226" s="13"/>
      <c r="V226" s="13"/>
      <c r="W226" s="13"/>
      <c r="X226" s="13"/>
      <c r="Y226" s="13"/>
      <c r="Z226" s="13"/>
      <c r="AA226" s="13"/>
      <c r="AB226" s="13"/>
      <c r="AC226" s="13"/>
      <c r="AD226" s="13"/>
      <c r="AE226" s="13"/>
      <c r="AT226" s="240" t="s">
        <v>228</v>
      </c>
      <c r="AU226" s="240" t="s">
        <v>84</v>
      </c>
      <c r="AV226" s="13" t="s">
        <v>86</v>
      </c>
      <c r="AW226" s="13" t="s">
        <v>39</v>
      </c>
      <c r="AX226" s="13" t="s">
        <v>84</v>
      </c>
      <c r="AY226" s="240" t="s">
        <v>219</v>
      </c>
    </row>
    <row r="227" s="2" customFormat="1" ht="24.15" customHeight="1">
      <c r="A227" s="42"/>
      <c r="B227" s="43"/>
      <c r="C227" s="216" t="s">
        <v>414</v>
      </c>
      <c r="D227" s="216" t="s">
        <v>221</v>
      </c>
      <c r="E227" s="217" t="s">
        <v>2013</v>
      </c>
      <c r="F227" s="218" t="s">
        <v>2014</v>
      </c>
      <c r="G227" s="219" t="s">
        <v>1749</v>
      </c>
      <c r="H227" s="220">
        <v>13.279999999999999</v>
      </c>
      <c r="I227" s="221"/>
      <c r="J227" s="222">
        <f>ROUND(I227*H227,2)</f>
        <v>0</v>
      </c>
      <c r="K227" s="218" t="s">
        <v>1129</v>
      </c>
      <c r="L227" s="48"/>
      <c r="M227" s="223" t="s">
        <v>32</v>
      </c>
      <c r="N227" s="224"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302</v>
      </c>
      <c r="AT227" s="227" t="s">
        <v>221</v>
      </c>
      <c r="AU227" s="227" t="s">
        <v>84</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302</v>
      </c>
      <c r="BM227" s="227" t="s">
        <v>3359</v>
      </c>
    </row>
    <row r="228" s="2" customFormat="1">
      <c r="A228" s="42"/>
      <c r="B228" s="43"/>
      <c r="C228" s="44"/>
      <c r="D228" s="299" t="s">
        <v>1131</v>
      </c>
      <c r="E228" s="44"/>
      <c r="F228" s="300" t="s">
        <v>2016</v>
      </c>
      <c r="G228" s="44"/>
      <c r="H228" s="44"/>
      <c r="I228" s="277"/>
      <c r="J228" s="44"/>
      <c r="K228" s="44"/>
      <c r="L228" s="48"/>
      <c r="M228" s="278"/>
      <c r="N228" s="279"/>
      <c r="O228" s="88"/>
      <c r="P228" s="88"/>
      <c r="Q228" s="88"/>
      <c r="R228" s="88"/>
      <c r="S228" s="88"/>
      <c r="T228" s="89"/>
      <c r="U228" s="42"/>
      <c r="V228" s="42"/>
      <c r="W228" s="42"/>
      <c r="X228" s="42"/>
      <c r="Y228" s="42"/>
      <c r="Z228" s="42"/>
      <c r="AA228" s="42"/>
      <c r="AB228" s="42"/>
      <c r="AC228" s="42"/>
      <c r="AD228" s="42"/>
      <c r="AE228" s="42"/>
      <c r="AT228" s="20" t="s">
        <v>1131</v>
      </c>
      <c r="AU228" s="20" t="s">
        <v>84</v>
      </c>
    </row>
    <row r="229" s="2" customFormat="1" ht="24.15" customHeight="1">
      <c r="A229" s="42"/>
      <c r="B229" s="43"/>
      <c r="C229" s="252" t="s">
        <v>419</v>
      </c>
      <c r="D229" s="252" t="s">
        <v>280</v>
      </c>
      <c r="E229" s="253" t="s">
        <v>2023</v>
      </c>
      <c r="F229" s="254" t="s">
        <v>2024</v>
      </c>
      <c r="G229" s="255" t="s">
        <v>1749</v>
      </c>
      <c r="H229" s="256">
        <v>13.944000000000001</v>
      </c>
      <c r="I229" s="257"/>
      <c r="J229" s="258">
        <f>ROUND(I229*H229,2)</f>
        <v>0</v>
      </c>
      <c r="K229" s="254" t="s">
        <v>1129</v>
      </c>
      <c r="L229" s="259"/>
      <c r="M229" s="260" t="s">
        <v>32</v>
      </c>
      <c r="N229" s="261" t="s">
        <v>48</v>
      </c>
      <c r="O229" s="88"/>
      <c r="P229" s="225">
        <f>O229*H229</f>
        <v>0</v>
      </c>
      <c r="Q229" s="225">
        <v>0.00080000000000000004</v>
      </c>
      <c r="R229" s="225">
        <f>Q229*H229</f>
        <v>0.011155200000000001</v>
      </c>
      <c r="S229" s="225">
        <v>0</v>
      </c>
      <c r="T229" s="226">
        <f>S229*H229</f>
        <v>0</v>
      </c>
      <c r="U229" s="42"/>
      <c r="V229" s="42"/>
      <c r="W229" s="42"/>
      <c r="X229" s="42"/>
      <c r="Y229" s="42"/>
      <c r="Z229" s="42"/>
      <c r="AA229" s="42"/>
      <c r="AB229" s="42"/>
      <c r="AC229" s="42"/>
      <c r="AD229" s="42"/>
      <c r="AE229" s="42"/>
      <c r="AR229" s="227" t="s">
        <v>375</v>
      </c>
      <c r="AT229" s="227" t="s">
        <v>280</v>
      </c>
      <c r="AU229" s="227" t="s">
        <v>84</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302</v>
      </c>
      <c r="BM229" s="227" t="s">
        <v>3360</v>
      </c>
    </row>
    <row r="230" s="15" customFormat="1">
      <c r="A230" s="15"/>
      <c r="B230" s="266"/>
      <c r="C230" s="267"/>
      <c r="D230" s="231" t="s">
        <v>228</v>
      </c>
      <c r="E230" s="268" t="s">
        <v>32</v>
      </c>
      <c r="F230" s="269" t="s">
        <v>3361</v>
      </c>
      <c r="G230" s="267"/>
      <c r="H230" s="268" t="s">
        <v>32</v>
      </c>
      <c r="I230" s="270"/>
      <c r="J230" s="267"/>
      <c r="K230" s="267"/>
      <c r="L230" s="271"/>
      <c r="M230" s="272"/>
      <c r="N230" s="273"/>
      <c r="O230" s="273"/>
      <c r="P230" s="273"/>
      <c r="Q230" s="273"/>
      <c r="R230" s="273"/>
      <c r="S230" s="273"/>
      <c r="T230" s="274"/>
      <c r="U230" s="15"/>
      <c r="V230" s="15"/>
      <c r="W230" s="15"/>
      <c r="X230" s="15"/>
      <c r="Y230" s="15"/>
      <c r="Z230" s="15"/>
      <c r="AA230" s="15"/>
      <c r="AB230" s="15"/>
      <c r="AC230" s="15"/>
      <c r="AD230" s="15"/>
      <c r="AE230" s="15"/>
      <c r="AT230" s="275" t="s">
        <v>228</v>
      </c>
      <c r="AU230" s="275" t="s">
        <v>84</v>
      </c>
      <c r="AV230" s="15" t="s">
        <v>84</v>
      </c>
      <c r="AW230" s="15" t="s">
        <v>39</v>
      </c>
      <c r="AX230" s="15" t="s">
        <v>77</v>
      </c>
      <c r="AY230" s="275" t="s">
        <v>219</v>
      </c>
    </row>
    <row r="231" s="13" customFormat="1">
      <c r="A231" s="13"/>
      <c r="B231" s="229"/>
      <c r="C231" s="230"/>
      <c r="D231" s="231" t="s">
        <v>228</v>
      </c>
      <c r="E231" s="232" t="s">
        <v>2140</v>
      </c>
      <c r="F231" s="233" t="s">
        <v>3362</v>
      </c>
      <c r="G231" s="230"/>
      <c r="H231" s="234">
        <v>13.279999999999999</v>
      </c>
      <c r="I231" s="235"/>
      <c r="J231" s="230"/>
      <c r="K231" s="230"/>
      <c r="L231" s="236"/>
      <c r="M231" s="237"/>
      <c r="N231" s="238"/>
      <c r="O231" s="238"/>
      <c r="P231" s="238"/>
      <c r="Q231" s="238"/>
      <c r="R231" s="238"/>
      <c r="S231" s="238"/>
      <c r="T231" s="239"/>
      <c r="U231" s="13"/>
      <c r="V231" s="13"/>
      <c r="W231" s="13"/>
      <c r="X231" s="13"/>
      <c r="Y231" s="13"/>
      <c r="Z231" s="13"/>
      <c r="AA231" s="13"/>
      <c r="AB231" s="13"/>
      <c r="AC231" s="13"/>
      <c r="AD231" s="13"/>
      <c r="AE231" s="13"/>
      <c r="AT231" s="240" t="s">
        <v>228</v>
      </c>
      <c r="AU231" s="240" t="s">
        <v>84</v>
      </c>
      <c r="AV231" s="13" t="s">
        <v>86</v>
      </c>
      <c r="AW231" s="13" t="s">
        <v>39</v>
      </c>
      <c r="AX231" s="13" t="s">
        <v>77</v>
      </c>
      <c r="AY231" s="240" t="s">
        <v>219</v>
      </c>
    </row>
    <row r="232" s="15" customFormat="1">
      <c r="A232" s="15"/>
      <c r="B232" s="266"/>
      <c r="C232" s="267"/>
      <c r="D232" s="231" t="s">
        <v>228</v>
      </c>
      <c r="E232" s="268" t="s">
        <v>3273</v>
      </c>
      <c r="F232" s="269" t="s">
        <v>3363</v>
      </c>
      <c r="G232" s="267"/>
      <c r="H232" s="268" t="s">
        <v>32</v>
      </c>
      <c r="I232" s="270"/>
      <c r="J232" s="267"/>
      <c r="K232" s="267"/>
      <c r="L232" s="271"/>
      <c r="M232" s="272"/>
      <c r="N232" s="273"/>
      <c r="O232" s="273"/>
      <c r="P232" s="273"/>
      <c r="Q232" s="273"/>
      <c r="R232" s="273"/>
      <c r="S232" s="273"/>
      <c r="T232" s="274"/>
      <c r="U232" s="15"/>
      <c r="V232" s="15"/>
      <c r="W232" s="15"/>
      <c r="X232" s="15"/>
      <c r="Y232" s="15"/>
      <c r="Z232" s="15"/>
      <c r="AA232" s="15"/>
      <c r="AB232" s="15"/>
      <c r="AC232" s="15"/>
      <c r="AD232" s="15"/>
      <c r="AE232" s="15"/>
      <c r="AT232" s="275" t="s">
        <v>228</v>
      </c>
      <c r="AU232" s="275" t="s">
        <v>84</v>
      </c>
      <c r="AV232" s="15" t="s">
        <v>84</v>
      </c>
      <c r="AW232" s="15" t="s">
        <v>39</v>
      </c>
      <c r="AX232" s="15" t="s">
        <v>77</v>
      </c>
      <c r="AY232" s="275" t="s">
        <v>219</v>
      </c>
    </row>
    <row r="233" s="13" customFormat="1">
      <c r="A233" s="13"/>
      <c r="B233" s="229"/>
      <c r="C233" s="230"/>
      <c r="D233" s="231" t="s">
        <v>228</v>
      </c>
      <c r="E233" s="232" t="s">
        <v>3364</v>
      </c>
      <c r="F233" s="233" t="s">
        <v>3365</v>
      </c>
      <c r="G233" s="230"/>
      <c r="H233" s="234">
        <v>13.944000000000001</v>
      </c>
      <c r="I233" s="235"/>
      <c r="J233" s="230"/>
      <c r="K233" s="230"/>
      <c r="L233" s="236"/>
      <c r="M233" s="237"/>
      <c r="N233" s="238"/>
      <c r="O233" s="238"/>
      <c r="P233" s="238"/>
      <c r="Q233" s="238"/>
      <c r="R233" s="238"/>
      <c r="S233" s="238"/>
      <c r="T233" s="239"/>
      <c r="U233" s="13"/>
      <c r="V233" s="13"/>
      <c r="W233" s="13"/>
      <c r="X233" s="13"/>
      <c r="Y233" s="13"/>
      <c r="Z233" s="13"/>
      <c r="AA233" s="13"/>
      <c r="AB233" s="13"/>
      <c r="AC233" s="13"/>
      <c r="AD233" s="13"/>
      <c r="AE233" s="13"/>
      <c r="AT233" s="240" t="s">
        <v>228</v>
      </c>
      <c r="AU233" s="240" t="s">
        <v>84</v>
      </c>
      <c r="AV233" s="13" t="s">
        <v>86</v>
      </c>
      <c r="AW233" s="13" t="s">
        <v>39</v>
      </c>
      <c r="AX233" s="13" t="s">
        <v>84</v>
      </c>
      <c r="AY233" s="240" t="s">
        <v>219</v>
      </c>
    </row>
    <row r="234" s="2" customFormat="1" ht="24.15" customHeight="1">
      <c r="A234" s="42"/>
      <c r="B234" s="43"/>
      <c r="C234" s="252" t="s">
        <v>423</v>
      </c>
      <c r="D234" s="252" t="s">
        <v>280</v>
      </c>
      <c r="E234" s="253" t="s">
        <v>2017</v>
      </c>
      <c r="F234" s="254" t="s">
        <v>2018</v>
      </c>
      <c r="G234" s="255" t="s">
        <v>1749</v>
      </c>
      <c r="H234" s="256">
        <v>5.8799999999999999</v>
      </c>
      <c r="I234" s="257"/>
      <c r="J234" s="258">
        <f>ROUND(I234*H234,2)</f>
        <v>0</v>
      </c>
      <c r="K234" s="254" t="s">
        <v>1129</v>
      </c>
      <c r="L234" s="259"/>
      <c r="M234" s="260" t="s">
        <v>32</v>
      </c>
      <c r="N234" s="261" t="s">
        <v>48</v>
      </c>
      <c r="O234" s="88"/>
      <c r="P234" s="225">
        <f>O234*H234</f>
        <v>0</v>
      </c>
      <c r="Q234" s="225">
        <v>0.00029999999999999997</v>
      </c>
      <c r="R234" s="225">
        <f>Q234*H234</f>
        <v>0.0017639999999999997</v>
      </c>
      <c r="S234" s="225">
        <v>0</v>
      </c>
      <c r="T234" s="226">
        <f>S234*H234</f>
        <v>0</v>
      </c>
      <c r="U234" s="42"/>
      <c r="V234" s="42"/>
      <c r="W234" s="42"/>
      <c r="X234" s="42"/>
      <c r="Y234" s="42"/>
      <c r="Z234" s="42"/>
      <c r="AA234" s="42"/>
      <c r="AB234" s="42"/>
      <c r="AC234" s="42"/>
      <c r="AD234" s="42"/>
      <c r="AE234" s="42"/>
      <c r="AR234" s="227" t="s">
        <v>375</v>
      </c>
      <c r="AT234" s="227" t="s">
        <v>280</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302</v>
      </c>
      <c r="BM234" s="227" t="s">
        <v>3366</v>
      </c>
    </row>
    <row r="235" s="15" customFormat="1">
      <c r="A235" s="15"/>
      <c r="B235" s="266"/>
      <c r="C235" s="267"/>
      <c r="D235" s="231" t="s">
        <v>228</v>
      </c>
      <c r="E235" s="268" t="s">
        <v>32</v>
      </c>
      <c r="F235" s="269" t="s">
        <v>3357</v>
      </c>
      <c r="G235" s="267"/>
      <c r="H235" s="268" t="s">
        <v>32</v>
      </c>
      <c r="I235" s="270"/>
      <c r="J235" s="267"/>
      <c r="K235" s="267"/>
      <c r="L235" s="271"/>
      <c r="M235" s="272"/>
      <c r="N235" s="273"/>
      <c r="O235" s="273"/>
      <c r="P235" s="273"/>
      <c r="Q235" s="273"/>
      <c r="R235" s="273"/>
      <c r="S235" s="273"/>
      <c r="T235" s="274"/>
      <c r="U235" s="15"/>
      <c r="V235" s="15"/>
      <c r="W235" s="15"/>
      <c r="X235" s="15"/>
      <c r="Y235" s="15"/>
      <c r="Z235" s="15"/>
      <c r="AA235" s="15"/>
      <c r="AB235" s="15"/>
      <c r="AC235" s="15"/>
      <c r="AD235" s="15"/>
      <c r="AE235" s="15"/>
      <c r="AT235" s="275" t="s">
        <v>228</v>
      </c>
      <c r="AU235" s="275" t="s">
        <v>84</v>
      </c>
      <c r="AV235" s="15" t="s">
        <v>84</v>
      </c>
      <c r="AW235" s="15" t="s">
        <v>39</v>
      </c>
      <c r="AX235" s="15" t="s">
        <v>77</v>
      </c>
      <c r="AY235" s="275" t="s">
        <v>219</v>
      </c>
    </row>
    <row r="236" s="13" customFormat="1">
      <c r="A236" s="13"/>
      <c r="B236" s="229"/>
      <c r="C236" s="230"/>
      <c r="D236" s="231" t="s">
        <v>228</v>
      </c>
      <c r="E236" s="232" t="s">
        <v>2343</v>
      </c>
      <c r="F236" s="233" t="s">
        <v>3358</v>
      </c>
      <c r="G236" s="230"/>
      <c r="H236" s="234">
        <v>5.5999999999999996</v>
      </c>
      <c r="I236" s="235"/>
      <c r="J236" s="230"/>
      <c r="K236" s="230"/>
      <c r="L236" s="236"/>
      <c r="M236" s="237"/>
      <c r="N236" s="238"/>
      <c r="O236" s="238"/>
      <c r="P236" s="238"/>
      <c r="Q236" s="238"/>
      <c r="R236" s="238"/>
      <c r="S236" s="238"/>
      <c r="T236" s="239"/>
      <c r="U236" s="13"/>
      <c r="V236" s="13"/>
      <c r="W236" s="13"/>
      <c r="X236" s="13"/>
      <c r="Y236" s="13"/>
      <c r="Z236" s="13"/>
      <c r="AA236" s="13"/>
      <c r="AB236" s="13"/>
      <c r="AC236" s="13"/>
      <c r="AD236" s="13"/>
      <c r="AE236" s="13"/>
      <c r="AT236" s="240" t="s">
        <v>228</v>
      </c>
      <c r="AU236" s="240" t="s">
        <v>84</v>
      </c>
      <c r="AV236" s="13" t="s">
        <v>86</v>
      </c>
      <c r="AW236" s="13" t="s">
        <v>39</v>
      </c>
      <c r="AX236" s="13" t="s">
        <v>77</v>
      </c>
      <c r="AY236" s="240" t="s">
        <v>219</v>
      </c>
    </row>
    <row r="237" s="13" customFormat="1">
      <c r="A237" s="13"/>
      <c r="B237" s="229"/>
      <c r="C237" s="230"/>
      <c r="D237" s="231" t="s">
        <v>228</v>
      </c>
      <c r="E237" s="232" t="s">
        <v>3367</v>
      </c>
      <c r="F237" s="233" t="s">
        <v>3368</v>
      </c>
      <c r="G237" s="230"/>
      <c r="H237" s="234">
        <v>5.8799999999999999</v>
      </c>
      <c r="I237" s="235"/>
      <c r="J237" s="230"/>
      <c r="K237" s="230"/>
      <c r="L237" s="236"/>
      <c r="M237" s="237"/>
      <c r="N237" s="238"/>
      <c r="O237" s="238"/>
      <c r="P237" s="238"/>
      <c r="Q237" s="238"/>
      <c r="R237" s="238"/>
      <c r="S237" s="238"/>
      <c r="T237" s="239"/>
      <c r="U237" s="13"/>
      <c r="V237" s="13"/>
      <c r="W237" s="13"/>
      <c r="X237" s="13"/>
      <c r="Y237" s="13"/>
      <c r="Z237" s="13"/>
      <c r="AA237" s="13"/>
      <c r="AB237" s="13"/>
      <c r="AC237" s="13"/>
      <c r="AD237" s="13"/>
      <c r="AE237" s="13"/>
      <c r="AT237" s="240" t="s">
        <v>228</v>
      </c>
      <c r="AU237" s="240" t="s">
        <v>84</v>
      </c>
      <c r="AV237" s="13" t="s">
        <v>86</v>
      </c>
      <c r="AW237" s="13" t="s">
        <v>39</v>
      </c>
      <c r="AX237" s="13" t="s">
        <v>84</v>
      </c>
      <c r="AY237" s="240" t="s">
        <v>219</v>
      </c>
    </row>
    <row r="238" s="2" customFormat="1" ht="24.15" customHeight="1">
      <c r="A238" s="42"/>
      <c r="B238" s="43"/>
      <c r="C238" s="216" t="s">
        <v>427</v>
      </c>
      <c r="D238" s="216" t="s">
        <v>221</v>
      </c>
      <c r="E238" s="217" t="s">
        <v>2037</v>
      </c>
      <c r="F238" s="218" t="s">
        <v>2038</v>
      </c>
      <c r="G238" s="219" t="s">
        <v>1839</v>
      </c>
      <c r="H238" s="220">
        <v>0.34699999999999998</v>
      </c>
      <c r="I238" s="221"/>
      <c r="J238" s="222">
        <f>ROUND(I238*H238,2)</f>
        <v>0</v>
      </c>
      <c r="K238" s="218" t="s">
        <v>1129</v>
      </c>
      <c r="L238" s="48"/>
      <c r="M238" s="223" t="s">
        <v>32</v>
      </c>
      <c r="N238" s="224" t="s">
        <v>48</v>
      </c>
      <c r="O238" s="88"/>
      <c r="P238" s="225">
        <f>O238*H238</f>
        <v>0</v>
      </c>
      <c r="Q238" s="225">
        <v>0</v>
      </c>
      <c r="R238" s="225">
        <f>Q238*H238</f>
        <v>0</v>
      </c>
      <c r="S238" s="225">
        <v>0</v>
      </c>
      <c r="T238" s="226">
        <f>S238*H238</f>
        <v>0</v>
      </c>
      <c r="U238" s="42"/>
      <c r="V238" s="42"/>
      <c r="W238" s="42"/>
      <c r="X238" s="42"/>
      <c r="Y238" s="42"/>
      <c r="Z238" s="42"/>
      <c r="AA238" s="42"/>
      <c r="AB238" s="42"/>
      <c r="AC238" s="42"/>
      <c r="AD238" s="42"/>
      <c r="AE238" s="42"/>
      <c r="AR238" s="227" t="s">
        <v>302</v>
      </c>
      <c r="AT238" s="227" t="s">
        <v>221</v>
      </c>
      <c r="AU238" s="227" t="s">
        <v>84</v>
      </c>
      <c r="AY238" s="20" t="s">
        <v>219</v>
      </c>
      <c r="BE238" s="228">
        <f>IF(N238="základní",J238,0)</f>
        <v>0</v>
      </c>
      <c r="BF238" s="228">
        <f>IF(N238="snížená",J238,0)</f>
        <v>0</v>
      </c>
      <c r="BG238" s="228">
        <f>IF(N238="zákl. přenesená",J238,0)</f>
        <v>0</v>
      </c>
      <c r="BH238" s="228">
        <f>IF(N238="sníž. přenesená",J238,0)</f>
        <v>0</v>
      </c>
      <c r="BI238" s="228">
        <f>IF(N238="nulová",J238,0)</f>
        <v>0</v>
      </c>
      <c r="BJ238" s="20" t="s">
        <v>84</v>
      </c>
      <c r="BK238" s="228">
        <f>ROUND(I238*H238,2)</f>
        <v>0</v>
      </c>
      <c r="BL238" s="20" t="s">
        <v>302</v>
      </c>
      <c r="BM238" s="227" t="s">
        <v>3369</v>
      </c>
    </row>
    <row r="239" s="2" customFormat="1">
      <c r="A239" s="42"/>
      <c r="B239" s="43"/>
      <c r="C239" s="44"/>
      <c r="D239" s="299" t="s">
        <v>1131</v>
      </c>
      <c r="E239" s="44"/>
      <c r="F239" s="300" t="s">
        <v>2040</v>
      </c>
      <c r="G239" s="44"/>
      <c r="H239" s="44"/>
      <c r="I239" s="277"/>
      <c r="J239" s="44"/>
      <c r="K239" s="44"/>
      <c r="L239" s="48"/>
      <c r="M239" s="278"/>
      <c r="N239" s="279"/>
      <c r="O239" s="88"/>
      <c r="P239" s="88"/>
      <c r="Q239" s="88"/>
      <c r="R239" s="88"/>
      <c r="S239" s="88"/>
      <c r="T239" s="89"/>
      <c r="U239" s="42"/>
      <c r="V239" s="42"/>
      <c r="W239" s="42"/>
      <c r="X239" s="42"/>
      <c r="Y239" s="42"/>
      <c r="Z239" s="42"/>
      <c r="AA239" s="42"/>
      <c r="AB239" s="42"/>
      <c r="AC239" s="42"/>
      <c r="AD239" s="42"/>
      <c r="AE239" s="42"/>
      <c r="AT239" s="20" t="s">
        <v>1131</v>
      </c>
      <c r="AU239" s="20" t="s">
        <v>84</v>
      </c>
    </row>
    <row r="240" s="2" customFormat="1" ht="21.75" customHeight="1">
      <c r="A240" s="42"/>
      <c r="B240" s="43"/>
      <c r="C240" s="216" t="s">
        <v>431</v>
      </c>
      <c r="D240" s="216" t="s">
        <v>221</v>
      </c>
      <c r="E240" s="217" t="s">
        <v>2031</v>
      </c>
      <c r="F240" s="218" t="s">
        <v>2032</v>
      </c>
      <c r="G240" s="219" t="s">
        <v>280</v>
      </c>
      <c r="H240" s="220">
        <v>21.280000000000001</v>
      </c>
      <c r="I240" s="221"/>
      <c r="J240" s="222">
        <f>ROUND(I240*H240,2)</f>
        <v>0</v>
      </c>
      <c r="K240" s="218" t="s">
        <v>1903</v>
      </c>
      <c r="L240" s="48"/>
      <c r="M240" s="223" t="s">
        <v>32</v>
      </c>
      <c r="N240" s="224" t="s">
        <v>48</v>
      </c>
      <c r="O240" s="88"/>
      <c r="P240" s="225">
        <f>O240*H240</f>
        <v>0</v>
      </c>
      <c r="Q240" s="225">
        <v>0.00155</v>
      </c>
      <c r="R240" s="225">
        <f>Q240*H240</f>
        <v>0.032983999999999999</v>
      </c>
      <c r="S240" s="225">
        <v>0</v>
      </c>
      <c r="T240" s="226">
        <f>S240*H240</f>
        <v>0</v>
      </c>
      <c r="U240" s="42"/>
      <c r="V240" s="42"/>
      <c r="W240" s="42"/>
      <c r="X240" s="42"/>
      <c r="Y240" s="42"/>
      <c r="Z240" s="42"/>
      <c r="AA240" s="42"/>
      <c r="AB240" s="42"/>
      <c r="AC240" s="42"/>
      <c r="AD240" s="42"/>
      <c r="AE240" s="42"/>
      <c r="AR240" s="227" t="s">
        <v>302</v>
      </c>
      <c r="AT240" s="227" t="s">
        <v>221</v>
      </c>
      <c r="AU240" s="227" t="s">
        <v>84</v>
      </c>
      <c r="AY240" s="20" t="s">
        <v>219</v>
      </c>
      <c r="BE240" s="228">
        <f>IF(N240="základní",J240,0)</f>
        <v>0</v>
      </c>
      <c r="BF240" s="228">
        <f>IF(N240="snížená",J240,0)</f>
        <v>0</v>
      </c>
      <c r="BG240" s="228">
        <f>IF(N240="zákl. přenesená",J240,0)</f>
        <v>0</v>
      </c>
      <c r="BH240" s="228">
        <f>IF(N240="sníž. přenesená",J240,0)</f>
        <v>0</v>
      </c>
      <c r="BI240" s="228">
        <f>IF(N240="nulová",J240,0)</f>
        <v>0</v>
      </c>
      <c r="BJ240" s="20" t="s">
        <v>84</v>
      </c>
      <c r="BK240" s="228">
        <f>ROUND(I240*H240,2)</f>
        <v>0</v>
      </c>
      <c r="BL240" s="20" t="s">
        <v>302</v>
      </c>
      <c r="BM240" s="227" t="s">
        <v>3370</v>
      </c>
    </row>
    <row r="241" s="13" customFormat="1">
      <c r="A241" s="13"/>
      <c r="B241" s="229"/>
      <c r="C241" s="230"/>
      <c r="D241" s="231" t="s">
        <v>228</v>
      </c>
      <c r="E241" s="232" t="s">
        <v>2158</v>
      </c>
      <c r="F241" s="233" t="s">
        <v>3371</v>
      </c>
      <c r="G241" s="230"/>
      <c r="H241" s="234">
        <v>21.280000000000001</v>
      </c>
      <c r="I241" s="235"/>
      <c r="J241" s="230"/>
      <c r="K241" s="230"/>
      <c r="L241" s="236"/>
      <c r="M241" s="237"/>
      <c r="N241" s="238"/>
      <c r="O241" s="238"/>
      <c r="P241" s="238"/>
      <c r="Q241" s="238"/>
      <c r="R241" s="238"/>
      <c r="S241" s="238"/>
      <c r="T241" s="239"/>
      <c r="U241" s="13"/>
      <c r="V241" s="13"/>
      <c r="W241" s="13"/>
      <c r="X241" s="13"/>
      <c r="Y241" s="13"/>
      <c r="Z241" s="13"/>
      <c r="AA241" s="13"/>
      <c r="AB241" s="13"/>
      <c r="AC241" s="13"/>
      <c r="AD241" s="13"/>
      <c r="AE241" s="13"/>
      <c r="AT241" s="240" t="s">
        <v>228</v>
      </c>
      <c r="AU241" s="240" t="s">
        <v>84</v>
      </c>
      <c r="AV241" s="13" t="s">
        <v>86</v>
      </c>
      <c r="AW241" s="13" t="s">
        <v>39</v>
      </c>
      <c r="AX241" s="13" t="s">
        <v>84</v>
      </c>
      <c r="AY241" s="240" t="s">
        <v>219</v>
      </c>
    </row>
    <row r="242" s="12" customFormat="1" ht="25.92" customHeight="1">
      <c r="A242" s="12"/>
      <c r="B242" s="200"/>
      <c r="C242" s="201"/>
      <c r="D242" s="202" t="s">
        <v>76</v>
      </c>
      <c r="E242" s="203" t="s">
        <v>267</v>
      </c>
      <c r="F242" s="203" t="s">
        <v>2041</v>
      </c>
      <c r="G242" s="201"/>
      <c r="H242" s="201"/>
      <c r="I242" s="204"/>
      <c r="J242" s="205">
        <f>BK242</f>
        <v>0</v>
      </c>
      <c r="K242" s="201"/>
      <c r="L242" s="206"/>
      <c r="M242" s="207"/>
      <c r="N242" s="208"/>
      <c r="O242" s="208"/>
      <c r="P242" s="209">
        <f>SUM(P243:P273)</f>
        <v>0</v>
      </c>
      <c r="Q242" s="208"/>
      <c r="R242" s="209">
        <f>SUM(R243:R273)</f>
        <v>4.6949195036000004</v>
      </c>
      <c r="S242" s="208"/>
      <c r="T242" s="210">
        <f>SUM(T243:T273)</f>
        <v>17</v>
      </c>
      <c r="U242" s="12"/>
      <c r="V242" s="12"/>
      <c r="W242" s="12"/>
      <c r="X242" s="12"/>
      <c r="Y242" s="12"/>
      <c r="Z242" s="12"/>
      <c r="AA242" s="12"/>
      <c r="AB242" s="12"/>
      <c r="AC242" s="12"/>
      <c r="AD242" s="12"/>
      <c r="AE242" s="12"/>
      <c r="AR242" s="211" t="s">
        <v>84</v>
      </c>
      <c r="AT242" s="212" t="s">
        <v>76</v>
      </c>
      <c r="AU242" s="212" t="s">
        <v>77</v>
      </c>
      <c r="AY242" s="211" t="s">
        <v>219</v>
      </c>
      <c r="BK242" s="213">
        <f>SUM(BK243:BK273)</f>
        <v>0</v>
      </c>
    </row>
    <row r="243" s="2" customFormat="1" ht="24.15" customHeight="1">
      <c r="A243" s="42"/>
      <c r="B243" s="43"/>
      <c r="C243" s="216" t="s">
        <v>436</v>
      </c>
      <c r="D243" s="216" t="s">
        <v>221</v>
      </c>
      <c r="E243" s="217" t="s">
        <v>2042</v>
      </c>
      <c r="F243" s="218" t="s">
        <v>2043</v>
      </c>
      <c r="G243" s="219" t="s">
        <v>280</v>
      </c>
      <c r="H243" s="220">
        <v>8</v>
      </c>
      <c r="I243" s="221"/>
      <c r="J243" s="222">
        <f>ROUND(I243*H243,2)</f>
        <v>0</v>
      </c>
      <c r="K243" s="218" t="s">
        <v>1129</v>
      </c>
      <c r="L243" s="48"/>
      <c r="M243" s="223" t="s">
        <v>32</v>
      </c>
      <c r="N243" s="224" t="s">
        <v>48</v>
      </c>
      <c r="O243" s="88"/>
      <c r="P243" s="225">
        <f>O243*H243</f>
        <v>0</v>
      </c>
      <c r="Q243" s="225">
        <v>0.15537912000000001</v>
      </c>
      <c r="R243" s="225">
        <f>Q243*H243</f>
        <v>1.2430329600000001</v>
      </c>
      <c r="S243" s="225">
        <v>0</v>
      </c>
      <c r="T243" s="226">
        <f>S243*H243</f>
        <v>0</v>
      </c>
      <c r="U243" s="42"/>
      <c r="V243" s="42"/>
      <c r="W243" s="42"/>
      <c r="X243" s="42"/>
      <c r="Y243" s="42"/>
      <c r="Z243" s="42"/>
      <c r="AA243" s="42"/>
      <c r="AB243" s="42"/>
      <c r="AC243" s="42"/>
      <c r="AD243" s="42"/>
      <c r="AE243" s="42"/>
      <c r="AR243" s="227" t="s">
        <v>226</v>
      </c>
      <c r="AT243" s="227" t="s">
        <v>221</v>
      </c>
      <c r="AU243" s="227" t="s">
        <v>84</v>
      </c>
      <c r="AY243" s="20" t="s">
        <v>219</v>
      </c>
      <c r="BE243" s="228">
        <f>IF(N243="základní",J243,0)</f>
        <v>0</v>
      </c>
      <c r="BF243" s="228">
        <f>IF(N243="snížená",J243,0)</f>
        <v>0</v>
      </c>
      <c r="BG243" s="228">
        <f>IF(N243="zákl. přenesená",J243,0)</f>
        <v>0</v>
      </c>
      <c r="BH243" s="228">
        <f>IF(N243="sníž. přenesená",J243,0)</f>
        <v>0</v>
      </c>
      <c r="BI243" s="228">
        <f>IF(N243="nulová",J243,0)</f>
        <v>0</v>
      </c>
      <c r="BJ243" s="20" t="s">
        <v>84</v>
      </c>
      <c r="BK243" s="228">
        <f>ROUND(I243*H243,2)</f>
        <v>0</v>
      </c>
      <c r="BL243" s="20" t="s">
        <v>226</v>
      </c>
      <c r="BM243" s="227" t="s">
        <v>3372</v>
      </c>
    </row>
    <row r="244" s="2" customFormat="1">
      <c r="A244" s="42"/>
      <c r="B244" s="43"/>
      <c r="C244" s="44"/>
      <c r="D244" s="299" t="s">
        <v>1131</v>
      </c>
      <c r="E244" s="44"/>
      <c r="F244" s="300" t="s">
        <v>2045</v>
      </c>
      <c r="G244" s="44"/>
      <c r="H244" s="44"/>
      <c r="I244" s="277"/>
      <c r="J244" s="44"/>
      <c r="K244" s="44"/>
      <c r="L244" s="48"/>
      <c r="M244" s="278"/>
      <c r="N244" s="279"/>
      <c r="O244" s="88"/>
      <c r="P244" s="88"/>
      <c r="Q244" s="88"/>
      <c r="R244" s="88"/>
      <c r="S244" s="88"/>
      <c r="T244" s="89"/>
      <c r="U244" s="42"/>
      <c r="V244" s="42"/>
      <c r="W244" s="42"/>
      <c r="X244" s="42"/>
      <c r="Y244" s="42"/>
      <c r="Z244" s="42"/>
      <c r="AA244" s="42"/>
      <c r="AB244" s="42"/>
      <c r="AC244" s="42"/>
      <c r="AD244" s="42"/>
      <c r="AE244" s="42"/>
      <c r="AT244" s="20" t="s">
        <v>1131</v>
      </c>
      <c r="AU244" s="20" t="s">
        <v>84</v>
      </c>
    </row>
    <row r="245" s="15" customFormat="1">
      <c r="A245" s="15"/>
      <c r="B245" s="266"/>
      <c r="C245" s="267"/>
      <c r="D245" s="231" t="s">
        <v>228</v>
      </c>
      <c r="E245" s="268" t="s">
        <v>32</v>
      </c>
      <c r="F245" s="269" t="s">
        <v>2046</v>
      </c>
      <c r="G245" s="267"/>
      <c r="H245" s="268" t="s">
        <v>32</v>
      </c>
      <c r="I245" s="270"/>
      <c r="J245" s="267"/>
      <c r="K245" s="267"/>
      <c r="L245" s="271"/>
      <c r="M245" s="272"/>
      <c r="N245" s="273"/>
      <c r="O245" s="273"/>
      <c r="P245" s="273"/>
      <c r="Q245" s="273"/>
      <c r="R245" s="273"/>
      <c r="S245" s="273"/>
      <c r="T245" s="274"/>
      <c r="U245" s="15"/>
      <c r="V245" s="15"/>
      <c r="W245" s="15"/>
      <c r="X245" s="15"/>
      <c r="Y245" s="15"/>
      <c r="Z245" s="15"/>
      <c r="AA245" s="15"/>
      <c r="AB245" s="15"/>
      <c r="AC245" s="15"/>
      <c r="AD245" s="15"/>
      <c r="AE245" s="15"/>
      <c r="AT245" s="275" t="s">
        <v>228</v>
      </c>
      <c r="AU245" s="275" t="s">
        <v>84</v>
      </c>
      <c r="AV245" s="15" t="s">
        <v>84</v>
      </c>
      <c r="AW245" s="15" t="s">
        <v>39</v>
      </c>
      <c r="AX245" s="15" t="s">
        <v>77</v>
      </c>
      <c r="AY245" s="275" t="s">
        <v>219</v>
      </c>
    </row>
    <row r="246" s="13" customFormat="1">
      <c r="A246" s="13"/>
      <c r="B246" s="229"/>
      <c r="C246" s="230"/>
      <c r="D246" s="231" t="s">
        <v>228</v>
      </c>
      <c r="E246" s="232" t="s">
        <v>2256</v>
      </c>
      <c r="F246" s="233" t="s">
        <v>2048</v>
      </c>
      <c r="G246" s="230"/>
      <c r="H246" s="234">
        <v>8</v>
      </c>
      <c r="I246" s="235"/>
      <c r="J246" s="230"/>
      <c r="K246" s="230"/>
      <c r="L246" s="236"/>
      <c r="M246" s="237"/>
      <c r="N246" s="238"/>
      <c r="O246" s="238"/>
      <c r="P246" s="238"/>
      <c r="Q246" s="238"/>
      <c r="R246" s="238"/>
      <c r="S246" s="238"/>
      <c r="T246" s="239"/>
      <c r="U246" s="13"/>
      <c r="V246" s="13"/>
      <c r="W246" s="13"/>
      <c r="X246" s="13"/>
      <c r="Y246" s="13"/>
      <c r="Z246" s="13"/>
      <c r="AA246" s="13"/>
      <c r="AB246" s="13"/>
      <c r="AC246" s="13"/>
      <c r="AD246" s="13"/>
      <c r="AE246" s="13"/>
      <c r="AT246" s="240" t="s">
        <v>228</v>
      </c>
      <c r="AU246" s="240" t="s">
        <v>84</v>
      </c>
      <c r="AV246" s="13" t="s">
        <v>86</v>
      </c>
      <c r="AW246" s="13" t="s">
        <v>39</v>
      </c>
      <c r="AX246" s="13" t="s">
        <v>84</v>
      </c>
      <c r="AY246" s="240" t="s">
        <v>219</v>
      </c>
    </row>
    <row r="247" s="2" customFormat="1" ht="16.5" customHeight="1">
      <c r="A247" s="42"/>
      <c r="B247" s="43"/>
      <c r="C247" s="252" t="s">
        <v>440</v>
      </c>
      <c r="D247" s="252" t="s">
        <v>280</v>
      </c>
      <c r="E247" s="253" t="s">
        <v>2049</v>
      </c>
      <c r="F247" s="254" t="s">
        <v>2050</v>
      </c>
      <c r="G247" s="255" t="s">
        <v>280</v>
      </c>
      <c r="H247" s="256">
        <v>8</v>
      </c>
      <c r="I247" s="257"/>
      <c r="J247" s="258">
        <f>ROUND(I247*H247,2)</f>
        <v>0</v>
      </c>
      <c r="K247" s="254" t="s">
        <v>1129</v>
      </c>
      <c r="L247" s="259"/>
      <c r="M247" s="260" t="s">
        <v>32</v>
      </c>
      <c r="N247" s="261" t="s">
        <v>48</v>
      </c>
      <c r="O247" s="88"/>
      <c r="P247" s="225">
        <f>O247*H247</f>
        <v>0</v>
      </c>
      <c r="Q247" s="225">
        <v>0.045999999999999999</v>
      </c>
      <c r="R247" s="225">
        <f>Q247*H247</f>
        <v>0.36799999999999999</v>
      </c>
      <c r="S247" s="225">
        <v>0</v>
      </c>
      <c r="T247" s="226">
        <f>S247*H247</f>
        <v>0</v>
      </c>
      <c r="U247" s="42"/>
      <c r="V247" s="42"/>
      <c r="W247" s="42"/>
      <c r="X247" s="42"/>
      <c r="Y247" s="42"/>
      <c r="Z247" s="42"/>
      <c r="AA247" s="42"/>
      <c r="AB247" s="42"/>
      <c r="AC247" s="42"/>
      <c r="AD247" s="42"/>
      <c r="AE247" s="42"/>
      <c r="AR247" s="227" t="s">
        <v>262</v>
      </c>
      <c r="AT247" s="227" t="s">
        <v>280</v>
      </c>
      <c r="AU247" s="227" t="s">
        <v>84</v>
      </c>
      <c r="AY247" s="20" t="s">
        <v>219</v>
      </c>
      <c r="BE247" s="228">
        <f>IF(N247="základní",J247,0)</f>
        <v>0</v>
      </c>
      <c r="BF247" s="228">
        <f>IF(N247="snížená",J247,0)</f>
        <v>0</v>
      </c>
      <c r="BG247" s="228">
        <f>IF(N247="zákl. přenesená",J247,0)</f>
        <v>0</v>
      </c>
      <c r="BH247" s="228">
        <f>IF(N247="sníž. přenesená",J247,0)</f>
        <v>0</v>
      </c>
      <c r="BI247" s="228">
        <f>IF(N247="nulová",J247,0)</f>
        <v>0</v>
      </c>
      <c r="BJ247" s="20" t="s">
        <v>84</v>
      </c>
      <c r="BK247" s="228">
        <f>ROUND(I247*H247,2)</f>
        <v>0</v>
      </c>
      <c r="BL247" s="20" t="s">
        <v>226</v>
      </c>
      <c r="BM247" s="227" t="s">
        <v>3373</v>
      </c>
    </row>
    <row r="248" s="2" customFormat="1" ht="21.75" customHeight="1">
      <c r="A248" s="42"/>
      <c r="B248" s="43"/>
      <c r="C248" s="216" t="s">
        <v>444</v>
      </c>
      <c r="D248" s="216" t="s">
        <v>221</v>
      </c>
      <c r="E248" s="217" t="s">
        <v>2052</v>
      </c>
      <c r="F248" s="218" t="s">
        <v>2053</v>
      </c>
      <c r="G248" s="219" t="s">
        <v>1749</v>
      </c>
      <c r="H248" s="220">
        <v>2.8799999999999999</v>
      </c>
      <c r="I248" s="221"/>
      <c r="J248" s="222">
        <f>ROUND(I248*H248,2)</f>
        <v>0</v>
      </c>
      <c r="K248" s="218" t="s">
        <v>1129</v>
      </c>
      <c r="L248" s="48"/>
      <c r="M248" s="223" t="s">
        <v>32</v>
      </c>
      <c r="N248" s="224" t="s">
        <v>48</v>
      </c>
      <c r="O248" s="88"/>
      <c r="P248" s="225">
        <f>O248*H248</f>
        <v>0</v>
      </c>
      <c r="Q248" s="225">
        <v>0.00094499999999999998</v>
      </c>
      <c r="R248" s="225">
        <f>Q248*H248</f>
        <v>0.0027215999999999998</v>
      </c>
      <c r="S248" s="225">
        <v>0</v>
      </c>
      <c r="T248" s="226">
        <f>S248*H248</f>
        <v>0</v>
      </c>
      <c r="U248" s="42"/>
      <c r="V248" s="42"/>
      <c r="W248" s="42"/>
      <c r="X248" s="42"/>
      <c r="Y248" s="42"/>
      <c r="Z248" s="42"/>
      <c r="AA248" s="42"/>
      <c r="AB248" s="42"/>
      <c r="AC248" s="42"/>
      <c r="AD248" s="42"/>
      <c r="AE248" s="42"/>
      <c r="AR248" s="227" t="s">
        <v>226</v>
      </c>
      <c r="AT248" s="227" t="s">
        <v>221</v>
      </c>
      <c r="AU248" s="227" t="s">
        <v>84</v>
      </c>
      <c r="AY248" s="20" t="s">
        <v>219</v>
      </c>
      <c r="BE248" s="228">
        <f>IF(N248="základní",J248,0)</f>
        <v>0</v>
      </c>
      <c r="BF248" s="228">
        <f>IF(N248="snížená",J248,0)</f>
        <v>0</v>
      </c>
      <c r="BG248" s="228">
        <f>IF(N248="zákl. přenesená",J248,0)</f>
        <v>0</v>
      </c>
      <c r="BH248" s="228">
        <f>IF(N248="sníž. přenesená",J248,0)</f>
        <v>0</v>
      </c>
      <c r="BI248" s="228">
        <f>IF(N248="nulová",J248,0)</f>
        <v>0</v>
      </c>
      <c r="BJ248" s="20" t="s">
        <v>84</v>
      </c>
      <c r="BK248" s="228">
        <f>ROUND(I248*H248,2)</f>
        <v>0</v>
      </c>
      <c r="BL248" s="20" t="s">
        <v>226</v>
      </c>
      <c r="BM248" s="227" t="s">
        <v>3374</v>
      </c>
    </row>
    <row r="249" s="2" customFormat="1">
      <c r="A249" s="42"/>
      <c r="B249" s="43"/>
      <c r="C249" s="44"/>
      <c r="D249" s="299" t="s">
        <v>1131</v>
      </c>
      <c r="E249" s="44"/>
      <c r="F249" s="300" t="s">
        <v>2055</v>
      </c>
      <c r="G249" s="44"/>
      <c r="H249" s="44"/>
      <c r="I249" s="277"/>
      <c r="J249" s="44"/>
      <c r="K249" s="44"/>
      <c r="L249" s="48"/>
      <c r="M249" s="278"/>
      <c r="N249" s="279"/>
      <c r="O249" s="88"/>
      <c r="P249" s="88"/>
      <c r="Q249" s="88"/>
      <c r="R249" s="88"/>
      <c r="S249" s="88"/>
      <c r="T249" s="89"/>
      <c r="U249" s="42"/>
      <c r="V249" s="42"/>
      <c r="W249" s="42"/>
      <c r="X249" s="42"/>
      <c r="Y249" s="42"/>
      <c r="Z249" s="42"/>
      <c r="AA249" s="42"/>
      <c r="AB249" s="42"/>
      <c r="AC249" s="42"/>
      <c r="AD249" s="42"/>
      <c r="AE249" s="42"/>
      <c r="AT249" s="20" t="s">
        <v>1131</v>
      </c>
      <c r="AU249" s="20" t="s">
        <v>84</v>
      </c>
    </row>
    <row r="250" s="13" customFormat="1">
      <c r="A250" s="13"/>
      <c r="B250" s="229"/>
      <c r="C250" s="230"/>
      <c r="D250" s="231" t="s">
        <v>228</v>
      </c>
      <c r="E250" s="232" t="s">
        <v>1933</v>
      </c>
      <c r="F250" s="233" t="s">
        <v>3375</v>
      </c>
      <c r="G250" s="230"/>
      <c r="H250" s="234">
        <v>2.8799999999999999</v>
      </c>
      <c r="I250" s="235"/>
      <c r="J250" s="230"/>
      <c r="K250" s="230"/>
      <c r="L250" s="236"/>
      <c r="M250" s="237"/>
      <c r="N250" s="238"/>
      <c r="O250" s="238"/>
      <c r="P250" s="238"/>
      <c r="Q250" s="238"/>
      <c r="R250" s="238"/>
      <c r="S250" s="238"/>
      <c r="T250" s="239"/>
      <c r="U250" s="13"/>
      <c r="V250" s="13"/>
      <c r="W250" s="13"/>
      <c r="X250" s="13"/>
      <c r="Y250" s="13"/>
      <c r="Z250" s="13"/>
      <c r="AA250" s="13"/>
      <c r="AB250" s="13"/>
      <c r="AC250" s="13"/>
      <c r="AD250" s="13"/>
      <c r="AE250" s="13"/>
      <c r="AT250" s="240" t="s">
        <v>228</v>
      </c>
      <c r="AU250" s="240" t="s">
        <v>84</v>
      </c>
      <c r="AV250" s="13" t="s">
        <v>86</v>
      </c>
      <c r="AW250" s="13" t="s">
        <v>39</v>
      </c>
      <c r="AX250" s="13" t="s">
        <v>84</v>
      </c>
      <c r="AY250" s="240" t="s">
        <v>219</v>
      </c>
    </row>
    <row r="251" s="2" customFormat="1" ht="24.15" customHeight="1">
      <c r="A251" s="42"/>
      <c r="B251" s="43"/>
      <c r="C251" s="216" t="s">
        <v>448</v>
      </c>
      <c r="D251" s="216" t="s">
        <v>221</v>
      </c>
      <c r="E251" s="217" t="s">
        <v>2056</v>
      </c>
      <c r="F251" s="218" t="s">
        <v>2057</v>
      </c>
      <c r="G251" s="219" t="s">
        <v>1756</v>
      </c>
      <c r="H251" s="220">
        <v>1</v>
      </c>
      <c r="I251" s="221"/>
      <c r="J251" s="222">
        <f>ROUND(I251*H251,2)</f>
        <v>0</v>
      </c>
      <c r="K251" s="218" t="s">
        <v>1129</v>
      </c>
      <c r="L251" s="48"/>
      <c r="M251" s="223" t="s">
        <v>32</v>
      </c>
      <c r="N251" s="224" t="s">
        <v>48</v>
      </c>
      <c r="O251" s="88"/>
      <c r="P251" s="225">
        <f>O251*H251</f>
        <v>0</v>
      </c>
      <c r="Q251" s="225">
        <v>0.0064850000000000003</v>
      </c>
      <c r="R251" s="225">
        <f>Q251*H251</f>
        <v>0.0064850000000000003</v>
      </c>
      <c r="S251" s="225">
        <v>0</v>
      </c>
      <c r="T251" s="226">
        <f>S251*H251</f>
        <v>0</v>
      </c>
      <c r="U251" s="42"/>
      <c r="V251" s="42"/>
      <c r="W251" s="42"/>
      <c r="X251" s="42"/>
      <c r="Y251" s="42"/>
      <c r="Z251" s="42"/>
      <c r="AA251" s="42"/>
      <c r="AB251" s="42"/>
      <c r="AC251" s="42"/>
      <c r="AD251" s="42"/>
      <c r="AE251" s="42"/>
      <c r="AR251" s="227" t="s">
        <v>226</v>
      </c>
      <c r="AT251" s="227" t="s">
        <v>221</v>
      </c>
      <c r="AU251" s="227" t="s">
        <v>84</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3376</v>
      </c>
    </row>
    <row r="252" s="2" customFormat="1">
      <c r="A252" s="42"/>
      <c r="B252" s="43"/>
      <c r="C252" s="44"/>
      <c r="D252" s="299" t="s">
        <v>1131</v>
      </c>
      <c r="E252" s="44"/>
      <c r="F252" s="300" t="s">
        <v>2059</v>
      </c>
      <c r="G252" s="44"/>
      <c r="H252" s="44"/>
      <c r="I252" s="277"/>
      <c r="J252" s="44"/>
      <c r="K252" s="44"/>
      <c r="L252" s="48"/>
      <c r="M252" s="278"/>
      <c r="N252" s="279"/>
      <c r="O252" s="88"/>
      <c r="P252" s="88"/>
      <c r="Q252" s="88"/>
      <c r="R252" s="88"/>
      <c r="S252" s="88"/>
      <c r="T252" s="89"/>
      <c r="U252" s="42"/>
      <c r="V252" s="42"/>
      <c r="W252" s="42"/>
      <c r="X252" s="42"/>
      <c r="Y252" s="42"/>
      <c r="Z252" s="42"/>
      <c r="AA252" s="42"/>
      <c r="AB252" s="42"/>
      <c r="AC252" s="42"/>
      <c r="AD252" s="42"/>
      <c r="AE252" s="42"/>
      <c r="AT252" s="20" t="s">
        <v>1131</v>
      </c>
      <c r="AU252" s="20" t="s">
        <v>84</v>
      </c>
    </row>
    <row r="253" s="13" customFormat="1">
      <c r="A253" s="13"/>
      <c r="B253" s="229"/>
      <c r="C253" s="230"/>
      <c r="D253" s="231" t="s">
        <v>228</v>
      </c>
      <c r="E253" s="232" t="s">
        <v>1940</v>
      </c>
      <c r="F253" s="233" t="s">
        <v>3377</v>
      </c>
      <c r="G253" s="230"/>
      <c r="H253" s="234">
        <v>1</v>
      </c>
      <c r="I253" s="235"/>
      <c r="J253" s="230"/>
      <c r="K253" s="230"/>
      <c r="L253" s="236"/>
      <c r="M253" s="237"/>
      <c r="N253" s="238"/>
      <c r="O253" s="238"/>
      <c r="P253" s="238"/>
      <c r="Q253" s="238"/>
      <c r="R253" s="238"/>
      <c r="S253" s="238"/>
      <c r="T253" s="239"/>
      <c r="U253" s="13"/>
      <c r="V253" s="13"/>
      <c r="W253" s="13"/>
      <c r="X253" s="13"/>
      <c r="Y253" s="13"/>
      <c r="Z253" s="13"/>
      <c r="AA253" s="13"/>
      <c r="AB253" s="13"/>
      <c r="AC253" s="13"/>
      <c r="AD253" s="13"/>
      <c r="AE253" s="13"/>
      <c r="AT253" s="240" t="s">
        <v>228</v>
      </c>
      <c r="AU253" s="240" t="s">
        <v>84</v>
      </c>
      <c r="AV253" s="13" t="s">
        <v>86</v>
      </c>
      <c r="AW253" s="13" t="s">
        <v>39</v>
      </c>
      <c r="AX253" s="13" t="s">
        <v>84</v>
      </c>
      <c r="AY253" s="240" t="s">
        <v>219</v>
      </c>
    </row>
    <row r="254" s="2" customFormat="1" ht="16.5" customHeight="1">
      <c r="A254" s="42"/>
      <c r="B254" s="43"/>
      <c r="C254" s="216" t="s">
        <v>452</v>
      </c>
      <c r="D254" s="216" t="s">
        <v>221</v>
      </c>
      <c r="E254" s="217" t="s">
        <v>3378</v>
      </c>
      <c r="F254" s="218" t="s">
        <v>3379</v>
      </c>
      <c r="G254" s="219" t="s">
        <v>1764</v>
      </c>
      <c r="H254" s="220">
        <v>5</v>
      </c>
      <c r="I254" s="221"/>
      <c r="J254" s="222">
        <f>ROUND(I254*H254,2)</f>
        <v>0</v>
      </c>
      <c r="K254" s="218" t="s">
        <v>1129</v>
      </c>
      <c r="L254" s="48"/>
      <c r="M254" s="223" t="s">
        <v>32</v>
      </c>
      <c r="N254" s="224" t="s">
        <v>48</v>
      </c>
      <c r="O254" s="88"/>
      <c r="P254" s="225">
        <f>O254*H254</f>
        <v>0</v>
      </c>
      <c r="Q254" s="225">
        <v>0.121711072</v>
      </c>
      <c r="R254" s="225">
        <f>Q254*H254</f>
        <v>0.60855535999999999</v>
      </c>
      <c r="S254" s="225">
        <v>2.3999999999999999</v>
      </c>
      <c r="T254" s="226">
        <f>S254*H254</f>
        <v>12</v>
      </c>
      <c r="U254" s="42"/>
      <c r="V254" s="42"/>
      <c r="W254" s="42"/>
      <c r="X254" s="42"/>
      <c r="Y254" s="42"/>
      <c r="Z254" s="42"/>
      <c r="AA254" s="42"/>
      <c r="AB254" s="42"/>
      <c r="AC254" s="42"/>
      <c r="AD254" s="42"/>
      <c r="AE254" s="42"/>
      <c r="AR254" s="227" t="s">
        <v>226</v>
      </c>
      <c r="AT254" s="227" t="s">
        <v>221</v>
      </c>
      <c r="AU254" s="227" t="s">
        <v>84</v>
      </c>
      <c r="AY254" s="20" t="s">
        <v>219</v>
      </c>
      <c r="BE254" s="228">
        <f>IF(N254="základní",J254,0)</f>
        <v>0</v>
      </c>
      <c r="BF254" s="228">
        <f>IF(N254="snížená",J254,0)</f>
        <v>0</v>
      </c>
      <c r="BG254" s="228">
        <f>IF(N254="zákl. přenesená",J254,0)</f>
        <v>0</v>
      </c>
      <c r="BH254" s="228">
        <f>IF(N254="sníž. přenesená",J254,0)</f>
        <v>0</v>
      </c>
      <c r="BI254" s="228">
        <f>IF(N254="nulová",J254,0)</f>
        <v>0</v>
      </c>
      <c r="BJ254" s="20" t="s">
        <v>84</v>
      </c>
      <c r="BK254" s="228">
        <f>ROUND(I254*H254,2)</f>
        <v>0</v>
      </c>
      <c r="BL254" s="20" t="s">
        <v>226</v>
      </c>
      <c r="BM254" s="227" t="s">
        <v>3380</v>
      </c>
    </row>
    <row r="255" s="2" customFormat="1">
      <c r="A255" s="42"/>
      <c r="B255" s="43"/>
      <c r="C255" s="44"/>
      <c r="D255" s="299" t="s">
        <v>1131</v>
      </c>
      <c r="E255" s="44"/>
      <c r="F255" s="300" t="s">
        <v>3381</v>
      </c>
      <c r="G255" s="44"/>
      <c r="H255" s="44"/>
      <c r="I255" s="277"/>
      <c r="J255" s="44"/>
      <c r="K255" s="44"/>
      <c r="L255" s="48"/>
      <c r="M255" s="278"/>
      <c r="N255" s="279"/>
      <c r="O255" s="88"/>
      <c r="P255" s="88"/>
      <c r="Q255" s="88"/>
      <c r="R255" s="88"/>
      <c r="S255" s="88"/>
      <c r="T255" s="89"/>
      <c r="U255" s="42"/>
      <c r="V255" s="42"/>
      <c r="W255" s="42"/>
      <c r="X255" s="42"/>
      <c r="Y255" s="42"/>
      <c r="Z255" s="42"/>
      <c r="AA255" s="42"/>
      <c r="AB255" s="42"/>
      <c r="AC255" s="42"/>
      <c r="AD255" s="42"/>
      <c r="AE255" s="42"/>
      <c r="AT255" s="20" t="s">
        <v>1131</v>
      </c>
      <c r="AU255" s="20" t="s">
        <v>84</v>
      </c>
    </row>
    <row r="256" s="15" customFormat="1">
      <c r="A256" s="15"/>
      <c r="B256" s="266"/>
      <c r="C256" s="267"/>
      <c r="D256" s="231" t="s">
        <v>228</v>
      </c>
      <c r="E256" s="268" t="s">
        <v>32</v>
      </c>
      <c r="F256" s="269" t="s">
        <v>3382</v>
      </c>
      <c r="G256" s="267"/>
      <c r="H256" s="268" t="s">
        <v>32</v>
      </c>
      <c r="I256" s="270"/>
      <c r="J256" s="267"/>
      <c r="K256" s="267"/>
      <c r="L256" s="271"/>
      <c r="M256" s="272"/>
      <c r="N256" s="273"/>
      <c r="O256" s="273"/>
      <c r="P256" s="273"/>
      <c r="Q256" s="273"/>
      <c r="R256" s="273"/>
      <c r="S256" s="273"/>
      <c r="T256" s="274"/>
      <c r="U256" s="15"/>
      <c r="V256" s="15"/>
      <c r="W256" s="15"/>
      <c r="X256" s="15"/>
      <c r="Y256" s="15"/>
      <c r="Z256" s="15"/>
      <c r="AA256" s="15"/>
      <c r="AB256" s="15"/>
      <c r="AC256" s="15"/>
      <c r="AD256" s="15"/>
      <c r="AE256" s="15"/>
      <c r="AT256" s="275" t="s">
        <v>228</v>
      </c>
      <c r="AU256" s="275" t="s">
        <v>84</v>
      </c>
      <c r="AV256" s="15" t="s">
        <v>84</v>
      </c>
      <c r="AW256" s="15" t="s">
        <v>39</v>
      </c>
      <c r="AX256" s="15" t="s">
        <v>77</v>
      </c>
      <c r="AY256" s="275" t="s">
        <v>219</v>
      </c>
    </row>
    <row r="257" s="13" customFormat="1">
      <c r="A257" s="13"/>
      <c r="B257" s="229"/>
      <c r="C257" s="230"/>
      <c r="D257" s="231" t="s">
        <v>228</v>
      </c>
      <c r="E257" s="232" t="s">
        <v>1948</v>
      </c>
      <c r="F257" s="233" t="s">
        <v>3383</v>
      </c>
      <c r="G257" s="230"/>
      <c r="H257" s="234">
        <v>5</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84</v>
      </c>
      <c r="AV257" s="13" t="s">
        <v>86</v>
      </c>
      <c r="AW257" s="13" t="s">
        <v>39</v>
      </c>
      <c r="AX257" s="13" t="s">
        <v>84</v>
      </c>
      <c r="AY257" s="240" t="s">
        <v>219</v>
      </c>
    </row>
    <row r="258" s="2" customFormat="1" ht="24.15" customHeight="1">
      <c r="A258" s="42"/>
      <c r="B258" s="43"/>
      <c r="C258" s="216" t="s">
        <v>458</v>
      </c>
      <c r="D258" s="216" t="s">
        <v>221</v>
      </c>
      <c r="E258" s="217" t="s">
        <v>3384</v>
      </c>
      <c r="F258" s="218" t="s">
        <v>3385</v>
      </c>
      <c r="G258" s="219" t="s">
        <v>1764</v>
      </c>
      <c r="H258" s="220">
        <v>2</v>
      </c>
      <c r="I258" s="221"/>
      <c r="J258" s="222">
        <f>ROUND(I258*H258,2)</f>
        <v>0</v>
      </c>
      <c r="K258" s="218" t="s">
        <v>1129</v>
      </c>
      <c r="L258" s="48"/>
      <c r="M258" s="223" t="s">
        <v>32</v>
      </c>
      <c r="N258" s="224" t="s">
        <v>48</v>
      </c>
      <c r="O258" s="88"/>
      <c r="P258" s="225">
        <f>O258*H258</f>
        <v>0</v>
      </c>
      <c r="Q258" s="225">
        <v>0.50375000000000003</v>
      </c>
      <c r="R258" s="225">
        <f>Q258*H258</f>
        <v>1.0075000000000001</v>
      </c>
      <c r="S258" s="225">
        <v>2.5</v>
      </c>
      <c r="T258" s="226">
        <f>S258*H258</f>
        <v>5</v>
      </c>
      <c r="U258" s="42"/>
      <c r="V258" s="42"/>
      <c r="W258" s="42"/>
      <c r="X258" s="42"/>
      <c r="Y258" s="42"/>
      <c r="Z258" s="42"/>
      <c r="AA258" s="42"/>
      <c r="AB258" s="42"/>
      <c r="AC258" s="42"/>
      <c r="AD258" s="42"/>
      <c r="AE258" s="42"/>
      <c r="AR258" s="227" t="s">
        <v>226</v>
      </c>
      <c r="AT258" s="227" t="s">
        <v>221</v>
      </c>
      <c r="AU258" s="227" t="s">
        <v>84</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3386</v>
      </c>
    </row>
    <row r="259" s="2" customFormat="1">
      <c r="A259" s="42"/>
      <c r="B259" s="43"/>
      <c r="C259" s="44"/>
      <c r="D259" s="299" t="s">
        <v>1131</v>
      </c>
      <c r="E259" s="44"/>
      <c r="F259" s="300" t="s">
        <v>3387</v>
      </c>
      <c r="G259" s="44"/>
      <c r="H259" s="44"/>
      <c r="I259" s="277"/>
      <c r="J259" s="44"/>
      <c r="K259" s="44"/>
      <c r="L259" s="48"/>
      <c r="M259" s="278"/>
      <c r="N259" s="279"/>
      <c r="O259" s="88"/>
      <c r="P259" s="88"/>
      <c r="Q259" s="88"/>
      <c r="R259" s="88"/>
      <c r="S259" s="88"/>
      <c r="T259" s="89"/>
      <c r="U259" s="42"/>
      <c r="V259" s="42"/>
      <c r="W259" s="42"/>
      <c r="X259" s="42"/>
      <c r="Y259" s="42"/>
      <c r="Z259" s="42"/>
      <c r="AA259" s="42"/>
      <c r="AB259" s="42"/>
      <c r="AC259" s="42"/>
      <c r="AD259" s="42"/>
      <c r="AE259" s="42"/>
      <c r="AT259" s="20" t="s">
        <v>1131</v>
      </c>
      <c r="AU259" s="20" t="s">
        <v>84</v>
      </c>
    </row>
    <row r="260" s="15" customFormat="1">
      <c r="A260" s="15"/>
      <c r="B260" s="266"/>
      <c r="C260" s="267"/>
      <c r="D260" s="231" t="s">
        <v>228</v>
      </c>
      <c r="E260" s="268" t="s">
        <v>32</v>
      </c>
      <c r="F260" s="269" t="s">
        <v>1759</v>
      </c>
      <c r="G260" s="267"/>
      <c r="H260" s="268" t="s">
        <v>32</v>
      </c>
      <c r="I260" s="270"/>
      <c r="J260" s="267"/>
      <c r="K260" s="267"/>
      <c r="L260" s="271"/>
      <c r="M260" s="272"/>
      <c r="N260" s="273"/>
      <c r="O260" s="273"/>
      <c r="P260" s="273"/>
      <c r="Q260" s="273"/>
      <c r="R260" s="273"/>
      <c r="S260" s="273"/>
      <c r="T260" s="274"/>
      <c r="U260" s="15"/>
      <c r="V260" s="15"/>
      <c r="W260" s="15"/>
      <c r="X260" s="15"/>
      <c r="Y260" s="15"/>
      <c r="Z260" s="15"/>
      <c r="AA260" s="15"/>
      <c r="AB260" s="15"/>
      <c r="AC260" s="15"/>
      <c r="AD260" s="15"/>
      <c r="AE260" s="15"/>
      <c r="AT260" s="275" t="s">
        <v>228</v>
      </c>
      <c r="AU260" s="275" t="s">
        <v>84</v>
      </c>
      <c r="AV260" s="15" t="s">
        <v>84</v>
      </c>
      <c r="AW260" s="15" t="s">
        <v>39</v>
      </c>
      <c r="AX260" s="15" t="s">
        <v>77</v>
      </c>
      <c r="AY260" s="275" t="s">
        <v>219</v>
      </c>
    </row>
    <row r="261" s="15" customFormat="1">
      <c r="A261" s="15"/>
      <c r="B261" s="266"/>
      <c r="C261" s="267"/>
      <c r="D261" s="231" t="s">
        <v>228</v>
      </c>
      <c r="E261" s="268" t="s">
        <v>32</v>
      </c>
      <c r="F261" s="269" t="s">
        <v>3388</v>
      </c>
      <c r="G261" s="267"/>
      <c r="H261" s="268" t="s">
        <v>32</v>
      </c>
      <c r="I261" s="270"/>
      <c r="J261" s="267"/>
      <c r="K261" s="267"/>
      <c r="L261" s="271"/>
      <c r="M261" s="272"/>
      <c r="N261" s="273"/>
      <c r="O261" s="273"/>
      <c r="P261" s="273"/>
      <c r="Q261" s="273"/>
      <c r="R261" s="273"/>
      <c r="S261" s="273"/>
      <c r="T261" s="274"/>
      <c r="U261" s="15"/>
      <c r="V261" s="15"/>
      <c r="W261" s="15"/>
      <c r="X261" s="15"/>
      <c r="Y261" s="15"/>
      <c r="Z261" s="15"/>
      <c r="AA261" s="15"/>
      <c r="AB261" s="15"/>
      <c r="AC261" s="15"/>
      <c r="AD261" s="15"/>
      <c r="AE261" s="15"/>
      <c r="AT261" s="275" t="s">
        <v>228</v>
      </c>
      <c r="AU261" s="275" t="s">
        <v>84</v>
      </c>
      <c r="AV261" s="15" t="s">
        <v>84</v>
      </c>
      <c r="AW261" s="15" t="s">
        <v>39</v>
      </c>
      <c r="AX261" s="15" t="s">
        <v>77</v>
      </c>
      <c r="AY261" s="275" t="s">
        <v>219</v>
      </c>
    </row>
    <row r="262" s="13" customFormat="1">
      <c r="A262" s="13"/>
      <c r="B262" s="229"/>
      <c r="C262" s="230"/>
      <c r="D262" s="231" t="s">
        <v>228</v>
      </c>
      <c r="E262" s="232" t="s">
        <v>1955</v>
      </c>
      <c r="F262" s="233" t="s">
        <v>3389</v>
      </c>
      <c r="G262" s="230"/>
      <c r="H262" s="234">
        <v>2</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84</v>
      </c>
      <c r="AV262" s="13" t="s">
        <v>86</v>
      </c>
      <c r="AW262" s="13" t="s">
        <v>39</v>
      </c>
      <c r="AX262" s="13" t="s">
        <v>84</v>
      </c>
      <c r="AY262" s="240" t="s">
        <v>219</v>
      </c>
    </row>
    <row r="263" s="2" customFormat="1" ht="24.15" customHeight="1">
      <c r="A263" s="42"/>
      <c r="B263" s="43"/>
      <c r="C263" s="216" t="s">
        <v>465</v>
      </c>
      <c r="D263" s="216" t="s">
        <v>221</v>
      </c>
      <c r="E263" s="217" t="s">
        <v>2105</v>
      </c>
      <c r="F263" s="218" t="s">
        <v>2106</v>
      </c>
      <c r="G263" s="219" t="s">
        <v>1749</v>
      </c>
      <c r="H263" s="220">
        <v>16.039000000000001</v>
      </c>
      <c r="I263" s="221"/>
      <c r="J263" s="222">
        <f>ROUND(I263*H263,2)</f>
        <v>0</v>
      </c>
      <c r="K263" s="218" t="s">
        <v>1129</v>
      </c>
      <c r="L263" s="48"/>
      <c r="M263" s="223" t="s">
        <v>32</v>
      </c>
      <c r="N263" s="224" t="s">
        <v>48</v>
      </c>
      <c r="O263" s="88"/>
      <c r="P263" s="225">
        <f>O263*H263</f>
        <v>0</v>
      </c>
      <c r="Q263" s="225">
        <v>0.023244399999999998</v>
      </c>
      <c r="R263" s="225">
        <f>Q263*H263</f>
        <v>0.37281693160000001</v>
      </c>
      <c r="S263" s="225">
        <v>0</v>
      </c>
      <c r="T263" s="226">
        <f>S263*H263</f>
        <v>0</v>
      </c>
      <c r="U263" s="42"/>
      <c r="V263" s="42"/>
      <c r="W263" s="42"/>
      <c r="X263" s="42"/>
      <c r="Y263" s="42"/>
      <c r="Z263" s="42"/>
      <c r="AA263" s="42"/>
      <c r="AB263" s="42"/>
      <c r="AC263" s="42"/>
      <c r="AD263" s="42"/>
      <c r="AE263" s="42"/>
      <c r="AR263" s="227" t="s">
        <v>226</v>
      </c>
      <c r="AT263" s="227" t="s">
        <v>221</v>
      </c>
      <c r="AU263" s="227" t="s">
        <v>84</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3390</v>
      </c>
    </row>
    <row r="264" s="2" customFormat="1">
      <c r="A264" s="42"/>
      <c r="B264" s="43"/>
      <c r="C264" s="44"/>
      <c r="D264" s="299" t="s">
        <v>1131</v>
      </c>
      <c r="E264" s="44"/>
      <c r="F264" s="300" t="s">
        <v>2108</v>
      </c>
      <c r="G264" s="44"/>
      <c r="H264" s="44"/>
      <c r="I264" s="277"/>
      <c r="J264" s="44"/>
      <c r="K264" s="44"/>
      <c r="L264" s="48"/>
      <c r="M264" s="278"/>
      <c r="N264" s="279"/>
      <c r="O264" s="88"/>
      <c r="P264" s="88"/>
      <c r="Q264" s="88"/>
      <c r="R264" s="88"/>
      <c r="S264" s="88"/>
      <c r="T264" s="89"/>
      <c r="U264" s="42"/>
      <c r="V264" s="42"/>
      <c r="W264" s="42"/>
      <c r="X264" s="42"/>
      <c r="Y264" s="42"/>
      <c r="Z264" s="42"/>
      <c r="AA264" s="42"/>
      <c r="AB264" s="42"/>
      <c r="AC264" s="42"/>
      <c r="AD264" s="42"/>
      <c r="AE264" s="42"/>
      <c r="AT264" s="20" t="s">
        <v>1131</v>
      </c>
      <c r="AU264" s="20" t="s">
        <v>84</v>
      </c>
    </row>
    <row r="265" s="2" customFormat="1" ht="24.15" customHeight="1">
      <c r="A265" s="42"/>
      <c r="B265" s="43"/>
      <c r="C265" s="216" t="s">
        <v>469</v>
      </c>
      <c r="D265" s="216" t="s">
        <v>221</v>
      </c>
      <c r="E265" s="217" t="s">
        <v>2112</v>
      </c>
      <c r="F265" s="218" t="s">
        <v>2113</v>
      </c>
      <c r="G265" s="219" t="s">
        <v>1749</v>
      </c>
      <c r="H265" s="220">
        <v>10.693</v>
      </c>
      <c r="I265" s="221"/>
      <c r="J265" s="222">
        <f>ROUND(I265*H265,2)</f>
        <v>0</v>
      </c>
      <c r="K265" s="218" t="s">
        <v>1129</v>
      </c>
      <c r="L265" s="48"/>
      <c r="M265" s="223" t="s">
        <v>32</v>
      </c>
      <c r="N265" s="224" t="s">
        <v>48</v>
      </c>
      <c r="O265" s="88"/>
      <c r="P265" s="225">
        <f>O265*H265</f>
        <v>0</v>
      </c>
      <c r="Q265" s="225">
        <v>0.078163999999999997</v>
      </c>
      <c r="R265" s="225">
        <f>Q265*H265</f>
        <v>0.83580765199999996</v>
      </c>
      <c r="S265" s="225">
        <v>0</v>
      </c>
      <c r="T265" s="226">
        <f>S265*H265</f>
        <v>0</v>
      </c>
      <c r="U265" s="42"/>
      <c r="V265" s="42"/>
      <c r="W265" s="42"/>
      <c r="X265" s="42"/>
      <c r="Y265" s="42"/>
      <c r="Z265" s="42"/>
      <c r="AA265" s="42"/>
      <c r="AB265" s="42"/>
      <c r="AC265" s="42"/>
      <c r="AD265" s="42"/>
      <c r="AE265" s="42"/>
      <c r="AR265" s="227" t="s">
        <v>226</v>
      </c>
      <c r="AT265" s="227" t="s">
        <v>221</v>
      </c>
      <c r="AU265" s="227" t="s">
        <v>84</v>
      </c>
      <c r="AY265" s="20" t="s">
        <v>219</v>
      </c>
      <c r="BE265" s="228">
        <f>IF(N265="základní",J265,0)</f>
        <v>0</v>
      </c>
      <c r="BF265" s="228">
        <f>IF(N265="snížená",J265,0)</f>
        <v>0</v>
      </c>
      <c r="BG265" s="228">
        <f>IF(N265="zákl. přenesená",J265,0)</f>
        <v>0</v>
      </c>
      <c r="BH265" s="228">
        <f>IF(N265="sníž. přenesená",J265,0)</f>
        <v>0</v>
      </c>
      <c r="BI265" s="228">
        <f>IF(N265="nulová",J265,0)</f>
        <v>0</v>
      </c>
      <c r="BJ265" s="20" t="s">
        <v>84</v>
      </c>
      <c r="BK265" s="228">
        <f>ROUND(I265*H265,2)</f>
        <v>0</v>
      </c>
      <c r="BL265" s="20" t="s">
        <v>226</v>
      </c>
      <c r="BM265" s="227" t="s">
        <v>3391</v>
      </c>
    </row>
    <row r="266" s="2" customFormat="1">
      <c r="A266" s="42"/>
      <c r="B266" s="43"/>
      <c r="C266" s="44"/>
      <c r="D266" s="299" t="s">
        <v>1131</v>
      </c>
      <c r="E266" s="44"/>
      <c r="F266" s="300" t="s">
        <v>2115</v>
      </c>
      <c r="G266" s="44"/>
      <c r="H266" s="44"/>
      <c r="I266" s="277"/>
      <c r="J266" s="44"/>
      <c r="K266" s="44"/>
      <c r="L266" s="48"/>
      <c r="M266" s="278"/>
      <c r="N266" s="279"/>
      <c r="O266" s="88"/>
      <c r="P266" s="88"/>
      <c r="Q266" s="88"/>
      <c r="R266" s="88"/>
      <c r="S266" s="88"/>
      <c r="T266" s="89"/>
      <c r="U266" s="42"/>
      <c r="V266" s="42"/>
      <c r="W266" s="42"/>
      <c r="X266" s="42"/>
      <c r="Y266" s="42"/>
      <c r="Z266" s="42"/>
      <c r="AA266" s="42"/>
      <c r="AB266" s="42"/>
      <c r="AC266" s="42"/>
      <c r="AD266" s="42"/>
      <c r="AE266" s="42"/>
      <c r="AT266" s="20" t="s">
        <v>1131</v>
      </c>
      <c r="AU266" s="20" t="s">
        <v>84</v>
      </c>
    </row>
    <row r="267" s="2" customFormat="1" ht="24.15" customHeight="1">
      <c r="A267" s="42"/>
      <c r="B267" s="43"/>
      <c r="C267" s="216" t="s">
        <v>473</v>
      </c>
      <c r="D267" s="216" t="s">
        <v>221</v>
      </c>
      <c r="E267" s="217" t="s">
        <v>3392</v>
      </c>
      <c r="F267" s="218" t="s">
        <v>3393</v>
      </c>
      <c r="G267" s="219" t="s">
        <v>1868</v>
      </c>
      <c r="H267" s="220">
        <v>250</v>
      </c>
      <c r="I267" s="221"/>
      <c r="J267" s="222">
        <f>ROUND(I267*H267,2)</f>
        <v>0</v>
      </c>
      <c r="K267" s="218" t="s">
        <v>1903</v>
      </c>
      <c r="L267" s="48"/>
      <c r="M267" s="223" t="s">
        <v>32</v>
      </c>
      <c r="N267" s="224" t="s">
        <v>48</v>
      </c>
      <c r="O267" s="88"/>
      <c r="P267" s="225">
        <f>O267*H267</f>
        <v>0</v>
      </c>
      <c r="Q267" s="225">
        <v>0.001</v>
      </c>
      <c r="R267" s="225">
        <f>Q267*H267</f>
        <v>0.25</v>
      </c>
      <c r="S267" s="225">
        <v>0</v>
      </c>
      <c r="T267" s="226">
        <f>S267*H267</f>
        <v>0</v>
      </c>
      <c r="U267" s="42"/>
      <c r="V267" s="42"/>
      <c r="W267" s="42"/>
      <c r="X267" s="42"/>
      <c r="Y267" s="42"/>
      <c r="Z267" s="42"/>
      <c r="AA267" s="42"/>
      <c r="AB267" s="42"/>
      <c r="AC267" s="42"/>
      <c r="AD267" s="42"/>
      <c r="AE267" s="42"/>
      <c r="AR267" s="227" t="s">
        <v>226</v>
      </c>
      <c r="AT267" s="227" t="s">
        <v>221</v>
      </c>
      <c r="AU267" s="227" t="s">
        <v>84</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226</v>
      </c>
      <c r="BM267" s="227" t="s">
        <v>3394</v>
      </c>
    </row>
    <row r="268" s="2" customFormat="1">
      <c r="A268" s="42"/>
      <c r="B268" s="43"/>
      <c r="C268" s="44"/>
      <c r="D268" s="231" t="s">
        <v>663</v>
      </c>
      <c r="E268" s="44"/>
      <c r="F268" s="276" t="s">
        <v>3395</v>
      </c>
      <c r="G268" s="44"/>
      <c r="H268" s="44"/>
      <c r="I268" s="277"/>
      <c r="J268" s="44"/>
      <c r="K268" s="44"/>
      <c r="L268" s="48"/>
      <c r="M268" s="278"/>
      <c r="N268" s="279"/>
      <c r="O268" s="88"/>
      <c r="P268" s="88"/>
      <c r="Q268" s="88"/>
      <c r="R268" s="88"/>
      <c r="S268" s="88"/>
      <c r="T268" s="89"/>
      <c r="U268" s="42"/>
      <c r="V268" s="42"/>
      <c r="W268" s="42"/>
      <c r="X268" s="42"/>
      <c r="Y268" s="42"/>
      <c r="Z268" s="42"/>
      <c r="AA268" s="42"/>
      <c r="AB268" s="42"/>
      <c r="AC268" s="42"/>
      <c r="AD268" s="42"/>
      <c r="AE268" s="42"/>
      <c r="AT268" s="20" t="s">
        <v>663</v>
      </c>
      <c r="AU268" s="20" t="s">
        <v>84</v>
      </c>
    </row>
    <row r="269" s="15" customFormat="1">
      <c r="A269" s="15"/>
      <c r="B269" s="266"/>
      <c r="C269" s="267"/>
      <c r="D269" s="231" t="s">
        <v>228</v>
      </c>
      <c r="E269" s="268" t="s">
        <v>32</v>
      </c>
      <c r="F269" s="269" t="s">
        <v>2150</v>
      </c>
      <c r="G269" s="267"/>
      <c r="H269" s="268" t="s">
        <v>32</v>
      </c>
      <c r="I269" s="270"/>
      <c r="J269" s="267"/>
      <c r="K269" s="267"/>
      <c r="L269" s="271"/>
      <c r="M269" s="272"/>
      <c r="N269" s="273"/>
      <c r="O269" s="273"/>
      <c r="P269" s="273"/>
      <c r="Q269" s="273"/>
      <c r="R269" s="273"/>
      <c r="S269" s="273"/>
      <c r="T269" s="274"/>
      <c r="U269" s="15"/>
      <c r="V269" s="15"/>
      <c r="W269" s="15"/>
      <c r="X269" s="15"/>
      <c r="Y269" s="15"/>
      <c r="Z269" s="15"/>
      <c r="AA269" s="15"/>
      <c r="AB269" s="15"/>
      <c r="AC269" s="15"/>
      <c r="AD269" s="15"/>
      <c r="AE269" s="15"/>
      <c r="AT269" s="275" t="s">
        <v>228</v>
      </c>
      <c r="AU269" s="275" t="s">
        <v>84</v>
      </c>
      <c r="AV269" s="15" t="s">
        <v>84</v>
      </c>
      <c r="AW269" s="15" t="s">
        <v>39</v>
      </c>
      <c r="AX269" s="15" t="s">
        <v>77</v>
      </c>
      <c r="AY269" s="275" t="s">
        <v>219</v>
      </c>
    </row>
    <row r="270" s="13" customFormat="1">
      <c r="A270" s="13"/>
      <c r="B270" s="229"/>
      <c r="C270" s="230"/>
      <c r="D270" s="231" t="s">
        <v>228</v>
      </c>
      <c r="E270" s="232" t="s">
        <v>2047</v>
      </c>
      <c r="F270" s="233" t="s">
        <v>3396</v>
      </c>
      <c r="G270" s="230"/>
      <c r="H270" s="234">
        <v>250</v>
      </c>
      <c r="I270" s="235"/>
      <c r="J270" s="230"/>
      <c r="K270" s="230"/>
      <c r="L270" s="236"/>
      <c r="M270" s="237"/>
      <c r="N270" s="238"/>
      <c r="O270" s="238"/>
      <c r="P270" s="238"/>
      <c r="Q270" s="238"/>
      <c r="R270" s="238"/>
      <c r="S270" s="238"/>
      <c r="T270" s="239"/>
      <c r="U270" s="13"/>
      <c r="V270" s="13"/>
      <c r="W270" s="13"/>
      <c r="X270" s="13"/>
      <c r="Y270" s="13"/>
      <c r="Z270" s="13"/>
      <c r="AA270" s="13"/>
      <c r="AB270" s="13"/>
      <c r="AC270" s="13"/>
      <c r="AD270" s="13"/>
      <c r="AE270" s="13"/>
      <c r="AT270" s="240" t="s">
        <v>228</v>
      </c>
      <c r="AU270" s="240" t="s">
        <v>84</v>
      </c>
      <c r="AV270" s="13" t="s">
        <v>86</v>
      </c>
      <c r="AW270" s="13" t="s">
        <v>39</v>
      </c>
      <c r="AX270" s="13" t="s">
        <v>84</v>
      </c>
      <c r="AY270" s="240" t="s">
        <v>219</v>
      </c>
    </row>
    <row r="271" s="2" customFormat="1" ht="24.15" customHeight="1">
      <c r="A271" s="42"/>
      <c r="B271" s="43"/>
      <c r="C271" s="216" t="s">
        <v>477</v>
      </c>
      <c r="D271" s="216" t="s">
        <v>221</v>
      </c>
      <c r="E271" s="217" t="s">
        <v>3397</v>
      </c>
      <c r="F271" s="218" t="s">
        <v>3398</v>
      </c>
      <c r="G271" s="219" t="s">
        <v>1756</v>
      </c>
      <c r="H271" s="220">
        <v>50</v>
      </c>
      <c r="I271" s="221"/>
      <c r="J271" s="222">
        <f>ROUND(I271*H271,2)</f>
        <v>0</v>
      </c>
      <c r="K271" s="218" t="s">
        <v>1903</v>
      </c>
      <c r="L271" s="48"/>
      <c r="M271" s="223" t="s">
        <v>32</v>
      </c>
      <c r="N271" s="224" t="s">
        <v>48</v>
      </c>
      <c r="O271" s="88"/>
      <c r="P271" s="225">
        <f>O271*H271</f>
        <v>0</v>
      </c>
      <c r="Q271" s="225">
        <v>0</v>
      </c>
      <c r="R271" s="225">
        <f>Q271*H271</f>
        <v>0</v>
      </c>
      <c r="S271" s="225">
        <v>0</v>
      </c>
      <c r="T271" s="226">
        <f>S271*H271</f>
        <v>0</v>
      </c>
      <c r="U271" s="42"/>
      <c r="V271" s="42"/>
      <c r="W271" s="42"/>
      <c r="X271" s="42"/>
      <c r="Y271" s="42"/>
      <c r="Z271" s="42"/>
      <c r="AA271" s="42"/>
      <c r="AB271" s="42"/>
      <c r="AC271" s="42"/>
      <c r="AD271" s="42"/>
      <c r="AE271" s="42"/>
      <c r="AR271" s="227" t="s">
        <v>226</v>
      </c>
      <c r="AT271" s="227" t="s">
        <v>221</v>
      </c>
      <c r="AU271" s="227" t="s">
        <v>84</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3399</v>
      </c>
    </row>
    <row r="272" s="2" customFormat="1">
      <c r="A272" s="42"/>
      <c r="B272" s="43"/>
      <c r="C272" s="44"/>
      <c r="D272" s="231" t="s">
        <v>663</v>
      </c>
      <c r="E272" s="44"/>
      <c r="F272" s="276" t="s">
        <v>3400</v>
      </c>
      <c r="G272" s="44"/>
      <c r="H272" s="44"/>
      <c r="I272" s="277"/>
      <c r="J272" s="44"/>
      <c r="K272" s="44"/>
      <c r="L272" s="48"/>
      <c r="M272" s="278"/>
      <c r="N272" s="279"/>
      <c r="O272" s="88"/>
      <c r="P272" s="88"/>
      <c r="Q272" s="88"/>
      <c r="R272" s="88"/>
      <c r="S272" s="88"/>
      <c r="T272" s="89"/>
      <c r="U272" s="42"/>
      <c r="V272" s="42"/>
      <c r="W272" s="42"/>
      <c r="X272" s="42"/>
      <c r="Y272" s="42"/>
      <c r="Z272" s="42"/>
      <c r="AA272" s="42"/>
      <c r="AB272" s="42"/>
      <c r="AC272" s="42"/>
      <c r="AD272" s="42"/>
      <c r="AE272" s="42"/>
      <c r="AT272" s="20" t="s">
        <v>663</v>
      </c>
      <c r="AU272" s="20" t="s">
        <v>84</v>
      </c>
    </row>
    <row r="273" s="13" customFormat="1">
      <c r="A273" s="13"/>
      <c r="B273" s="229"/>
      <c r="C273" s="230"/>
      <c r="D273" s="231" t="s">
        <v>228</v>
      </c>
      <c r="E273" s="232" t="s">
        <v>2302</v>
      </c>
      <c r="F273" s="233" t="s">
        <v>3401</v>
      </c>
      <c r="G273" s="230"/>
      <c r="H273" s="234">
        <v>50</v>
      </c>
      <c r="I273" s="235"/>
      <c r="J273" s="230"/>
      <c r="K273" s="230"/>
      <c r="L273" s="236"/>
      <c r="M273" s="237"/>
      <c r="N273" s="238"/>
      <c r="O273" s="238"/>
      <c r="P273" s="238"/>
      <c r="Q273" s="238"/>
      <c r="R273" s="238"/>
      <c r="S273" s="238"/>
      <c r="T273" s="239"/>
      <c r="U273" s="13"/>
      <c r="V273" s="13"/>
      <c r="W273" s="13"/>
      <c r="X273" s="13"/>
      <c r="Y273" s="13"/>
      <c r="Z273" s="13"/>
      <c r="AA273" s="13"/>
      <c r="AB273" s="13"/>
      <c r="AC273" s="13"/>
      <c r="AD273" s="13"/>
      <c r="AE273" s="13"/>
      <c r="AT273" s="240" t="s">
        <v>228</v>
      </c>
      <c r="AU273" s="240" t="s">
        <v>84</v>
      </c>
      <c r="AV273" s="13" t="s">
        <v>86</v>
      </c>
      <c r="AW273" s="13" t="s">
        <v>39</v>
      </c>
      <c r="AX273" s="13" t="s">
        <v>84</v>
      </c>
      <c r="AY273" s="240" t="s">
        <v>219</v>
      </c>
    </row>
    <row r="274" s="12" customFormat="1" ht="25.92" customHeight="1">
      <c r="A274" s="12"/>
      <c r="B274" s="200"/>
      <c r="C274" s="201"/>
      <c r="D274" s="202" t="s">
        <v>76</v>
      </c>
      <c r="E274" s="203" t="s">
        <v>2160</v>
      </c>
      <c r="F274" s="203" t="s">
        <v>2161</v>
      </c>
      <c r="G274" s="201"/>
      <c r="H274" s="201"/>
      <c r="I274" s="204"/>
      <c r="J274" s="205">
        <f>BK274</f>
        <v>0</v>
      </c>
      <c r="K274" s="201"/>
      <c r="L274" s="206"/>
      <c r="M274" s="207"/>
      <c r="N274" s="208"/>
      <c r="O274" s="208"/>
      <c r="P274" s="209">
        <f>SUM(P275:P282)</f>
        <v>0</v>
      </c>
      <c r="Q274" s="208"/>
      <c r="R274" s="209">
        <f>SUM(R275:R282)</f>
        <v>0</v>
      </c>
      <c r="S274" s="208"/>
      <c r="T274" s="210">
        <f>SUM(T275:T282)</f>
        <v>0</v>
      </c>
      <c r="U274" s="12"/>
      <c r="V274" s="12"/>
      <c r="W274" s="12"/>
      <c r="X274" s="12"/>
      <c r="Y274" s="12"/>
      <c r="Z274" s="12"/>
      <c r="AA274" s="12"/>
      <c r="AB274" s="12"/>
      <c r="AC274" s="12"/>
      <c r="AD274" s="12"/>
      <c r="AE274" s="12"/>
      <c r="AR274" s="211" t="s">
        <v>84</v>
      </c>
      <c r="AT274" s="212" t="s">
        <v>76</v>
      </c>
      <c r="AU274" s="212" t="s">
        <v>77</v>
      </c>
      <c r="AY274" s="211" t="s">
        <v>219</v>
      </c>
      <c r="BK274" s="213">
        <f>SUM(BK275:BK282)</f>
        <v>0</v>
      </c>
    </row>
    <row r="275" s="2" customFormat="1" ht="24.15" customHeight="1">
      <c r="A275" s="42"/>
      <c r="B275" s="43"/>
      <c r="C275" s="216" t="s">
        <v>481</v>
      </c>
      <c r="D275" s="216" t="s">
        <v>221</v>
      </c>
      <c r="E275" s="217" t="s">
        <v>2162</v>
      </c>
      <c r="F275" s="218" t="s">
        <v>2163</v>
      </c>
      <c r="G275" s="219" t="s">
        <v>1839</v>
      </c>
      <c r="H275" s="220">
        <v>111.01600000000001</v>
      </c>
      <c r="I275" s="221"/>
      <c r="J275" s="222">
        <f>ROUND(I275*H275,2)</f>
        <v>0</v>
      </c>
      <c r="K275" s="218" t="s">
        <v>1129</v>
      </c>
      <c r="L275" s="48"/>
      <c r="M275" s="223" t="s">
        <v>32</v>
      </c>
      <c r="N275" s="224" t="s">
        <v>48</v>
      </c>
      <c r="O275" s="88"/>
      <c r="P275" s="225">
        <f>O275*H275</f>
        <v>0</v>
      </c>
      <c r="Q275" s="225">
        <v>0</v>
      </c>
      <c r="R275" s="225">
        <f>Q275*H275</f>
        <v>0</v>
      </c>
      <c r="S275" s="225">
        <v>0</v>
      </c>
      <c r="T275" s="226">
        <f>S275*H275</f>
        <v>0</v>
      </c>
      <c r="U275" s="42"/>
      <c r="V275" s="42"/>
      <c r="W275" s="42"/>
      <c r="X275" s="42"/>
      <c r="Y275" s="42"/>
      <c r="Z275" s="42"/>
      <c r="AA275" s="42"/>
      <c r="AB275" s="42"/>
      <c r="AC275" s="42"/>
      <c r="AD275" s="42"/>
      <c r="AE275" s="42"/>
      <c r="AR275" s="227" t="s">
        <v>226</v>
      </c>
      <c r="AT275" s="227" t="s">
        <v>221</v>
      </c>
      <c r="AU275" s="227" t="s">
        <v>84</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3402</v>
      </c>
    </row>
    <row r="276" s="2" customFormat="1">
      <c r="A276" s="42"/>
      <c r="B276" s="43"/>
      <c r="C276" s="44"/>
      <c r="D276" s="299" t="s">
        <v>1131</v>
      </c>
      <c r="E276" s="44"/>
      <c r="F276" s="300" t="s">
        <v>2165</v>
      </c>
      <c r="G276" s="44"/>
      <c r="H276" s="44"/>
      <c r="I276" s="277"/>
      <c r="J276" s="44"/>
      <c r="K276" s="44"/>
      <c r="L276" s="48"/>
      <c r="M276" s="278"/>
      <c r="N276" s="279"/>
      <c r="O276" s="88"/>
      <c r="P276" s="88"/>
      <c r="Q276" s="88"/>
      <c r="R276" s="88"/>
      <c r="S276" s="88"/>
      <c r="T276" s="89"/>
      <c r="U276" s="42"/>
      <c r="V276" s="42"/>
      <c r="W276" s="42"/>
      <c r="X276" s="42"/>
      <c r="Y276" s="42"/>
      <c r="Z276" s="42"/>
      <c r="AA276" s="42"/>
      <c r="AB276" s="42"/>
      <c r="AC276" s="42"/>
      <c r="AD276" s="42"/>
      <c r="AE276" s="42"/>
      <c r="AT276" s="20" t="s">
        <v>1131</v>
      </c>
      <c r="AU276" s="20" t="s">
        <v>84</v>
      </c>
    </row>
    <row r="277" s="2" customFormat="1" ht="24.15" customHeight="1">
      <c r="A277" s="42"/>
      <c r="B277" s="43"/>
      <c r="C277" s="216" t="s">
        <v>485</v>
      </c>
      <c r="D277" s="216" t="s">
        <v>221</v>
      </c>
      <c r="E277" s="217" t="s">
        <v>2166</v>
      </c>
      <c r="F277" s="218" t="s">
        <v>2167</v>
      </c>
      <c r="G277" s="219" t="s">
        <v>1839</v>
      </c>
      <c r="H277" s="220">
        <v>228.94999999999999</v>
      </c>
      <c r="I277" s="221"/>
      <c r="J277" s="222">
        <f>ROUND(I277*H277,2)</f>
        <v>0</v>
      </c>
      <c r="K277" s="218" t="s">
        <v>1129</v>
      </c>
      <c r="L277" s="48"/>
      <c r="M277" s="223" t="s">
        <v>32</v>
      </c>
      <c r="N277" s="224" t="s">
        <v>48</v>
      </c>
      <c r="O277" s="88"/>
      <c r="P277" s="225">
        <f>O277*H277</f>
        <v>0</v>
      </c>
      <c r="Q277" s="225">
        <v>0</v>
      </c>
      <c r="R277" s="225">
        <f>Q277*H277</f>
        <v>0</v>
      </c>
      <c r="S277" s="225">
        <v>0</v>
      </c>
      <c r="T277" s="226">
        <f>S277*H277</f>
        <v>0</v>
      </c>
      <c r="U277" s="42"/>
      <c r="V277" s="42"/>
      <c r="W277" s="42"/>
      <c r="X277" s="42"/>
      <c r="Y277" s="42"/>
      <c r="Z277" s="42"/>
      <c r="AA277" s="42"/>
      <c r="AB277" s="42"/>
      <c r="AC277" s="42"/>
      <c r="AD277" s="42"/>
      <c r="AE277" s="42"/>
      <c r="AR277" s="227" t="s">
        <v>226</v>
      </c>
      <c r="AT277" s="227" t="s">
        <v>221</v>
      </c>
      <c r="AU277" s="227" t="s">
        <v>84</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226</v>
      </c>
      <c r="BM277" s="227" t="s">
        <v>3403</v>
      </c>
    </row>
    <row r="278" s="2" customFormat="1">
      <c r="A278" s="42"/>
      <c r="B278" s="43"/>
      <c r="C278" s="44"/>
      <c r="D278" s="299" t="s">
        <v>1131</v>
      </c>
      <c r="E278" s="44"/>
      <c r="F278" s="300" t="s">
        <v>2169</v>
      </c>
      <c r="G278" s="44"/>
      <c r="H278" s="44"/>
      <c r="I278" s="277"/>
      <c r="J278" s="44"/>
      <c r="K278" s="44"/>
      <c r="L278" s="48"/>
      <c r="M278" s="278"/>
      <c r="N278" s="279"/>
      <c r="O278" s="88"/>
      <c r="P278" s="88"/>
      <c r="Q278" s="88"/>
      <c r="R278" s="88"/>
      <c r="S278" s="88"/>
      <c r="T278" s="89"/>
      <c r="U278" s="42"/>
      <c r="V278" s="42"/>
      <c r="W278" s="42"/>
      <c r="X278" s="42"/>
      <c r="Y278" s="42"/>
      <c r="Z278" s="42"/>
      <c r="AA278" s="42"/>
      <c r="AB278" s="42"/>
      <c r="AC278" s="42"/>
      <c r="AD278" s="42"/>
      <c r="AE278" s="42"/>
      <c r="AT278" s="20" t="s">
        <v>1131</v>
      </c>
      <c r="AU278" s="20" t="s">
        <v>84</v>
      </c>
    </row>
    <row r="279" s="15" customFormat="1">
      <c r="A279" s="15"/>
      <c r="B279" s="266"/>
      <c r="C279" s="267"/>
      <c r="D279" s="231" t="s">
        <v>228</v>
      </c>
      <c r="E279" s="268" t="s">
        <v>32</v>
      </c>
      <c r="F279" s="269" t="s">
        <v>3051</v>
      </c>
      <c r="G279" s="267"/>
      <c r="H279" s="268" t="s">
        <v>32</v>
      </c>
      <c r="I279" s="270"/>
      <c r="J279" s="267"/>
      <c r="K279" s="267"/>
      <c r="L279" s="271"/>
      <c r="M279" s="272"/>
      <c r="N279" s="273"/>
      <c r="O279" s="273"/>
      <c r="P279" s="273"/>
      <c r="Q279" s="273"/>
      <c r="R279" s="273"/>
      <c r="S279" s="273"/>
      <c r="T279" s="274"/>
      <c r="U279" s="15"/>
      <c r="V279" s="15"/>
      <c r="W279" s="15"/>
      <c r="X279" s="15"/>
      <c r="Y279" s="15"/>
      <c r="Z279" s="15"/>
      <c r="AA279" s="15"/>
      <c r="AB279" s="15"/>
      <c r="AC279" s="15"/>
      <c r="AD279" s="15"/>
      <c r="AE279" s="15"/>
      <c r="AT279" s="275" t="s">
        <v>228</v>
      </c>
      <c r="AU279" s="275" t="s">
        <v>84</v>
      </c>
      <c r="AV279" s="15" t="s">
        <v>84</v>
      </c>
      <c r="AW279" s="15" t="s">
        <v>39</v>
      </c>
      <c r="AX279" s="15" t="s">
        <v>77</v>
      </c>
      <c r="AY279" s="275" t="s">
        <v>219</v>
      </c>
    </row>
    <row r="280" s="13" customFormat="1">
      <c r="A280" s="13"/>
      <c r="B280" s="229"/>
      <c r="C280" s="230"/>
      <c r="D280" s="231" t="s">
        <v>228</v>
      </c>
      <c r="E280" s="232" t="s">
        <v>2060</v>
      </c>
      <c r="F280" s="233" t="s">
        <v>3404</v>
      </c>
      <c r="G280" s="230"/>
      <c r="H280" s="234">
        <v>228.94999999999999</v>
      </c>
      <c r="I280" s="235"/>
      <c r="J280" s="230"/>
      <c r="K280" s="230"/>
      <c r="L280" s="236"/>
      <c r="M280" s="237"/>
      <c r="N280" s="238"/>
      <c r="O280" s="238"/>
      <c r="P280" s="238"/>
      <c r="Q280" s="238"/>
      <c r="R280" s="238"/>
      <c r="S280" s="238"/>
      <c r="T280" s="239"/>
      <c r="U280" s="13"/>
      <c r="V280" s="13"/>
      <c r="W280" s="13"/>
      <c r="X280" s="13"/>
      <c r="Y280" s="13"/>
      <c r="Z280" s="13"/>
      <c r="AA280" s="13"/>
      <c r="AB280" s="13"/>
      <c r="AC280" s="13"/>
      <c r="AD280" s="13"/>
      <c r="AE280" s="13"/>
      <c r="AT280" s="240" t="s">
        <v>228</v>
      </c>
      <c r="AU280" s="240" t="s">
        <v>84</v>
      </c>
      <c r="AV280" s="13" t="s">
        <v>86</v>
      </c>
      <c r="AW280" s="13" t="s">
        <v>39</v>
      </c>
      <c r="AX280" s="13" t="s">
        <v>84</v>
      </c>
      <c r="AY280" s="240" t="s">
        <v>219</v>
      </c>
    </row>
    <row r="281" s="2" customFormat="1" ht="37.8" customHeight="1">
      <c r="A281" s="42"/>
      <c r="B281" s="43"/>
      <c r="C281" s="216" t="s">
        <v>491</v>
      </c>
      <c r="D281" s="216" t="s">
        <v>221</v>
      </c>
      <c r="E281" s="217" t="s">
        <v>3405</v>
      </c>
      <c r="F281" s="218" t="s">
        <v>2174</v>
      </c>
      <c r="G281" s="219" t="s">
        <v>1839</v>
      </c>
      <c r="H281" s="220">
        <v>12</v>
      </c>
      <c r="I281" s="221"/>
      <c r="J281" s="222">
        <f>ROUND(I281*H281,2)</f>
        <v>0</v>
      </c>
      <c r="K281" s="218" t="s">
        <v>1129</v>
      </c>
      <c r="L281" s="48"/>
      <c r="M281" s="223" t="s">
        <v>32</v>
      </c>
      <c r="N281" s="224" t="s">
        <v>48</v>
      </c>
      <c r="O281" s="88"/>
      <c r="P281" s="225">
        <f>O281*H281</f>
        <v>0</v>
      </c>
      <c r="Q281" s="225">
        <v>0</v>
      </c>
      <c r="R281" s="225">
        <f>Q281*H281</f>
        <v>0</v>
      </c>
      <c r="S281" s="225">
        <v>0</v>
      </c>
      <c r="T281" s="226">
        <f>S281*H281</f>
        <v>0</v>
      </c>
      <c r="U281" s="42"/>
      <c r="V281" s="42"/>
      <c r="W281" s="42"/>
      <c r="X281" s="42"/>
      <c r="Y281" s="42"/>
      <c r="Z281" s="42"/>
      <c r="AA281" s="42"/>
      <c r="AB281" s="42"/>
      <c r="AC281" s="42"/>
      <c r="AD281" s="42"/>
      <c r="AE281" s="42"/>
      <c r="AR281" s="227" t="s">
        <v>226</v>
      </c>
      <c r="AT281" s="227" t="s">
        <v>221</v>
      </c>
      <c r="AU281" s="227" t="s">
        <v>84</v>
      </c>
      <c r="AY281" s="20" t="s">
        <v>219</v>
      </c>
      <c r="BE281" s="228">
        <f>IF(N281="základní",J281,0)</f>
        <v>0</v>
      </c>
      <c r="BF281" s="228">
        <f>IF(N281="snížená",J281,0)</f>
        <v>0</v>
      </c>
      <c r="BG281" s="228">
        <f>IF(N281="zákl. přenesená",J281,0)</f>
        <v>0</v>
      </c>
      <c r="BH281" s="228">
        <f>IF(N281="sníž. přenesená",J281,0)</f>
        <v>0</v>
      </c>
      <c r="BI281" s="228">
        <f>IF(N281="nulová",J281,0)</f>
        <v>0</v>
      </c>
      <c r="BJ281" s="20" t="s">
        <v>84</v>
      </c>
      <c r="BK281" s="228">
        <f>ROUND(I281*H281,2)</f>
        <v>0</v>
      </c>
      <c r="BL281" s="20" t="s">
        <v>226</v>
      </c>
      <c r="BM281" s="227" t="s">
        <v>3406</v>
      </c>
    </row>
    <row r="282" s="2" customFormat="1">
      <c r="A282" s="42"/>
      <c r="B282" s="43"/>
      <c r="C282" s="44"/>
      <c r="D282" s="299" t="s">
        <v>1131</v>
      </c>
      <c r="E282" s="44"/>
      <c r="F282" s="300" t="s">
        <v>3407</v>
      </c>
      <c r="G282" s="44"/>
      <c r="H282" s="44"/>
      <c r="I282" s="277"/>
      <c r="J282" s="44"/>
      <c r="K282" s="44"/>
      <c r="L282" s="48"/>
      <c r="M282" s="278"/>
      <c r="N282" s="279"/>
      <c r="O282" s="88"/>
      <c r="P282" s="88"/>
      <c r="Q282" s="88"/>
      <c r="R282" s="88"/>
      <c r="S282" s="88"/>
      <c r="T282" s="89"/>
      <c r="U282" s="42"/>
      <c r="V282" s="42"/>
      <c r="W282" s="42"/>
      <c r="X282" s="42"/>
      <c r="Y282" s="42"/>
      <c r="Z282" s="42"/>
      <c r="AA282" s="42"/>
      <c r="AB282" s="42"/>
      <c r="AC282" s="42"/>
      <c r="AD282" s="42"/>
      <c r="AE282" s="42"/>
      <c r="AT282" s="20" t="s">
        <v>1131</v>
      </c>
      <c r="AU282" s="20" t="s">
        <v>84</v>
      </c>
    </row>
    <row r="283" s="12" customFormat="1" ht="25.92" customHeight="1">
      <c r="A283" s="12"/>
      <c r="B283" s="200"/>
      <c r="C283" s="201"/>
      <c r="D283" s="202" t="s">
        <v>76</v>
      </c>
      <c r="E283" s="203" t="s">
        <v>2185</v>
      </c>
      <c r="F283" s="203" t="s">
        <v>2186</v>
      </c>
      <c r="G283" s="201"/>
      <c r="H283" s="201"/>
      <c r="I283" s="204"/>
      <c r="J283" s="205">
        <f>BK283</f>
        <v>0</v>
      </c>
      <c r="K283" s="201"/>
      <c r="L283" s="206"/>
      <c r="M283" s="207"/>
      <c r="N283" s="208"/>
      <c r="O283" s="208"/>
      <c r="P283" s="209">
        <f>SUM(P284:P285)</f>
        <v>0</v>
      </c>
      <c r="Q283" s="208"/>
      <c r="R283" s="209">
        <f>SUM(R284:R285)</f>
        <v>0</v>
      </c>
      <c r="S283" s="208"/>
      <c r="T283" s="210">
        <f>SUM(T284:T285)</f>
        <v>0</v>
      </c>
      <c r="U283" s="12"/>
      <c r="V283" s="12"/>
      <c r="W283" s="12"/>
      <c r="X283" s="12"/>
      <c r="Y283" s="12"/>
      <c r="Z283" s="12"/>
      <c r="AA283" s="12"/>
      <c r="AB283" s="12"/>
      <c r="AC283" s="12"/>
      <c r="AD283" s="12"/>
      <c r="AE283" s="12"/>
      <c r="AR283" s="211" t="s">
        <v>84</v>
      </c>
      <c r="AT283" s="212" t="s">
        <v>76</v>
      </c>
      <c r="AU283" s="212" t="s">
        <v>77</v>
      </c>
      <c r="AY283" s="211" t="s">
        <v>219</v>
      </c>
      <c r="BK283" s="213">
        <f>SUM(BK284:BK285)</f>
        <v>0</v>
      </c>
    </row>
    <row r="284" s="2" customFormat="1" ht="24.15" customHeight="1">
      <c r="A284" s="42"/>
      <c r="B284" s="43"/>
      <c r="C284" s="216" t="s">
        <v>496</v>
      </c>
      <c r="D284" s="216" t="s">
        <v>221</v>
      </c>
      <c r="E284" s="217" t="s">
        <v>2187</v>
      </c>
      <c r="F284" s="218" t="s">
        <v>2188</v>
      </c>
      <c r="G284" s="219" t="s">
        <v>1839</v>
      </c>
      <c r="H284" s="220">
        <v>398.09800000000001</v>
      </c>
      <c r="I284" s="221"/>
      <c r="J284" s="222">
        <f>ROUND(I284*H284,2)</f>
        <v>0</v>
      </c>
      <c r="K284" s="218" t="s">
        <v>1129</v>
      </c>
      <c r="L284" s="48"/>
      <c r="M284" s="223" t="s">
        <v>32</v>
      </c>
      <c r="N284" s="224" t="s">
        <v>48</v>
      </c>
      <c r="O284" s="88"/>
      <c r="P284" s="225">
        <f>O284*H284</f>
        <v>0</v>
      </c>
      <c r="Q284" s="225">
        <v>0</v>
      </c>
      <c r="R284" s="225">
        <f>Q284*H284</f>
        <v>0</v>
      </c>
      <c r="S284" s="225">
        <v>0</v>
      </c>
      <c r="T284" s="226">
        <f>S284*H284</f>
        <v>0</v>
      </c>
      <c r="U284" s="42"/>
      <c r="V284" s="42"/>
      <c r="W284" s="42"/>
      <c r="X284" s="42"/>
      <c r="Y284" s="42"/>
      <c r="Z284" s="42"/>
      <c r="AA284" s="42"/>
      <c r="AB284" s="42"/>
      <c r="AC284" s="42"/>
      <c r="AD284" s="42"/>
      <c r="AE284" s="42"/>
      <c r="AR284" s="227" t="s">
        <v>226</v>
      </c>
      <c r="AT284" s="227" t="s">
        <v>221</v>
      </c>
      <c r="AU284" s="227" t="s">
        <v>84</v>
      </c>
      <c r="AY284" s="20" t="s">
        <v>219</v>
      </c>
      <c r="BE284" s="228">
        <f>IF(N284="základní",J284,0)</f>
        <v>0</v>
      </c>
      <c r="BF284" s="228">
        <f>IF(N284="snížená",J284,0)</f>
        <v>0</v>
      </c>
      <c r="BG284" s="228">
        <f>IF(N284="zákl. přenesená",J284,0)</f>
        <v>0</v>
      </c>
      <c r="BH284" s="228">
        <f>IF(N284="sníž. přenesená",J284,0)</f>
        <v>0</v>
      </c>
      <c r="BI284" s="228">
        <f>IF(N284="nulová",J284,0)</f>
        <v>0</v>
      </c>
      <c r="BJ284" s="20" t="s">
        <v>84</v>
      </c>
      <c r="BK284" s="228">
        <f>ROUND(I284*H284,2)</f>
        <v>0</v>
      </c>
      <c r="BL284" s="20" t="s">
        <v>226</v>
      </c>
      <c r="BM284" s="227" t="s">
        <v>3408</v>
      </c>
    </row>
    <row r="285" s="2" customFormat="1">
      <c r="A285" s="42"/>
      <c r="B285" s="43"/>
      <c r="C285" s="44"/>
      <c r="D285" s="299" t="s">
        <v>1131</v>
      </c>
      <c r="E285" s="44"/>
      <c r="F285" s="300" t="s">
        <v>2190</v>
      </c>
      <c r="G285" s="44"/>
      <c r="H285" s="44"/>
      <c r="I285" s="277"/>
      <c r="J285" s="44"/>
      <c r="K285" s="44"/>
      <c r="L285" s="48"/>
      <c r="M285" s="301"/>
      <c r="N285" s="302"/>
      <c r="O285" s="296"/>
      <c r="P285" s="296"/>
      <c r="Q285" s="296"/>
      <c r="R285" s="296"/>
      <c r="S285" s="296"/>
      <c r="T285" s="303"/>
      <c r="U285" s="42"/>
      <c r="V285" s="42"/>
      <c r="W285" s="42"/>
      <c r="X285" s="42"/>
      <c r="Y285" s="42"/>
      <c r="Z285" s="42"/>
      <c r="AA285" s="42"/>
      <c r="AB285" s="42"/>
      <c r="AC285" s="42"/>
      <c r="AD285" s="42"/>
      <c r="AE285" s="42"/>
      <c r="AT285" s="20" t="s">
        <v>1131</v>
      </c>
      <c r="AU285" s="20" t="s">
        <v>84</v>
      </c>
    </row>
    <row r="286" s="2" customFormat="1" ht="6.96" customHeight="1">
      <c r="A286" s="42"/>
      <c r="B286" s="63"/>
      <c r="C286" s="64"/>
      <c r="D286" s="64"/>
      <c r="E286" s="64"/>
      <c r="F286" s="64"/>
      <c r="G286" s="64"/>
      <c r="H286" s="64"/>
      <c r="I286" s="64"/>
      <c r="J286" s="64"/>
      <c r="K286" s="64"/>
      <c r="L286" s="48"/>
      <c r="M286" s="42"/>
      <c r="O286" s="42"/>
      <c r="P286" s="42"/>
      <c r="Q286" s="42"/>
      <c r="R286" s="42"/>
      <c r="S286" s="42"/>
      <c r="T286" s="42"/>
      <c r="U286" s="42"/>
      <c r="V286" s="42"/>
      <c r="W286" s="42"/>
      <c r="X286" s="42"/>
      <c r="Y286" s="42"/>
      <c r="Z286" s="42"/>
      <c r="AA286" s="42"/>
      <c r="AB286" s="42"/>
      <c r="AC286" s="42"/>
      <c r="AD286" s="42"/>
      <c r="AE286" s="42"/>
    </row>
  </sheetData>
  <sheetProtection sheet="1" autoFilter="0" formatColumns="0" formatRows="0" objects="1" scenarios="1" spinCount="100000" saltValue="2yiIWgtyKY8jmK5mA7BBYoeXZ5v6K2glfIwjYBI0cqX9J6oZGgeEvam++v3MBR+mh6kqoGmSSUWWr29MY3qOtg==" hashValue="xQsfSOQqLDl70QLj00SxZo7Glez7Br19dxCkx3bzu9IV4tkB5GdhPQGmNDifY+CeyhGxebd/SEnQxRcXnxeXIA==" algorithmName="SHA-512" password="CC35"/>
  <autoFilter ref="C92:K285"/>
  <mergeCells count="12">
    <mergeCell ref="E7:H7"/>
    <mergeCell ref="E9:H9"/>
    <mergeCell ref="E11:H11"/>
    <mergeCell ref="E20:H20"/>
    <mergeCell ref="E29:H29"/>
    <mergeCell ref="E50:H50"/>
    <mergeCell ref="E52:H52"/>
    <mergeCell ref="E54:H54"/>
    <mergeCell ref="E81:H81"/>
    <mergeCell ref="E83:H83"/>
    <mergeCell ref="E85:H85"/>
    <mergeCell ref="L2:V2"/>
  </mergeCells>
  <hyperlinks>
    <hyperlink ref="F96" r:id="rId1" display="https://podminky.urs.cz/item/CS_URS_2025_01/111251102"/>
    <hyperlink ref="F100" r:id="rId2" display="https://podminky.urs.cz/item/CS_URS_2025_01/131251104"/>
    <hyperlink ref="F105" r:id="rId3" display="https://podminky.urs.cz/item/CS_URS_2025_01/162301501"/>
    <hyperlink ref="F108" r:id="rId4" display="https://podminky.urs.cz/item/CS_URS_2025_01/162301981"/>
    <hyperlink ref="F112" r:id="rId5" display="https://podminky.urs.cz/item/CS_URS_2025_01/162751117"/>
    <hyperlink ref="F114" r:id="rId6" display="https://podminky.urs.cz/item/CS_URS_2025_01/162751119"/>
    <hyperlink ref="F118" r:id="rId7" display="https://podminky.urs.cz/item/CS_URS_2025_01/171201221"/>
    <hyperlink ref="F121" r:id="rId8" display="https://podminky.urs.cz/item/CS_URS_2025_01/171251201"/>
    <hyperlink ref="F123" r:id="rId9" display="https://podminky.urs.cz/item/CS_URS_2025_01/174151101"/>
    <hyperlink ref="F132" r:id="rId10" display="https://podminky.urs.cz/item/CS_URS_2025_01/181351003"/>
    <hyperlink ref="F139" r:id="rId11" display="https://podminky.urs.cz/item/CS_URS_2025_01/183405211"/>
    <hyperlink ref="F145" r:id="rId12" display="https://podminky.urs.cz/item/CS_URS_2025_01/317321118"/>
    <hyperlink ref="F149" r:id="rId13" display="https://podminky.urs.cz/item/CS_URS_2025_01/317321191"/>
    <hyperlink ref="F151" r:id="rId14" display="https://podminky.urs.cz/item/CS_URS_2025_01/317361116"/>
    <hyperlink ref="F155" r:id="rId15" display="https://podminky.urs.cz/item/CS_URS_2025_01/317171126"/>
    <hyperlink ref="F163" r:id="rId16" display="https://podminky.urs.cz/item/CS_URS_2025_01/421321128"/>
    <hyperlink ref="F165" r:id="rId17" display="https://podminky.urs.cz/item/CS_URS_2025_01/421321192"/>
    <hyperlink ref="F167" r:id="rId18" display="https://podminky.urs.cz/item/CS_URS_2025_01/421351131"/>
    <hyperlink ref="F171" r:id="rId19" display="https://podminky.urs.cz/item/CS_URS_2025_01/421351231"/>
    <hyperlink ref="F174" r:id="rId20" display="https://podminky.urs.cz/item/CS_URS_2025_01/421361412"/>
    <hyperlink ref="F177" r:id="rId21" display="https://podminky.urs.cz/item/CS_URS_2025_01/457451134"/>
    <hyperlink ref="F182" r:id="rId22" display="https://podminky.urs.cz/item/CS_URS_2025_01/465513156"/>
    <hyperlink ref="F188" r:id="rId23" display="https://podminky.urs.cz/item/CS_URS_2025_01/511501111"/>
    <hyperlink ref="F192" r:id="rId24" display="https://podminky.urs.cz/item/CS_URS_2025_01/511501255"/>
    <hyperlink ref="F196" r:id="rId25" display="https://podminky.urs.cz/item/CS_URS_2025_01/512531111"/>
    <hyperlink ref="F201" r:id="rId26" display="https://podminky.urs.cz/item/CS_URS_2025_01/711111001"/>
    <hyperlink ref="F206" r:id="rId27" display="https://podminky.urs.cz/item/CS_URS_2025_01/711112001"/>
    <hyperlink ref="F210" r:id="rId28" display="https://podminky.urs.cz/item/CS_URS_2025_01/711111052"/>
    <hyperlink ref="F215" r:id="rId29" display="https://podminky.urs.cz/item/CS_URS_2025_01/711112052"/>
    <hyperlink ref="F219" r:id="rId30" display="https://podminky.urs.cz/item/CS_URS_2025_01/711141559"/>
    <hyperlink ref="F221" r:id="rId31" display="https://podminky.urs.cz/item/CS_URS_2025_01/711142559"/>
    <hyperlink ref="F224" r:id="rId32" display="https://podminky.urs.cz/item/CS_URS_2025_01/711491172"/>
    <hyperlink ref="F228" r:id="rId33" display="https://podminky.urs.cz/item/CS_URS_2025_01/711491272"/>
    <hyperlink ref="F239" r:id="rId34" display="https://podminky.urs.cz/item/CS_URS_2025_01/998711101"/>
    <hyperlink ref="F244" r:id="rId35" display="https://podminky.urs.cz/item/CS_URS_2025_01/916131112"/>
    <hyperlink ref="F249" r:id="rId36" display="https://podminky.urs.cz/item/CS_URS_2025_01/931992112"/>
    <hyperlink ref="F252" r:id="rId37" display="https://podminky.urs.cz/item/CS_URS_2025_01/936942211"/>
    <hyperlink ref="F255" r:id="rId38" display="https://podminky.urs.cz/item/CS_URS_2025_01/963051111"/>
    <hyperlink ref="F259" r:id="rId39" display="https://podminky.urs.cz/item/CS_URS_2025_01/985223211"/>
    <hyperlink ref="F264" r:id="rId40" display="https://podminky.urs.cz/item/CS_URS_2025_01/985231112"/>
    <hyperlink ref="F266" r:id="rId41" display="https://podminky.urs.cz/item/CS_URS_2025_01/985232112"/>
    <hyperlink ref="F276" r:id="rId42" display="https://podminky.urs.cz/item/CS_URS_2025_01/997013501"/>
    <hyperlink ref="F278" r:id="rId43" display="https://podminky.urs.cz/item/CS_URS_2025_01/997013509"/>
    <hyperlink ref="F282" r:id="rId44" display="https://podminky.urs.cz/item/CS_URS_2025_01/997221625"/>
    <hyperlink ref="F285" r:id="rId45" display="https://podminky.urs.cz/item/CS_URS_2025_01/998241021"/>
  </hyperlinks>
  <pageMargins left="0.39375" right="0.39375" top="0.39375" bottom="0.39375" header="0" footer="0"/>
  <pageSetup paperSize="9" orientation="portrait" blackAndWhite="1" fitToHeight="100"/>
  <headerFooter>
    <oddFooter>&amp;CStrana &amp;P z &amp;N</oddFooter>
  </headerFooter>
  <drawing r:id="rId46"/>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172</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3409</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3410</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ROUND(J91,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ROUND((SUM(BE91:BE190)),  2)</f>
        <v>0</v>
      </c>
      <c r="G35" s="42"/>
      <c r="H35" s="42"/>
      <c r="I35" s="161">
        <v>0.20999999999999999</v>
      </c>
      <c r="J35" s="160">
        <f>ROUND(((SUM(BE91:BE190))*I35),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ROUND((SUM(BF91:BF190)),  2)</f>
        <v>0</v>
      </c>
      <c r="G36" s="42"/>
      <c r="H36" s="42"/>
      <c r="I36" s="161">
        <v>0.14999999999999999</v>
      </c>
      <c r="J36" s="160">
        <f>ROUND(((SUM(BF91:BF190))*I36),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ROUND((SUM(BG91:BG190)),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ROUND((SUM(BH91:BH190)),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ROUND((SUM(BI91:BI190)),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3409</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SO 55_01.1.01 - Úprava kabelové trasy 73,287-81,500 (mimo NZ Česká Metuje)_ÚOŽI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J91</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J92</f>
        <v>0</v>
      </c>
      <c r="K64" s="179"/>
      <c r="L64" s="183"/>
      <c r="S64" s="9"/>
      <c r="T64" s="9"/>
      <c r="U64" s="9"/>
      <c r="V64" s="9"/>
      <c r="W64" s="9"/>
      <c r="X64" s="9"/>
      <c r="Y64" s="9"/>
      <c r="Z64" s="9"/>
      <c r="AA64" s="9"/>
      <c r="AB64" s="9"/>
      <c r="AC64" s="9"/>
      <c r="AD64" s="9"/>
      <c r="AE64" s="9"/>
    </row>
    <row r="65" s="10" customFormat="1" ht="19.92" customHeight="1">
      <c r="A65" s="10"/>
      <c r="B65" s="184"/>
      <c r="C65" s="129"/>
      <c r="D65" s="185" t="s">
        <v>198</v>
      </c>
      <c r="E65" s="186"/>
      <c r="F65" s="186"/>
      <c r="G65" s="186"/>
      <c r="H65" s="186"/>
      <c r="I65" s="186"/>
      <c r="J65" s="187">
        <f>J93</f>
        <v>0</v>
      </c>
      <c r="K65" s="129"/>
      <c r="L65" s="188"/>
      <c r="S65" s="10"/>
      <c r="T65" s="10"/>
      <c r="U65" s="10"/>
      <c r="V65" s="10"/>
      <c r="W65" s="10"/>
      <c r="X65" s="10"/>
      <c r="Y65" s="10"/>
      <c r="Z65" s="10"/>
      <c r="AA65" s="10"/>
      <c r="AB65" s="10"/>
      <c r="AC65" s="10"/>
      <c r="AD65" s="10"/>
      <c r="AE65" s="10"/>
    </row>
    <row r="66" s="9" customFormat="1" ht="24.96" customHeight="1">
      <c r="A66" s="9"/>
      <c r="B66" s="178"/>
      <c r="C66" s="179"/>
      <c r="D66" s="180" t="s">
        <v>3411</v>
      </c>
      <c r="E66" s="181"/>
      <c r="F66" s="181"/>
      <c r="G66" s="181"/>
      <c r="H66" s="181"/>
      <c r="I66" s="181"/>
      <c r="J66" s="182">
        <f>J104</f>
        <v>0</v>
      </c>
      <c r="K66" s="179"/>
      <c r="L66" s="183"/>
      <c r="S66" s="9"/>
      <c r="T66" s="9"/>
      <c r="U66" s="9"/>
      <c r="V66" s="9"/>
      <c r="W66" s="9"/>
      <c r="X66" s="9"/>
      <c r="Y66" s="9"/>
      <c r="Z66" s="9"/>
      <c r="AA66" s="9"/>
      <c r="AB66" s="9"/>
      <c r="AC66" s="9"/>
      <c r="AD66" s="9"/>
      <c r="AE66" s="9"/>
    </row>
    <row r="67" s="9" customFormat="1" ht="24.96" customHeight="1">
      <c r="A67" s="9"/>
      <c r="B67" s="178"/>
      <c r="C67" s="179"/>
      <c r="D67" s="180" t="s">
        <v>3412</v>
      </c>
      <c r="E67" s="181"/>
      <c r="F67" s="181"/>
      <c r="G67" s="181"/>
      <c r="H67" s="181"/>
      <c r="I67" s="181"/>
      <c r="J67" s="182">
        <f>J170</f>
        <v>0</v>
      </c>
      <c r="K67" s="179"/>
      <c r="L67" s="183"/>
      <c r="S67" s="9"/>
      <c r="T67" s="9"/>
      <c r="U67" s="9"/>
      <c r="V67" s="9"/>
      <c r="W67" s="9"/>
      <c r="X67" s="9"/>
      <c r="Y67" s="9"/>
      <c r="Z67" s="9"/>
      <c r="AA67" s="9"/>
      <c r="AB67" s="9"/>
      <c r="AC67" s="9"/>
      <c r="AD67" s="9"/>
      <c r="AE67" s="9"/>
    </row>
    <row r="68" s="9" customFormat="1" ht="24.96" customHeight="1">
      <c r="A68" s="9"/>
      <c r="B68" s="178"/>
      <c r="C68" s="179"/>
      <c r="D68" s="180" t="s">
        <v>3413</v>
      </c>
      <c r="E68" s="181"/>
      <c r="F68" s="181"/>
      <c r="G68" s="181"/>
      <c r="H68" s="181"/>
      <c r="I68" s="181"/>
      <c r="J68" s="182">
        <f>J181</f>
        <v>0</v>
      </c>
      <c r="K68" s="179"/>
      <c r="L68" s="183"/>
      <c r="S68" s="9"/>
      <c r="T68" s="9"/>
      <c r="U68" s="9"/>
      <c r="V68" s="9"/>
      <c r="W68" s="9"/>
      <c r="X68" s="9"/>
      <c r="Y68" s="9"/>
      <c r="Z68" s="9"/>
      <c r="AA68" s="9"/>
      <c r="AB68" s="9"/>
      <c r="AC68" s="9"/>
      <c r="AD68" s="9"/>
      <c r="AE68" s="9"/>
    </row>
    <row r="69" s="9" customFormat="1" ht="24.96" customHeight="1">
      <c r="A69" s="9"/>
      <c r="B69" s="178"/>
      <c r="C69" s="179"/>
      <c r="D69" s="180" t="s">
        <v>203</v>
      </c>
      <c r="E69" s="181"/>
      <c r="F69" s="181"/>
      <c r="G69" s="181"/>
      <c r="H69" s="181"/>
      <c r="I69" s="181"/>
      <c r="J69" s="182">
        <f>J187</f>
        <v>0</v>
      </c>
      <c r="K69" s="179"/>
      <c r="L69" s="183"/>
      <c r="S69" s="9"/>
      <c r="T69" s="9"/>
      <c r="U69" s="9"/>
      <c r="V69" s="9"/>
      <c r="W69" s="9"/>
      <c r="X69" s="9"/>
      <c r="Y69" s="9"/>
      <c r="Z69" s="9"/>
      <c r="AA69" s="9"/>
      <c r="AB69" s="9"/>
      <c r="AC69" s="9"/>
      <c r="AD69" s="9"/>
      <c r="AE69" s="9"/>
    </row>
    <row r="70" s="2" customFormat="1" ht="21.84" customHeight="1">
      <c r="A70" s="42"/>
      <c r="B70" s="43"/>
      <c r="C70" s="44"/>
      <c r="D70" s="44"/>
      <c r="E70" s="44"/>
      <c r="F70" s="44"/>
      <c r="G70" s="44"/>
      <c r="H70" s="44"/>
      <c r="I70" s="44"/>
      <c r="J70" s="44"/>
      <c r="K70" s="44"/>
      <c r="L70" s="148"/>
      <c r="S70" s="42"/>
      <c r="T70" s="42"/>
      <c r="U70" s="42"/>
      <c r="V70" s="42"/>
      <c r="W70" s="42"/>
      <c r="X70" s="42"/>
      <c r="Y70" s="42"/>
      <c r="Z70" s="42"/>
      <c r="AA70" s="42"/>
      <c r="AB70" s="42"/>
      <c r="AC70" s="42"/>
      <c r="AD70" s="42"/>
      <c r="AE70" s="42"/>
    </row>
    <row r="71" s="2" customFormat="1" ht="6.96" customHeight="1">
      <c r="A71" s="42"/>
      <c r="B71" s="63"/>
      <c r="C71" s="64"/>
      <c r="D71" s="64"/>
      <c r="E71" s="64"/>
      <c r="F71" s="64"/>
      <c r="G71" s="64"/>
      <c r="H71" s="64"/>
      <c r="I71" s="64"/>
      <c r="J71" s="64"/>
      <c r="K71" s="64"/>
      <c r="L71" s="148"/>
      <c r="S71" s="42"/>
      <c r="T71" s="42"/>
      <c r="U71" s="42"/>
      <c r="V71" s="42"/>
      <c r="W71" s="42"/>
      <c r="X71" s="42"/>
      <c r="Y71" s="42"/>
      <c r="Z71" s="42"/>
      <c r="AA71" s="42"/>
      <c r="AB71" s="42"/>
      <c r="AC71" s="42"/>
      <c r="AD71" s="42"/>
      <c r="AE71" s="42"/>
    </row>
    <row r="75" s="2" customFormat="1" ht="6.96" customHeight="1">
      <c r="A75" s="42"/>
      <c r="B75" s="65"/>
      <c r="C75" s="66"/>
      <c r="D75" s="66"/>
      <c r="E75" s="66"/>
      <c r="F75" s="66"/>
      <c r="G75" s="66"/>
      <c r="H75" s="66"/>
      <c r="I75" s="66"/>
      <c r="J75" s="66"/>
      <c r="K75" s="66"/>
      <c r="L75" s="148"/>
      <c r="S75" s="42"/>
      <c r="T75" s="42"/>
      <c r="U75" s="42"/>
      <c r="V75" s="42"/>
      <c r="W75" s="42"/>
      <c r="X75" s="42"/>
      <c r="Y75" s="42"/>
      <c r="Z75" s="42"/>
      <c r="AA75" s="42"/>
      <c r="AB75" s="42"/>
      <c r="AC75" s="42"/>
      <c r="AD75" s="42"/>
      <c r="AE75" s="42"/>
    </row>
    <row r="76" s="2" customFormat="1" ht="24.96" customHeight="1">
      <c r="A76" s="42"/>
      <c r="B76" s="43"/>
      <c r="C76" s="26" t="s">
        <v>204</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6.96" customHeight="1">
      <c r="A77" s="42"/>
      <c r="B77" s="43"/>
      <c r="C77" s="44"/>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16</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173" t="str">
        <f>E7</f>
        <v>Prostá rekonstrukce trati v úseku Police nad M. - Teplice nad M.</v>
      </c>
      <c r="F79" s="35"/>
      <c r="G79" s="35"/>
      <c r="H79" s="35"/>
      <c r="I79" s="44"/>
      <c r="J79" s="44"/>
      <c r="K79" s="44"/>
      <c r="L79" s="148"/>
      <c r="S79" s="42"/>
      <c r="T79" s="42"/>
      <c r="U79" s="42"/>
      <c r="V79" s="42"/>
      <c r="W79" s="42"/>
      <c r="X79" s="42"/>
      <c r="Y79" s="42"/>
      <c r="Z79" s="42"/>
      <c r="AA79" s="42"/>
      <c r="AB79" s="42"/>
      <c r="AC79" s="42"/>
      <c r="AD79" s="42"/>
      <c r="AE79" s="42"/>
    </row>
    <row r="80" s="1" customFormat="1" ht="12" customHeight="1">
      <c r="B80" s="24"/>
      <c r="C80" s="35" t="s">
        <v>189</v>
      </c>
      <c r="D80" s="25"/>
      <c r="E80" s="25"/>
      <c r="F80" s="25"/>
      <c r="G80" s="25"/>
      <c r="H80" s="25"/>
      <c r="I80" s="25"/>
      <c r="J80" s="25"/>
      <c r="K80" s="25"/>
      <c r="L80" s="23"/>
    </row>
    <row r="81" s="2" customFormat="1" ht="16.5" customHeight="1">
      <c r="A81" s="42"/>
      <c r="B81" s="43"/>
      <c r="C81" s="44"/>
      <c r="D81" s="44"/>
      <c r="E81" s="173" t="s">
        <v>3409</v>
      </c>
      <c r="F81" s="44"/>
      <c r="G81" s="44"/>
      <c r="H81" s="44"/>
      <c r="I81" s="44"/>
      <c r="J81" s="44"/>
      <c r="K81" s="44"/>
      <c r="L81" s="148"/>
      <c r="S81" s="42"/>
      <c r="T81" s="42"/>
      <c r="U81" s="42"/>
      <c r="V81" s="42"/>
      <c r="W81" s="42"/>
      <c r="X81" s="42"/>
      <c r="Y81" s="42"/>
      <c r="Z81" s="42"/>
      <c r="AA81" s="42"/>
      <c r="AB81" s="42"/>
      <c r="AC81" s="42"/>
      <c r="AD81" s="42"/>
      <c r="AE81" s="42"/>
    </row>
    <row r="82" s="2" customFormat="1" ht="12" customHeight="1">
      <c r="A82" s="42"/>
      <c r="B82" s="43"/>
      <c r="C82" s="35" t="s">
        <v>191</v>
      </c>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30" customHeight="1">
      <c r="A83" s="42"/>
      <c r="B83" s="43"/>
      <c r="C83" s="44"/>
      <c r="D83" s="44"/>
      <c r="E83" s="73" t="str">
        <f>E11</f>
        <v>SO 55_01.1.01 - Úprava kabelové trasy 73,287-81,500 (mimo NZ Česká Metuje)_ÚOŽI - část.01</v>
      </c>
      <c r="F83" s="44"/>
      <c r="G83" s="44"/>
      <c r="H83" s="44"/>
      <c r="I83" s="44"/>
      <c r="J83" s="44"/>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22</v>
      </c>
      <c r="D85" s="44"/>
      <c r="E85" s="44"/>
      <c r="F85" s="30" t="str">
        <f>F14</f>
        <v>TÚ Police - Teplice</v>
      </c>
      <c r="G85" s="44"/>
      <c r="H85" s="44"/>
      <c r="I85" s="35" t="s">
        <v>24</v>
      </c>
      <c r="J85" s="76" t="str">
        <f>IF(J14="","",J14)</f>
        <v>7. 2. 2025</v>
      </c>
      <c r="K85" s="44"/>
      <c r="L85" s="148"/>
      <c r="S85" s="42"/>
      <c r="T85" s="42"/>
      <c r="U85" s="42"/>
      <c r="V85" s="42"/>
      <c r="W85" s="42"/>
      <c r="X85" s="42"/>
      <c r="Y85" s="42"/>
      <c r="Z85" s="42"/>
      <c r="AA85" s="42"/>
      <c r="AB85" s="42"/>
      <c r="AC85" s="42"/>
      <c r="AD85" s="42"/>
      <c r="AE85" s="42"/>
    </row>
    <row r="86" s="2" customFormat="1" ht="6.96" customHeight="1">
      <c r="A86" s="42"/>
      <c r="B86" s="43"/>
      <c r="C86" s="44"/>
      <c r="D86" s="44"/>
      <c r="E86" s="44"/>
      <c r="F86" s="44"/>
      <c r="G86" s="44"/>
      <c r="H86" s="44"/>
      <c r="I86" s="44"/>
      <c r="J86" s="44"/>
      <c r="K86" s="44"/>
      <c r="L86" s="148"/>
      <c r="S86" s="42"/>
      <c r="T86" s="42"/>
      <c r="U86" s="42"/>
      <c r="V86" s="42"/>
      <c r="W86" s="42"/>
      <c r="X86" s="42"/>
      <c r="Y86" s="42"/>
      <c r="Z86" s="42"/>
      <c r="AA86" s="42"/>
      <c r="AB86" s="42"/>
      <c r="AC86" s="42"/>
      <c r="AD86" s="42"/>
      <c r="AE86" s="42"/>
    </row>
    <row r="87" s="2" customFormat="1" ht="15.15" customHeight="1">
      <c r="A87" s="42"/>
      <c r="B87" s="43"/>
      <c r="C87" s="35" t="s">
        <v>30</v>
      </c>
      <c r="D87" s="44"/>
      <c r="E87" s="44"/>
      <c r="F87" s="30" t="str">
        <f>E17</f>
        <v>Správa železnic, státní organizace</v>
      </c>
      <c r="G87" s="44"/>
      <c r="H87" s="44"/>
      <c r="I87" s="35" t="s">
        <v>37</v>
      </c>
      <c r="J87" s="40" t="str">
        <f>E23</f>
        <v>PRODIN a.s.</v>
      </c>
      <c r="K87" s="44"/>
      <c r="L87" s="148"/>
      <c r="S87" s="42"/>
      <c r="T87" s="42"/>
      <c r="U87" s="42"/>
      <c r="V87" s="42"/>
      <c r="W87" s="42"/>
      <c r="X87" s="42"/>
      <c r="Y87" s="42"/>
      <c r="Z87" s="42"/>
      <c r="AA87" s="42"/>
      <c r="AB87" s="42"/>
      <c r="AC87" s="42"/>
      <c r="AD87" s="42"/>
      <c r="AE87" s="42"/>
    </row>
    <row r="88" s="2" customFormat="1" ht="15.15" customHeight="1">
      <c r="A88" s="42"/>
      <c r="B88" s="43"/>
      <c r="C88" s="35" t="s">
        <v>35</v>
      </c>
      <c r="D88" s="44"/>
      <c r="E88" s="44"/>
      <c r="F88" s="30" t="str">
        <f>IF(E20="","",E20)</f>
        <v>Vyplň údaj</v>
      </c>
      <c r="G88" s="44"/>
      <c r="H88" s="44"/>
      <c r="I88" s="35" t="s">
        <v>40</v>
      </c>
      <c r="J88" s="40" t="str">
        <f>E26</f>
        <v>PRODIN a.s.</v>
      </c>
      <c r="K88" s="44"/>
      <c r="L88" s="148"/>
      <c r="S88" s="42"/>
      <c r="T88" s="42"/>
      <c r="U88" s="42"/>
      <c r="V88" s="42"/>
      <c r="W88" s="42"/>
      <c r="X88" s="42"/>
      <c r="Y88" s="42"/>
      <c r="Z88" s="42"/>
      <c r="AA88" s="42"/>
      <c r="AB88" s="42"/>
      <c r="AC88" s="42"/>
      <c r="AD88" s="42"/>
      <c r="AE88" s="42"/>
    </row>
    <row r="89" s="2" customFormat="1" ht="10.32"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11" customFormat="1" ht="29.28" customHeight="1">
      <c r="A90" s="189"/>
      <c r="B90" s="190"/>
      <c r="C90" s="191" t="s">
        <v>205</v>
      </c>
      <c r="D90" s="192" t="s">
        <v>62</v>
      </c>
      <c r="E90" s="192" t="s">
        <v>58</v>
      </c>
      <c r="F90" s="192" t="s">
        <v>59</v>
      </c>
      <c r="G90" s="192" t="s">
        <v>206</v>
      </c>
      <c r="H90" s="192" t="s">
        <v>207</v>
      </c>
      <c r="I90" s="192" t="s">
        <v>208</v>
      </c>
      <c r="J90" s="192" t="s">
        <v>195</v>
      </c>
      <c r="K90" s="193" t="s">
        <v>209</v>
      </c>
      <c r="L90" s="194"/>
      <c r="M90" s="96" t="s">
        <v>32</v>
      </c>
      <c r="N90" s="97" t="s">
        <v>47</v>
      </c>
      <c r="O90" s="97" t="s">
        <v>210</v>
      </c>
      <c r="P90" s="97" t="s">
        <v>211</v>
      </c>
      <c r="Q90" s="97" t="s">
        <v>212</v>
      </c>
      <c r="R90" s="97" t="s">
        <v>213</v>
      </c>
      <c r="S90" s="97" t="s">
        <v>214</v>
      </c>
      <c r="T90" s="98" t="s">
        <v>215</v>
      </c>
      <c r="U90" s="189"/>
      <c r="V90" s="189"/>
      <c r="W90" s="189"/>
      <c r="X90" s="189"/>
      <c r="Y90" s="189"/>
      <c r="Z90" s="189"/>
      <c r="AA90" s="189"/>
      <c r="AB90" s="189"/>
      <c r="AC90" s="189"/>
      <c r="AD90" s="189"/>
      <c r="AE90" s="189"/>
    </row>
    <row r="91" s="2" customFormat="1" ht="22.8" customHeight="1">
      <c r="A91" s="42"/>
      <c r="B91" s="43"/>
      <c r="C91" s="103" t="s">
        <v>216</v>
      </c>
      <c r="D91" s="44"/>
      <c r="E91" s="44"/>
      <c r="F91" s="44"/>
      <c r="G91" s="44"/>
      <c r="H91" s="44"/>
      <c r="I91" s="44"/>
      <c r="J91" s="195">
        <f>BK91</f>
        <v>0</v>
      </c>
      <c r="K91" s="44"/>
      <c r="L91" s="48"/>
      <c r="M91" s="99"/>
      <c r="N91" s="196"/>
      <c r="O91" s="100"/>
      <c r="P91" s="197">
        <f>P92+P104+P170+P181+P187</f>
        <v>0</v>
      </c>
      <c r="Q91" s="100"/>
      <c r="R91" s="197">
        <f>R92+R104+R170+R181+R187</f>
        <v>0</v>
      </c>
      <c r="S91" s="100"/>
      <c r="T91" s="198">
        <f>T92+T104+T170+T181+T187</f>
        <v>0</v>
      </c>
      <c r="U91" s="42"/>
      <c r="V91" s="42"/>
      <c r="W91" s="42"/>
      <c r="X91" s="42"/>
      <c r="Y91" s="42"/>
      <c r="Z91" s="42"/>
      <c r="AA91" s="42"/>
      <c r="AB91" s="42"/>
      <c r="AC91" s="42"/>
      <c r="AD91" s="42"/>
      <c r="AE91" s="42"/>
      <c r="AT91" s="20" t="s">
        <v>76</v>
      </c>
      <c r="AU91" s="20" t="s">
        <v>196</v>
      </c>
      <c r="BK91" s="199">
        <f>BK92+BK104+BK170+BK181+BK187</f>
        <v>0</v>
      </c>
    </row>
    <row r="92" s="12" customFormat="1" ht="25.92" customHeight="1">
      <c r="A92" s="12"/>
      <c r="B92" s="200"/>
      <c r="C92" s="201"/>
      <c r="D92" s="202" t="s">
        <v>76</v>
      </c>
      <c r="E92" s="203" t="s">
        <v>217</v>
      </c>
      <c r="F92" s="203" t="s">
        <v>218</v>
      </c>
      <c r="G92" s="201"/>
      <c r="H92" s="201"/>
      <c r="I92" s="204"/>
      <c r="J92" s="205">
        <f>BK92</f>
        <v>0</v>
      </c>
      <c r="K92" s="201"/>
      <c r="L92" s="206"/>
      <c r="M92" s="207"/>
      <c r="N92" s="208"/>
      <c r="O92" s="208"/>
      <c r="P92" s="209">
        <f>P93</f>
        <v>0</v>
      </c>
      <c r="Q92" s="208"/>
      <c r="R92" s="209">
        <f>R93</f>
        <v>0</v>
      </c>
      <c r="S92" s="208"/>
      <c r="T92" s="210">
        <f>T93</f>
        <v>0</v>
      </c>
      <c r="U92" s="12"/>
      <c r="V92" s="12"/>
      <c r="W92" s="12"/>
      <c r="X92" s="12"/>
      <c r="Y92" s="12"/>
      <c r="Z92" s="12"/>
      <c r="AA92" s="12"/>
      <c r="AB92" s="12"/>
      <c r="AC92" s="12"/>
      <c r="AD92" s="12"/>
      <c r="AE92" s="12"/>
      <c r="AR92" s="211" t="s">
        <v>84</v>
      </c>
      <c r="AT92" s="212" t="s">
        <v>76</v>
      </c>
      <c r="AU92" s="212" t="s">
        <v>77</v>
      </c>
      <c r="AY92" s="211" t="s">
        <v>219</v>
      </c>
      <c r="BK92" s="213">
        <f>BK93</f>
        <v>0</v>
      </c>
    </row>
    <row r="93" s="12" customFormat="1" ht="22.8" customHeight="1">
      <c r="A93" s="12"/>
      <c r="B93" s="200"/>
      <c r="C93" s="201"/>
      <c r="D93" s="202" t="s">
        <v>76</v>
      </c>
      <c r="E93" s="214" t="s">
        <v>84</v>
      </c>
      <c r="F93" s="214" t="s">
        <v>220</v>
      </c>
      <c r="G93" s="201"/>
      <c r="H93" s="201"/>
      <c r="I93" s="204"/>
      <c r="J93" s="215">
        <f>BK93</f>
        <v>0</v>
      </c>
      <c r="K93" s="201"/>
      <c r="L93" s="206"/>
      <c r="M93" s="207"/>
      <c r="N93" s="208"/>
      <c r="O93" s="208"/>
      <c r="P93" s="209">
        <f>SUM(P94:P103)</f>
        <v>0</v>
      </c>
      <c r="Q93" s="208"/>
      <c r="R93" s="209">
        <f>SUM(R94:R103)</f>
        <v>0</v>
      </c>
      <c r="S93" s="208"/>
      <c r="T93" s="210">
        <f>SUM(T94:T103)</f>
        <v>0</v>
      </c>
      <c r="U93" s="12"/>
      <c r="V93" s="12"/>
      <c r="W93" s="12"/>
      <c r="X93" s="12"/>
      <c r="Y93" s="12"/>
      <c r="Z93" s="12"/>
      <c r="AA93" s="12"/>
      <c r="AB93" s="12"/>
      <c r="AC93" s="12"/>
      <c r="AD93" s="12"/>
      <c r="AE93" s="12"/>
      <c r="AR93" s="211" t="s">
        <v>84</v>
      </c>
      <c r="AT93" s="212" t="s">
        <v>76</v>
      </c>
      <c r="AU93" s="212" t="s">
        <v>84</v>
      </c>
      <c r="AY93" s="211" t="s">
        <v>219</v>
      </c>
      <c r="BK93" s="213">
        <f>SUM(BK94:BK103)</f>
        <v>0</v>
      </c>
    </row>
    <row r="94" s="2" customFormat="1" ht="24.15" customHeight="1">
      <c r="A94" s="42"/>
      <c r="B94" s="43"/>
      <c r="C94" s="216" t="s">
        <v>84</v>
      </c>
      <c r="D94" s="216" t="s">
        <v>221</v>
      </c>
      <c r="E94" s="217" t="s">
        <v>222</v>
      </c>
      <c r="F94" s="218" t="s">
        <v>223</v>
      </c>
      <c r="G94" s="219" t="s">
        <v>224</v>
      </c>
      <c r="H94" s="220">
        <v>919.36000000000001</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226</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3414</v>
      </c>
    </row>
    <row r="95" s="13" customFormat="1">
      <c r="A95" s="13"/>
      <c r="B95" s="229"/>
      <c r="C95" s="230"/>
      <c r="D95" s="231" t="s">
        <v>228</v>
      </c>
      <c r="E95" s="232" t="s">
        <v>32</v>
      </c>
      <c r="F95" s="233" t="s">
        <v>3415</v>
      </c>
      <c r="G95" s="230"/>
      <c r="H95" s="234">
        <v>324.16000000000003</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77</v>
      </c>
      <c r="AY95" s="240" t="s">
        <v>219</v>
      </c>
    </row>
    <row r="96" s="15" customFormat="1">
      <c r="A96" s="15"/>
      <c r="B96" s="266"/>
      <c r="C96" s="267"/>
      <c r="D96" s="231" t="s">
        <v>228</v>
      </c>
      <c r="E96" s="268" t="s">
        <v>32</v>
      </c>
      <c r="F96" s="269" t="s">
        <v>3416</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86</v>
      </c>
      <c r="AV96" s="15" t="s">
        <v>84</v>
      </c>
      <c r="AW96" s="15" t="s">
        <v>39</v>
      </c>
      <c r="AX96" s="15" t="s">
        <v>77</v>
      </c>
      <c r="AY96" s="275" t="s">
        <v>219</v>
      </c>
    </row>
    <row r="97" s="13" customFormat="1">
      <c r="A97" s="13"/>
      <c r="B97" s="229"/>
      <c r="C97" s="230"/>
      <c r="D97" s="231" t="s">
        <v>228</v>
      </c>
      <c r="E97" s="232" t="s">
        <v>32</v>
      </c>
      <c r="F97" s="233" t="s">
        <v>3417</v>
      </c>
      <c r="G97" s="230"/>
      <c r="H97" s="234">
        <v>595.20000000000005</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919.36000000000013</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24.15" customHeight="1">
      <c r="A99" s="42"/>
      <c r="B99" s="43"/>
      <c r="C99" s="216" t="s">
        <v>86</v>
      </c>
      <c r="D99" s="216" t="s">
        <v>221</v>
      </c>
      <c r="E99" s="217" t="s">
        <v>232</v>
      </c>
      <c r="F99" s="218" t="s">
        <v>233</v>
      </c>
      <c r="G99" s="219" t="s">
        <v>224</v>
      </c>
      <c r="H99" s="220">
        <v>919.36000000000001</v>
      </c>
      <c r="I99" s="221"/>
      <c r="J99" s="222">
        <f>ROUND(I99*H99,2)</f>
        <v>0</v>
      </c>
      <c r="K99" s="218" t="s">
        <v>225</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3418</v>
      </c>
    </row>
    <row r="100" s="13" customFormat="1">
      <c r="A100" s="13"/>
      <c r="B100" s="229"/>
      <c r="C100" s="230"/>
      <c r="D100" s="231" t="s">
        <v>228</v>
      </c>
      <c r="E100" s="232" t="s">
        <v>32</v>
      </c>
      <c r="F100" s="233" t="s">
        <v>3415</v>
      </c>
      <c r="G100" s="230"/>
      <c r="H100" s="234">
        <v>324.16000000000003</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77</v>
      </c>
      <c r="AY100" s="240" t="s">
        <v>219</v>
      </c>
    </row>
    <row r="101" s="15" customFormat="1">
      <c r="A101" s="15"/>
      <c r="B101" s="266"/>
      <c r="C101" s="267"/>
      <c r="D101" s="231" t="s">
        <v>228</v>
      </c>
      <c r="E101" s="268" t="s">
        <v>32</v>
      </c>
      <c r="F101" s="269" t="s">
        <v>3416</v>
      </c>
      <c r="G101" s="267"/>
      <c r="H101" s="268" t="s">
        <v>32</v>
      </c>
      <c r="I101" s="270"/>
      <c r="J101" s="267"/>
      <c r="K101" s="267"/>
      <c r="L101" s="271"/>
      <c r="M101" s="272"/>
      <c r="N101" s="273"/>
      <c r="O101" s="273"/>
      <c r="P101" s="273"/>
      <c r="Q101" s="273"/>
      <c r="R101" s="273"/>
      <c r="S101" s="273"/>
      <c r="T101" s="274"/>
      <c r="U101" s="15"/>
      <c r="V101" s="15"/>
      <c r="W101" s="15"/>
      <c r="X101" s="15"/>
      <c r="Y101" s="15"/>
      <c r="Z101" s="15"/>
      <c r="AA101" s="15"/>
      <c r="AB101" s="15"/>
      <c r="AC101" s="15"/>
      <c r="AD101" s="15"/>
      <c r="AE101" s="15"/>
      <c r="AT101" s="275" t="s">
        <v>228</v>
      </c>
      <c r="AU101" s="275" t="s">
        <v>86</v>
      </c>
      <c r="AV101" s="15" t="s">
        <v>84</v>
      </c>
      <c r="AW101" s="15" t="s">
        <v>39</v>
      </c>
      <c r="AX101" s="15" t="s">
        <v>77</v>
      </c>
      <c r="AY101" s="275" t="s">
        <v>219</v>
      </c>
    </row>
    <row r="102" s="13" customFormat="1">
      <c r="A102" s="13"/>
      <c r="B102" s="229"/>
      <c r="C102" s="230"/>
      <c r="D102" s="231" t="s">
        <v>228</v>
      </c>
      <c r="E102" s="232" t="s">
        <v>32</v>
      </c>
      <c r="F102" s="233" t="s">
        <v>3417</v>
      </c>
      <c r="G102" s="230"/>
      <c r="H102" s="234">
        <v>595.20000000000005</v>
      </c>
      <c r="I102" s="235"/>
      <c r="J102" s="230"/>
      <c r="K102" s="230"/>
      <c r="L102" s="236"/>
      <c r="M102" s="237"/>
      <c r="N102" s="238"/>
      <c r="O102" s="238"/>
      <c r="P102" s="238"/>
      <c r="Q102" s="238"/>
      <c r="R102" s="238"/>
      <c r="S102" s="238"/>
      <c r="T102" s="239"/>
      <c r="U102" s="13"/>
      <c r="V102" s="13"/>
      <c r="W102" s="13"/>
      <c r="X102" s="13"/>
      <c r="Y102" s="13"/>
      <c r="Z102" s="13"/>
      <c r="AA102" s="13"/>
      <c r="AB102" s="13"/>
      <c r="AC102" s="13"/>
      <c r="AD102" s="13"/>
      <c r="AE102" s="13"/>
      <c r="AT102" s="240" t="s">
        <v>228</v>
      </c>
      <c r="AU102" s="240" t="s">
        <v>86</v>
      </c>
      <c r="AV102" s="13" t="s">
        <v>86</v>
      </c>
      <c r="AW102" s="13" t="s">
        <v>39</v>
      </c>
      <c r="AX102" s="13" t="s">
        <v>77</v>
      </c>
      <c r="AY102" s="240" t="s">
        <v>219</v>
      </c>
    </row>
    <row r="103" s="14" customFormat="1">
      <c r="A103" s="14"/>
      <c r="B103" s="241"/>
      <c r="C103" s="242"/>
      <c r="D103" s="231" t="s">
        <v>228</v>
      </c>
      <c r="E103" s="243" t="s">
        <v>32</v>
      </c>
      <c r="F103" s="244" t="s">
        <v>231</v>
      </c>
      <c r="G103" s="242"/>
      <c r="H103" s="245">
        <v>919.36000000000013</v>
      </c>
      <c r="I103" s="246"/>
      <c r="J103" s="242"/>
      <c r="K103" s="242"/>
      <c r="L103" s="247"/>
      <c r="M103" s="248"/>
      <c r="N103" s="249"/>
      <c r="O103" s="249"/>
      <c r="P103" s="249"/>
      <c r="Q103" s="249"/>
      <c r="R103" s="249"/>
      <c r="S103" s="249"/>
      <c r="T103" s="250"/>
      <c r="U103" s="14"/>
      <c r="V103" s="14"/>
      <c r="W103" s="14"/>
      <c r="X103" s="14"/>
      <c r="Y103" s="14"/>
      <c r="Z103" s="14"/>
      <c r="AA103" s="14"/>
      <c r="AB103" s="14"/>
      <c r="AC103" s="14"/>
      <c r="AD103" s="14"/>
      <c r="AE103" s="14"/>
      <c r="AT103" s="251" t="s">
        <v>228</v>
      </c>
      <c r="AU103" s="251" t="s">
        <v>86</v>
      </c>
      <c r="AV103" s="14" t="s">
        <v>226</v>
      </c>
      <c r="AW103" s="14" t="s">
        <v>39</v>
      </c>
      <c r="AX103" s="14" t="s">
        <v>84</v>
      </c>
      <c r="AY103" s="251" t="s">
        <v>219</v>
      </c>
    </row>
    <row r="104" s="12" customFormat="1" ht="25.92" customHeight="1">
      <c r="A104" s="12"/>
      <c r="B104" s="200"/>
      <c r="C104" s="201"/>
      <c r="D104" s="202" t="s">
        <v>76</v>
      </c>
      <c r="E104" s="203" t="s">
        <v>280</v>
      </c>
      <c r="F104" s="203" t="s">
        <v>3419</v>
      </c>
      <c r="G104" s="201"/>
      <c r="H104" s="201"/>
      <c r="I104" s="204"/>
      <c r="J104" s="205">
        <f>BK104</f>
        <v>0</v>
      </c>
      <c r="K104" s="201"/>
      <c r="L104" s="206"/>
      <c r="M104" s="207"/>
      <c r="N104" s="208"/>
      <c r="O104" s="208"/>
      <c r="P104" s="209">
        <f>SUM(P105:P169)</f>
        <v>0</v>
      </c>
      <c r="Q104" s="208"/>
      <c r="R104" s="209">
        <f>SUM(R105:R169)</f>
        <v>0</v>
      </c>
      <c r="S104" s="208"/>
      <c r="T104" s="210">
        <f>SUM(T105:T169)</f>
        <v>0</v>
      </c>
      <c r="U104" s="12"/>
      <c r="V104" s="12"/>
      <c r="W104" s="12"/>
      <c r="X104" s="12"/>
      <c r="Y104" s="12"/>
      <c r="Z104" s="12"/>
      <c r="AA104" s="12"/>
      <c r="AB104" s="12"/>
      <c r="AC104" s="12"/>
      <c r="AD104" s="12"/>
      <c r="AE104" s="12"/>
      <c r="AR104" s="211" t="s">
        <v>237</v>
      </c>
      <c r="AT104" s="212" t="s">
        <v>76</v>
      </c>
      <c r="AU104" s="212" t="s">
        <v>77</v>
      </c>
      <c r="AY104" s="211" t="s">
        <v>219</v>
      </c>
      <c r="BK104" s="213">
        <f>SUM(BK105:BK169)</f>
        <v>0</v>
      </c>
    </row>
    <row r="105" s="2" customFormat="1" ht="16.5" customHeight="1">
      <c r="A105" s="42"/>
      <c r="B105" s="43"/>
      <c r="C105" s="216" t="s">
        <v>237</v>
      </c>
      <c r="D105" s="216" t="s">
        <v>221</v>
      </c>
      <c r="E105" s="217" t="s">
        <v>3420</v>
      </c>
      <c r="F105" s="218" t="s">
        <v>3421</v>
      </c>
      <c r="G105" s="219" t="s">
        <v>259</v>
      </c>
      <c r="H105" s="220">
        <v>95</v>
      </c>
      <c r="I105" s="221"/>
      <c r="J105" s="222">
        <f>ROUND(I105*H105,2)</f>
        <v>0</v>
      </c>
      <c r="K105" s="218" t="s">
        <v>32</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84</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84</v>
      </c>
      <c r="BM105" s="227" t="s">
        <v>3422</v>
      </c>
    </row>
    <row r="106" s="13" customFormat="1">
      <c r="A106" s="13"/>
      <c r="B106" s="229"/>
      <c r="C106" s="230"/>
      <c r="D106" s="231" t="s">
        <v>228</v>
      </c>
      <c r="E106" s="232" t="s">
        <v>32</v>
      </c>
      <c r="F106" s="233" t="s">
        <v>3423</v>
      </c>
      <c r="G106" s="230"/>
      <c r="H106" s="234">
        <v>95</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84</v>
      </c>
      <c r="AV106" s="13" t="s">
        <v>86</v>
      </c>
      <c r="AW106" s="13" t="s">
        <v>39</v>
      </c>
      <c r="AX106" s="13" t="s">
        <v>84</v>
      </c>
      <c r="AY106" s="240" t="s">
        <v>219</v>
      </c>
    </row>
    <row r="107" s="2" customFormat="1" ht="24.15" customHeight="1">
      <c r="A107" s="42"/>
      <c r="B107" s="43"/>
      <c r="C107" s="216" t="s">
        <v>226</v>
      </c>
      <c r="D107" s="216" t="s">
        <v>221</v>
      </c>
      <c r="E107" s="217" t="s">
        <v>3424</v>
      </c>
      <c r="F107" s="218" t="s">
        <v>3425</v>
      </c>
      <c r="G107" s="219" t="s">
        <v>259</v>
      </c>
      <c r="H107" s="220">
        <v>810</v>
      </c>
      <c r="I107" s="221"/>
      <c r="J107" s="222">
        <f>ROUND(I107*H107,2)</f>
        <v>0</v>
      </c>
      <c r="K107" s="218" t="s">
        <v>32</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241</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241</v>
      </c>
      <c r="BM107" s="227" t="s">
        <v>3426</v>
      </c>
    </row>
    <row r="108" s="13" customFormat="1">
      <c r="A108" s="13"/>
      <c r="B108" s="229"/>
      <c r="C108" s="230"/>
      <c r="D108" s="231" t="s">
        <v>228</v>
      </c>
      <c r="E108" s="232" t="s">
        <v>32</v>
      </c>
      <c r="F108" s="233" t="s">
        <v>3427</v>
      </c>
      <c r="G108" s="230"/>
      <c r="H108" s="234">
        <v>810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84</v>
      </c>
      <c r="AV108" s="13" t="s">
        <v>86</v>
      </c>
      <c r="AW108" s="13" t="s">
        <v>39</v>
      </c>
      <c r="AX108" s="13" t="s">
        <v>84</v>
      </c>
      <c r="AY108" s="240" t="s">
        <v>219</v>
      </c>
    </row>
    <row r="109" s="15" customFormat="1">
      <c r="A109" s="15"/>
      <c r="B109" s="266"/>
      <c r="C109" s="267"/>
      <c r="D109" s="231" t="s">
        <v>228</v>
      </c>
      <c r="E109" s="268" t="s">
        <v>32</v>
      </c>
      <c r="F109" s="269" t="s">
        <v>3428</v>
      </c>
      <c r="G109" s="267"/>
      <c r="H109" s="268" t="s">
        <v>32</v>
      </c>
      <c r="I109" s="270"/>
      <c r="J109" s="267"/>
      <c r="K109" s="267"/>
      <c r="L109" s="271"/>
      <c r="M109" s="272"/>
      <c r="N109" s="273"/>
      <c r="O109" s="273"/>
      <c r="P109" s="273"/>
      <c r="Q109" s="273"/>
      <c r="R109" s="273"/>
      <c r="S109" s="273"/>
      <c r="T109" s="274"/>
      <c r="U109" s="15"/>
      <c r="V109" s="15"/>
      <c r="W109" s="15"/>
      <c r="X109" s="15"/>
      <c r="Y109" s="15"/>
      <c r="Z109" s="15"/>
      <c r="AA109" s="15"/>
      <c r="AB109" s="15"/>
      <c r="AC109" s="15"/>
      <c r="AD109" s="15"/>
      <c r="AE109" s="15"/>
      <c r="AT109" s="275" t="s">
        <v>228</v>
      </c>
      <c r="AU109" s="275" t="s">
        <v>84</v>
      </c>
      <c r="AV109" s="15" t="s">
        <v>84</v>
      </c>
      <c r="AW109" s="15" t="s">
        <v>39</v>
      </c>
      <c r="AX109" s="15" t="s">
        <v>77</v>
      </c>
      <c r="AY109" s="275" t="s">
        <v>219</v>
      </c>
    </row>
    <row r="110" s="2" customFormat="1" ht="37.8" customHeight="1">
      <c r="A110" s="42"/>
      <c r="B110" s="43"/>
      <c r="C110" s="216" t="s">
        <v>246</v>
      </c>
      <c r="D110" s="216" t="s">
        <v>221</v>
      </c>
      <c r="E110" s="217" t="s">
        <v>3429</v>
      </c>
      <c r="F110" s="218" t="s">
        <v>3430</v>
      </c>
      <c r="G110" s="219" t="s">
        <v>259</v>
      </c>
      <c r="H110" s="220">
        <v>680</v>
      </c>
      <c r="I110" s="221"/>
      <c r="J110" s="222">
        <f>ROUND(I110*H110,2)</f>
        <v>0</v>
      </c>
      <c r="K110" s="218" t="s">
        <v>32</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3431</v>
      </c>
    </row>
    <row r="111" s="13" customFormat="1">
      <c r="A111" s="13"/>
      <c r="B111" s="229"/>
      <c r="C111" s="230"/>
      <c r="D111" s="231" t="s">
        <v>228</v>
      </c>
      <c r="E111" s="232" t="s">
        <v>32</v>
      </c>
      <c r="F111" s="233" t="s">
        <v>3432</v>
      </c>
      <c r="G111" s="230"/>
      <c r="H111" s="234">
        <v>680</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84</v>
      </c>
      <c r="AV111" s="13" t="s">
        <v>86</v>
      </c>
      <c r="AW111" s="13" t="s">
        <v>39</v>
      </c>
      <c r="AX111" s="13" t="s">
        <v>77</v>
      </c>
      <c r="AY111" s="240" t="s">
        <v>219</v>
      </c>
    </row>
    <row r="112" s="15" customFormat="1">
      <c r="A112" s="15"/>
      <c r="B112" s="266"/>
      <c r="C112" s="267"/>
      <c r="D112" s="231" t="s">
        <v>228</v>
      </c>
      <c r="E112" s="268" t="s">
        <v>32</v>
      </c>
      <c r="F112" s="269" t="s">
        <v>3433</v>
      </c>
      <c r="G112" s="267"/>
      <c r="H112" s="268" t="s">
        <v>32</v>
      </c>
      <c r="I112" s="270"/>
      <c r="J112" s="267"/>
      <c r="K112" s="267"/>
      <c r="L112" s="271"/>
      <c r="M112" s="272"/>
      <c r="N112" s="273"/>
      <c r="O112" s="273"/>
      <c r="P112" s="273"/>
      <c r="Q112" s="273"/>
      <c r="R112" s="273"/>
      <c r="S112" s="273"/>
      <c r="T112" s="274"/>
      <c r="U112" s="15"/>
      <c r="V112" s="15"/>
      <c r="W112" s="15"/>
      <c r="X112" s="15"/>
      <c r="Y112" s="15"/>
      <c r="Z112" s="15"/>
      <c r="AA112" s="15"/>
      <c r="AB112" s="15"/>
      <c r="AC112" s="15"/>
      <c r="AD112" s="15"/>
      <c r="AE112" s="15"/>
      <c r="AT112" s="275" t="s">
        <v>228</v>
      </c>
      <c r="AU112" s="275" t="s">
        <v>84</v>
      </c>
      <c r="AV112" s="15" t="s">
        <v>84</v>
      </c>
      <c r="AW112" s="15" t="s">
        <v>39</v>
      </c>
      <c r="AX112" s="15" t="s">
        <v>77</v>
      </c>
      <c r="AY112" s="275" t="s">
        <v>219</v>
      </c>
    </row>
    <row r="113" s="14" customFormat="1">
      <c r="A113" s="14"/>
      <c r="B113" s="241"/>
      <c r="C113" s="242"/>
      <c r="D113" s="231" t="s">
        <v>228</v>
      </c>
      <c r="E113" s="243" t="s">
        <v>32</v>
      </c>
      <c r="F113" s="244" t="s">
        <v>231</v>
      </c>
      <c r="G113" s="242"/>
      <c r="H113" s="245">
        <v>680</v>
      </c>
      <c r="I113" s="246"/>
      <c r="J113" s="242"/>
      <c r="K113" s="242"/>
      <c r="L113" s="247"/>
      <c r="M113" s="248"/>
      <c r="N113" s="249"/>
      <c r="O113" s="249"/>
      <c r="P113" s="249"/>
      <c r="Q113" s="249"/>
      <c r="R113" s="249"/>
      <c r="S113" s="249"/>
      <c r="T113" s="250"/>
      <c r="U113" s="14"/>
      <c r="V113" s="14"/>
      <c r="W113" s="14"/>
      <c r="X113" s="14"/>
      <c r="Y113" s="14"/>
      <c r="Z113" s="14"/>
      <c r="AA113" s="14"/>
      <c r="AB113" s="14"/>
      <c r="AC113" s="14"/>
      <c r="AD113" s="14"/>
      <c r="AE113" s="14"/>
      <c r="AT113" s="251" t="s">
        <v>228</v>
      </c>
      <c r="AU113" s="251" t="s">
        <v>84</v>
      </c>
      <c r="AV113" s="14" t="s">
        <v>226</v>
      </c>
      <c r="AW113" s="14" t="s">
        <v>39</v>
      </c>
      <c r="AX113" s="14" t="s">
        <v>84</v>
      </c>
      <c r="AY113" s="251" t="s">
        <v>219</v>
      </c>
    </row>
    <row r="114" s="2" customFormat="1" ht="37.8" customHeight="1">
      <c r="A114" s="42"/>
      <c r="B114" s="43"/>
      <c r="C114" s="216" t="s">
        <v>252</v>
      </c>
      <c r="D114" s="216" t="s">
        <v>221</v>
      </c>
      <c r="E114" s="217" t="s">
        <v>3434</v>
      </c>
      <c r="F114" s="218" t="s">
        <v>3435</v>
      </c>
      <c r="G114" s="219" t="s">
        <v>259</v>
      </c>
      <c r="H114" s="220">
        <v>900</v>
      </c>
      <c r="I114" s="221"/>
      <c r="J114" s="222">
        <f>ROUND(I114*H114,2)</f>
        <v>0</v>
      </c>
      <c r="K114" s="218" t="s">
        <v>32</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241</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3436</v>
      </c>
    </row>
    <row r="115" s="13" customFormat="1">
      <c r="A115" s="13"/>
      <c r="B115" s="229"/>
      <c r="C115" s="230"/>
      <c r="D115" s="231" t="s">
        <v>228</v>
      </c>
      <c r="E115" s="232" t="s">
        <v>32</v>
      </c>
      <c r="F115" s="233" t="s">
        <v>3437</v>
      </c>
      <c r="G115" s="230"/>
      <c r="H115" s="234">
        <v>900</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84</v>
      </c>
      <c r="AV115" s="13" t="s">
        <v>86</v>
      </c>
      <c r="AW115" s="13" t="s">
        <v>39</v>
      </c>
      <c r="AX115" s="13" t="s">
        <v>84</v>
      </c>
      <c r="AY115" s="240" t="s">
        <v>219</v>
      </c>
    </row>
    <row r="116" s="15" customFormat="1">
      <c r="A116" s="15"/>
      <c r="B116" s="266"/>
      <c r="C116" s="267"/>
      <c r="D116" s="231" t="s">
        <v>228</v>
      </c>
      <c r="E116" s="268" t="s">
        <v>32</v>
      </c>
      <c r="F116" s="269" t="s">
        <v>3438</v>
      </c>
      <c r="G116" s="267"/>
      <c r="H116" s="268" t="s">
        <v>32</v>
      </c>
      <c r="I116" s="270"/>
      <c r="J116" s="267"/>
      <c r="K116" s="267"/>
      <c r="L116" s="271"/>
      <c r="M116" s="272"/>
      <c r="N116" s="273"/>
      <c r="O116" s="273"/>
      <c r="P116" s="273"/>
      <c r="Q116" s="273"/>
      <c r="R116" s="273"/>
      <c r="S116" s="273"/>
      <c r="T116" s="274"/>
      <c r="U116" s="15"/>
      <c r="V116" s="15"/>
      <c r="W116" s="15"/>
      <c r="X116" s="15"/>
      <c r="Y116" s="15"/>
      <c r="Z116" s="15"/>
      <c r="AA116" s="15"/>
      <c r="AB116" s="15"/>
      <c r="AC116" s="15"/>
      <c r="AD116" s="15"/>
      <c r="AE116" s="15"/>
      <c r="AT116" s="275" t="s">
        <v>228</v>
      </c>
      <c r="AU116" s="275" t="s">
        <v>84</v>
      </c>
      <c r="AV116" s="15" t="s">
        <v>84</v>
      </c>
      <c r="AW116" s="15" t="s">
        <v>39</v>
      </c>
      <c r="AX116" s="15" t="s">
        <v>77</v>
      </c>
      <c r="AY116" s="275" t="s">
        <v>219</v>
      </c>
    </row>
    <row r="117" s="2" customFormat="1" ht="24.15" customHeight="1">
      <c r="A117" s="42"/>
      <c r="B117" s="43"/>
      <c r="C117" s="216" t="s">
        <v>256</v>
      </c>
      <c r="D117" s="216" t="s">
        <v>221</v>
      </c>
      <c r="E117" s="217" t="s">
        <v>3439</v>
      </c>
      <c r="F117" s="218" t="s">
        <v>3440</v>
      </c>
      <c r="G117" s="219" t="s">
        <v>240</v>
      </c>
      <c r="H117" s="220">
        <v>12</v>
      </c>
      <c r="I117" s="221"/>
      <c r="J117" s="222">
        <f>ROUND(I117*H117,2)</f>
        <v>0</v>
      </c>
      <c r="K117" s="218" t="s">
        <v>225</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241</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241</v>
      </c>
      <c r="BM117" s="227" t="s">
        <v>3441</v>
      </c>
    </row>
    <row r="118" s="13" customFormat="1">
      <c r="A118" s="13"/>
      <c r="B118" s="229"/>
      <c r="C118" s="230"/>
      <c r="D118" s="231" t="s">
        <v>228</v>
      </c>
      <c r="E118" s="232" t="s">
        <v>32</v>
      </c>
      <c r="F118" s="233" t="s">
        <v>3442</v>
      </c>
      <c r="G118" s="230"/>
      <c r="H118" s="234">
        <v>12</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84</v>
      </c>
      <c r="AV118" s="13" t="s">
        <v>86</v>
      </c>
      <c r="AW118" s="13" t="s">
        <v>39</v>
      </c>
      <c r="AX118" s="13" t="s">
        <v>84</v>
      </c>
      <c r="AY118" s="240" t="s">
        <v>219</v>
      </c>
    </row>
    <row r="119" s="2" customFormat="1" ht="37.8" customHeight="1">
      <c r="A119" s="42"/>
      <c r="B119" s="43"/>
      <c r="C119" s="216" t="s">
        <v>262</v>
      </c>
      <c r="D119" s="216" t="s">
        <v>221</v>
      </c>
      <c r="E119" s="217" t="s">
        <v>268</v>
      </c>
      <c r="F119" s="218" t="s">
        <v>269</v>
      </c>
      <c r="G119" s="219" t="s">
        <v>240</v>
      </c>
      <c r="H119" s="220">
        <v>12</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241</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241</v>
      </c>
      <c r="BM119" s="227" t="s">
        <v>3443</v>
      </c>
    </row>
    <row r="120" s="13" customFormat="1">
      <c r="A120" s="13"/>
      <c r="B120" s="229"/>
      <c r="C120" s="230"/>
      <c r="D120" s="231" t="s">
        <v>228</v>
      </c>
      <c r="E120" s="232" t="s">
        <v>32</v>
      </c>
      <c r="F120" s="233" t="s">
        <v>3444</v>
      </c>
      <c r="G120" s="230"/>
      <c r="H120" s="234">
        <v>12</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84</v>
      </c>
      <c r="AV120" s="13" t="s">
        <v>86</v>
      </c>
      <c r="AW120" s="13" t="s">
        <v>39</v>
      </c>
      <c r="AX120" s="13" t="s">
        <v>84</v>
      </c>
      <c r="AY120" s="240" t="s">
        <v>219</v>
      </c>
    </row>
    <row r="121" s="2" customFormat="1" ht="37.8" customHeight="1">
      <c r="A121" s="42"/>
      <c r="B121" s="43"/>
      <c r="C121" s="216" t="s">
        <v>267</v>
      </c>
      <c r="D121" s="216" t="s">
        <v>221</v>
      </c>
      <c r="E121" s="217" t="s">
        <v>3445</v>
      </c>
      <c r="F121" s="218" t="s">
        <v>3446</v>
      </c>
      <c r="G121" s="219" t="s">
        <v>240</v>
      </c>
      <c r="H121" s="220">
        <v>16</v>
      </c>
      <c r="I121" s="221"/>
      <c r="J121" s="222">
        <f>ROUND(I121*H121,2)</f>
        <v>0</v>
      </c>
      <c r="K121" s="218" t="s">
        <v>225</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241</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241</v>
      </c>
      <c r="BM121" s="227" t="s">
        <v>3447</v>
      </c>
    </row>
    <row r="122" s="13" customFormat="1">
      <c r="A122" s="13"/>
      <c r="B122" s="229"/>
      <c r="C122" s="230"/>
      <c r="D122" s="231" t="s">
        <v>228</v>
      </c>
      <c r="E122" s="232" t="s">
        <v>32</v>
      </c>
      <c r="F122" s="233" t="s">
        <v>3448</v>
      </c>
      <c r="G122" s="230"/>
      <c r="H122" s="234">
        <v>16</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84</v>
      </c>
      <c r="AV122" s="13" t="s">
        <v>86</v>
      </c>
      <c r="AW122" s="13" t="s">
        <v>39</v>
      </c>
      <c r="AX122" s="13" t="s">
        <v>84</v>
      </c>
      <c r="AY122" s="240" t="s">
        <v>219</v>
      </c>
    </row>
    <row r="123" s="2" customFormat="1" ht="37.8" customHeight="1">
      <c r="A123" s="42"/>
      <c r="B123" s="43"/>
      <c r="C123" s="216" t="s">
        <v>273</v>
      </c>
      <c r="D123" s="216" t="s">
        <v>221</v>
      </c>
      <c r="E123" s="217" t="s">
        <v>3449</v>
      </c>
      <c r="F123" s="218" t="s">
        <v>3450</v>
      </c>
      <c r="G123" s="219" t="s">
        <v>240</v>
      </c>
      <c r="H123" s="220">
        <v>2</v>
      </c>
      <c r="I123" s="221"/>
      <c r="J123" s="222">
        <f>ROUND(I123*H123,2)</f>
        <v>0</v>
      </c>
      <c r="K123" s="218" t="s">
        <v>225</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241</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241</v>
      </c>
      <c r="BM123" s="227" t="s">
        <v>3451</v>
      </c>
    </row>
    <row r="124" s="13" customFormat="1">
      <c r="A124" s="13"/>
      <c r="B124" s="229"/>
      <c r="C124" s="230"/>
      <c r="D124" s="231" t="s">
        <v>228</v>
      </c>
      <c r="E124" s="232" t="s">
        <v>32</v>
      </c>
      <c r="F124" s="233" t="s">
        <v>3452</v>
      </c>
      <c r="G124" s="230"/>
      <c r="H124" s="234">
        <v>2</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84</v>
      </c>
      <c r="AV124" s="13" t="s">
        <v>86</v>
      </c>
      <c r="AW124" s="13" t="s">
        <v>39</v>
      </c>
      <c r="AX124" s="13" t="s">
        <v>84</v>
      </c>
      <c r="AY124" s="240" t="s">
        <v>219</v>
      </c>
    </row>
    <row r="125" s="2" customFormat="1" ht="24.15" customHeight="1">
      <c r="A125" s="42"/>
      <c r="B125" s="43"/>
      <c r="C125" s="252" t="s">
        <v>279</v>
      </c>
      <c r="D125" s="252" t="s">
        <v>280</v>
      </c>
      <c r="E125" s="253" t="s">
        <v>3453</v>
      </c>
      <c r="F125" s="254" t="s">
        <v>3454</v>
      </c>
      <c r="G125" s="255" t="s">
        <v>259</v>
      </c>
      <c r="H125" s="256">
        <v>1013</v>
      </c>
      <c r="I125" s="257"/>
      <c r="J125" s="258">
        <f>ROUND(I125*H125,2)</f>
        <v>0</v>
      </c>
      <c r="K125" s="254" t="s">
        <v>225</v>
      </c>
      <c r="L125" s="259"/>
      <c r="M125" s="260" t="s">
        <v>32</v>
      </c>
      <c r="N125" s="261"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262</v>
      </c>
      <c r="AT125" s="227" t="s">
        <v>280</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3455</v>
      </c>
    </row>
    <row r="126" s="13" customFormat="1">
      <c r="A126" s="13"/>
      <c r="B126" s="229"/>
      <c r="C126" s="230"/>
      <c r="D126" s="231" t="s">
        <v>228</v>
      </c>
      <c r="E126" s="232" t="s">
        <v>32</v>
      </c>
      <c r="F126" s="233" t="s">
        <v>3456</v>
      </c>
      <c r="G126" s="230"/>
      <c r="H126" s="234">
        <v>1013</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77</v>
      </c>
      <c r="AY126" s="240" t="s">
        <v>219</v>
      </c>
    </row>
    <row r="127" s="15" customFormat="1">
      <c r="A127" s="15"/>
      <c r="B127" s="266"/>
      <c r="C127" s="267"/>
      <c r="D127" s="231" t="s">
        <v>228</v>
      </c>
      <c r="E127" s="268" t="s">
        <v>32</v>
      </c>
      <c r="F127" s="269" t="s">
        <v>3457</v>
      </c>
      <c r="G127" s="267"/>
      <c r="H127" s="268" t="s">
        <v>32</v>
      </c>
      <c r="I127" s="270"/>
      <c r="J127" s="267"/>
      <c r="K127" s="267"/>
      <c r="L127" s="271"/>
      <c r="M127" s="272"/>
      <c r="N127" s="273"/>
      <c r="O127" s="273"/>
      <c r="P127" s="273"/>
      <c r="Q127" s="273"/>
      <c r="R127" s="273"/>
      <c r="S127" s="273"/>
      <c r="T127" s="274"/>
      <c r="U127" s="15"/>
      <c r="V127" s="15"/>
      <c r="W127" s="15"/>
      <c r="X127" s="15"/>
      <c r="Y127" s="15"/>
      <c r="Z127" s="15"/>
      <c r="AA127" s="15"/>
      <c r="AB127" s="15"/>
      <c r="AC127" s="15"/>
      <c r="AD127" s="15"/>
      <c r="AE127" s="15"/>
      <c r="AT127" s="275" t="s">
        <v>228</v>
      </c>
      <c r="AU127" s="275" t="s">
        <v>84</v>
      </c>
      <c r="AV127" s="15" t="s">
        <v>84</v>
      </c>
      <c r="AW127" s="15" t="s">
        <v>39</v>
      </c>
      <c r="AX127" s="15" t="s">
        <v>77</v>
      </c>
      <c r="AY127" s="275" t="s">
        <v>219</v>
      </c>
    </row>
    <row r="128" s="14" customFormat="1">
      <c r="A128" s="14"/>
      <c r="B128" s="241"/>
      <c r="C128" s="242"/>
      <c r="D128" s="231" t="s">
        <v>228</v>
      </c>
      <c r="E128" s="243" t="s">
        <v>32</v>
      </c>
      <c r="F128" s="244" t="s">
        <v>231</v>
      </c>
      <c r="G128" s="242"/>
      <c r="H128" s="245">
        <v>1013</v>
      </c>
      <c r="I128" s="246"/>
      <c r="J128" s="242"/>
      <c r="K128" s="242"/>
      <c r="L128" s="247"/>
      <c r="M128" s="248"/>
      <c r="N128" s="249"/>
      <c r="O128" s="249"/>
      <c r="P128" s="249"/>
      <c r="Q128" s="249"/>
      <c r="R128" s="249"/>
      <c r="S128" s="249"/>
      <c r="T128" s="250"/>
      <c r="U128" s="14"/>
      <c r="V128" s="14"/>
      <c r="W128" s="14"/>
      <c r="X128" s="14"/>
      <c r="Y128" s="14"/>
      <c r="Z128" s="14"/>
      <c r="AA128" s="14"/>
      <c r="AB128" s="14"/>
      <c r="AC128" s="14"/>
      <c r="AD128" s="14"/>
      <c r="AE128" s="14"/>
      <c r="AT128" s="251" t="s">
        <v>228</v>
      </c>
      <c r="AU128" s="251" t="s">
        <v>84</v>
      </c>
      <c r="AV128" s="14" t="s">
        <v>226</v>
      </c>
      <c r="AW128" s="14" t="s">
        <v>39</v>
      </c>
      <c r="AX128" s="14" t="s">
        <v>84</v>
      </c>
      <c r="AY128" s="251" t="s">
        <v>219</v>
      </c>
    </row>
    <row r="129" s="2" customFormat="1" ht="21.75" customHeight="1">
      <c r="A129" s="42"/>
      <c r="B129" s="43"/>
      <c r="C129" s="216" t="s">
        <v>286</v>
      </c>
      <c r="D129" s="216" t="s">
        <v>221</v>
      </c>
      <c r="E129" s="217" t="s">
        <v>3458</v>
      </c>
      <c r="F129" s="218" t="s">
        <v>3459</v>
      </c>
      <c r="G129" s="219" t="s">
        <v>259</v>
      </c>
      <c r="H129" s="220">
        <v>1013</v>
      </c>
      <c r="I129" s="221"/>
      <c r="J129" s="222">
        <f>ROUND(I129*H129,2)</f>
        <v>0</v>
      </c>
      <c r="K129" s="218" t="s">
        <v>225</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241</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241</v>
      </c>
      <c r="BM129" s="227" t="s">
        <v>3460</v>
      </c>
    </row>
    <row r="130" s="13" customFormat="1">
      <c r="A130" s="13"/>
      <c r="B130" s="229"/>
      <c r="C130" s="230"/>
      <c r="D130" s="231" t="s">
        <v>228</v>
      </c>
      <c r="E130" s="232" t="s">
        <v>32</v>
      </c>
      <c r="F130" s="233" t="s">
        <v>3456</v>
      </c>
      <c r="G130" s="230"/>
      <c r="H130" s="234">
        <v>1013</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84</v>
      </c>
      <c r="AV130" s="13" t="s">
        <v>86</v>
      </c>
      <c r="AW130" s="13" t="s">
        <v>39</v>
      </c>
      <c r="AX130" s="13" t="s">
        <v>77</v>
      </c>
      <c r="AY130" s="240" t="s">
        <v>219</v>
      </c>
    </row>
    <row r="131" s="15" customFormat="1">
      <c r="A131" s="15"/>
      <c r="B131" s="266"/>
      <c r="C131" s="267"/>
      <c r="D131" s="231" t="s">
        <v>228</v>
      </c>
      <c r="E131" s="268" t="s">
        <v>32</v>
      </c>
      <c r="F131" s="269" t="s">
        <v>3461</v>
      </c>
      <c r="G131" s="267"/>
      <c r="H131" s="268" t="s">
        <v>32</v>
      </c>
      <c r="I131" s="270"/>
      <c r="J131" s="267"/>
      <c r="K131" s="267"/>
      <c r="L131" s="271"/>
      <c r="M131" s="272"/>
      <c r="N131" s="273"/>
      <c r="O131" s="273"/>
      <c r="P131" s="273"/>
      <c r="Q131" s="273"/>
      <c r="R131" s="273"/>
      <c r="S131" s="273"/>
      <c r="T131" s="274"/>
      <c r="U131" s="15"/>
      <c r="V131" s="15"/>
      <c r="W131" s="15"/>
      <c r="X131" s="15"/>
      <c r="Y131" s="15"/>
      <c r="Z131" s="15"/>
      <c r="AA131" s="15"/>
      <c r="AB131" s="15"/>
      <c r="AC131" s="15"/>
      <c r="AD131" s="15"/>
      <c r="AE131" s="15"/>
      <c r="AT131" s="275" t="s">
        <v>228</v>
      </c>
      <c r="AU131" s="275" t="s">
        <v>84</v>
      </c>
      <c r="AV131" s="15" t="s">
        <v>84</v>
      </c>
      <c r="AW131" s="15" t="s">
        <v>39</v>
      </c>
      <c r="AX131" s="15" t="s">
        <v>77</v>
      </c>
      <c r="AY131" s="275" t="s">
        <v>219</v>
      </c>
    </row>
    <row r="132" s="14" customFormat="1">
      <c r="A132" s="14"/>
      <c r="B132" s="241"/>
      <c r="C132" s="242"/>
      <c r="D132" s="231" t="s">
        <v>228</v>
      </c>
      <c r="E132" s="243" t="s">
        <v>32</v>
      </c>
      <c r="F132" s="244" t="s">
        <v>231</v>
      </c>
      <c r="G132" s="242"/>
      <c r="H132" s="245">
        <v>1013</v>
      </c>
      <c r="I132" s="246"/>
      <c r="J132" s="242"/>
      <c r="K132" s="242"/>
      <c r="L132" s="247"/>
      <c r="M132" s="248"/>
      <c r="N132" s="249"/>
      <c r="O132" s="249"/>
      <c r="P132" s="249"/>
      <c r="Q132" s="249"/>
      <c r="R132" s="249"/>
      <c r="S132" s="249"/>
      <c r="T132" s="250"/>
      <c r="U132" s="14"/>
      <c r="V132" s="14"/>
      <c r="W132" s="14"/>
      <c r="X132" s="14"/>
      <c r="Y132" s="14"/>
      <c r="Z132" s="14"/>
      <c r="AA132" s="14"/>
      <c r="AB132" s="14"/>
      <c r="AC132" s="14"/>
      <c r="AD132" s="14"/>
      <c r="AE132" s="14"/>
      <c r="AT132" s="251" t="s">
        <v>228</v>
      </c>
      <c r="AU132" s="251" t="s">
        <v>84</v>
      </c>
      <c r="AV132" s="14" t="s">
        <v>226</v>
      </c>
      <c r="AW132" s="14" t="s">
        <v>39</v>
      </c>
      <c r="AX132" s="14" t="s">
        <v>84</v>
      </c>
      <c r="AY132" s="251" t="s">
        <v>219</v>
      </c>
    </row>
    <row r="133" s="2" customFormat="1" ht="33" customHeight="1">
      <c r="A133" s="42"/>
      <c r="B133" s="43"/>
      <c r="C133" s="252" t="s">
        <v>290</v>
      </c>
      <c r="D133" s="252" t="s">
        <v>280</v>
      </c>
      <c r="E133" s="253" t="s">
        <v>291</v>
      </c>
      <c r="F133" s="254" t="s">
        <v>292</v>
      </c>
      <c r="G133" s="255" t="s">
        <v>259</v>
      </c>
      <c r="H133" s="256">
        <v>930</v>
      </c>
      <c r="I133" s="257"/>
      <c r="J133" s="258">
        <f>ROUND(I133*H133,2)</f>
        <v>0</v>
      </c>
      <c r="K133" s="254" t="s">
        <v>225</v>
      </c>
      <c r="L133" s="259"/>
      <c r="M133" s="260" t="s">
        <v>32</v>
      </c>
      <c r="N133" s="261"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375</v>
      </c>
      <c r="AT133" s="227" t="s">
        <v>280</v>
      </c>
      <c r="AU133" s="227" t="s">
        <v>84</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302</v>
      </c>
      <c r="BM133" s="227" t="s">
        <v>3462</v>
      </c>
    </row>
    <row r="134" s="15" customFormat="1">
      <c r="A134" s="15"/>
      <c r="B134" s="266"/>
      <c r="C134" s="267"/>
      <c r="D134" s="231" t="s">
        <v>228</v>
      </c>
      <c r="E134" s="268" t="s">
        <v>32</v>
      </c>
      <c r="F134" s="269" t="s">
        <v>3463</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84</v>
      </c>
      <c r="AV134" s="15" t="s">
        <v>84</v>
      </c>
      <c r="AW134" s="15" t="s">
        <v>39</v>
      </c>
      <c r="AX134" s="15" t="s">
        <v>77</v>
      </c>
      <c r="AY134" s="275" t="s">
        <v>219</v>
      </c>
    </row>
    <row r="135" s="13" customFormat="1">
      <c r="A135" s="13"/>
      <c r="B135" s="229"/>
      <c r="C135" s="230"/>
      <c r="D135" s="231" t="s">
        <v>228</v>
      </c>
      <c r="E135" s="232" t="s">
        <v>32</v>
      </c>
      <c r="F135" s="233" t="s">
        <v>3464</v>
      </c>
      <c r="G135" s="230"/>
      <c r="H135" s="234">
        <v>930</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84</v>
      </c>
      <c r="AV135" s="13" t="s">
        <v>86</v>
      </c>
      <c r="AW135" s="13" t="s">
        <v>39</v>
      </c>
      <c r="AX135" s="13" t="s">
        <v>84</v>
      </c>
      <c r="AY135" s="240" t="s">
        <v>219</v>
      </c>
    </row>
    <row r="136" s="2" customFormat="1" ht="21.75" customHeight="1">
      <c r="A136" s="42"/>
      <c r="B136" s="43"/>
      <c r="C136" s="216" t="s">
        <v>295</v>
      </c>
      <c r="D136" s="216" t="s">
        <v>221</v>
      </c>
      <c r="E136" s="217" t="s">
        <v>347</v>
      </c>
      <c r="F136" s="218" t="s">
        <v>348</v>
      </c>
      <c r="G136" s="219" t="s">
        <v>259</v>
      </c>
      <c r="H136" s="220">
        <v>930</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241</v>
      </c>
      <c r="AT136" s="227" t="s">
        <v>221</v>
      </c>
      <c r="AU136" s="227" t="s">
        <v>84</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241</v>
      </c>
      <c r="BM136" s="227" t="s">
        <v>3465</v>
      </c>
    </row>
    <row r="137" s="15" customFormat="1">
      <c r="A137" s="15"/>
      <c r="B137" s="266"/>
      <c r="C137" s="267"/>
      <c r="D137" s="231" t="s">
        <v>228</v>
      </c>
      <c r="E137" s="268" t="s">
        <v>32</v>
      </c>
      <c r="F137" s="269" t="s">
        <v>3463</v>
      </c>
      <c r="G137" s="267"/>
      <c r="H137" s="268" t="s">
        <v>32</v>
      </c>
      <c r="I137" s="270"/>
      <c r="J137" s="267"/>
      <c r="K137" s="267"/>
      <c r="L137" s="271"/>
      <c r="M137" s="272"/>
      <c r="N137" s="273"/>
      <c r="O137" s="273"/>
      <c r="P137" s="273"/>
      <c r="Q137" s="273"/>
      <c r="R137" s="273"/>
      <c r="S137" s="273"/>
      <c r="T137" s="274"/>
      <c r="U137" s="15"/>
      <c r="V137" s="15"/>
      <c r="W137" s="15"/>
      <c r="X137" s="15"/>
      <c r="Y137" s="15"/>
      <c r="Z137" s="15"/>
      <c r="AA137" s="15"/>
      <c r="AB137" s="15"/>
      <c r="AC137" s="15"/>
      <c r="AD137" s="15"/>
      <c r="AE137" s="15"/>
      <c r="AT137" s="275" t="s">
        <v>228</v>
      </c>
      <c r="AU137" s="275" t="s">
        <v>84</v>
      </c>
      <c r="AV137" s="15" t="s">
        <v>84</v>
      </c>
      <c r="AW137" s="15" t="s">
        <v>39</v>
      </c>
      <c r="AX137" s="15" t="s">
        <v>77</v>
      </c>
      <c r="AY137" s="275" t="s">
        <v>219</v>
      </c>
    </row>
    <row r="138" s="13" customFormat="1">
      <c r="A138" s="13"/>
      <c r="B138" s="229"/>
      <c r="C138" s="230"/>
      <c r="D138" s="231" t="s">
        <v>228</v>
      </c>
      <c r="E138" s="232" t="s">
        <v>32</v>
      </c>
      <c r="F138" s="233" t="s">
        <v>3464</v>
      </c>
      <c r="G138" s="230"/>
      <c r="H138" s="234">
        <v>930</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84</v>
      </c>
      <c r="AV138" s="13" t="s">
        <v>86</v>
      </c>
      <c r="AW138" s="13" t="s">
        <v>39</v>
      </c>
      <c r="AX138" s="13" t="s">
        <v>84</v>
      </c>
      <c r="AY138" s="240" t="s">
        <v>219</v>
      </c>
    </row>
    <row r="139" s="2" customFormat="1" ht="16.5" customHeight="1">
      <c r="A139" s="42"/>
      <c r="B139" s="43"/>
      <c r="C139" s="216" t="s">
        <v>8</v>
      </c>
      <c r="D139" s="216" t="s">
        <v>221</v>
      </c>
      <c r="E139" s="217" t="s">
        <v>3466</v>
      </c>
      <c r="F139" s="218" t="s">
        <v>3467</v>
      </c>
      <c r="G139" s="219" t="s">
        <v>259</v>
      </c>
      <c r="H139" s="220">
        <v>535</v>
      </c>
      <c r="I139" s="221"/>
      <c r="J139" s="222">
        <f>ROUND(I139*H139,2)</f>
        <v>0</v>
      </c>
      <c r="K139" s="218" t="s">
        <v>32</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241</v>
      </c>
      <c r="AT139" s="227" t="s">
        <v>221</v>
      </c>
      <c r="AU139" s="227" t="s">
        <v>84</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241</v>
      </c>
      <c r="BM139" s="227" t="s">
        <v>3468</v>
      </c>
    </row>
    <row r="140" s="13" customFormat="1">
      <c r="A140" s="13"/>
      <c r="B140" s="229"/>
      <c r="C140" s="230"/>
      <c r="D140" s="231" t="s">
        <v>228</v>
      </c>
      <c r="E140" s="232" t="s">
        <v>32</v>
      </c>
      <c r="F140" s="233" t="s">
        <v>3469</v>
      </c>
      <c r="G140" s="230"/>
      <c r="H140" s="234">
        <v>535</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84</v>
      </c>
      <c r="AY140" s="240" t="s">
        <v>219</v>
      </c>
    </row>
    <row r="141" s="2" customFormat="1" ht="24.15" customHeight="1">
      <c r="A141" s="42"/>
      <c r="B141" s="43"/>
      <c r="C141" s="216" t="s">
        <v>302</v>
      </c>
      <c r="D141" s="216" t="s">
        <v>221</v>
      </c>
      <c r="E141" s="217" t="s">
        <v>367</v>
      </c>
      <c r="F141" s="218" t="s">
        <v>368</v>
      </c>
      <c r="G141" s="219" t="s">
        <v>240</v>
      </c>
      <c r="H141" s="220">
        <v>8</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84</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3470</v>
      </c>
    </row>
    <row r="142" s="13" customFormat="1">
      <c r="A142" s="13"/>
      <c r="B142" s="229"/>
      <c r="C142" s="230"/>
      <c r="D142" s="231" t="s">
        <v>228</v>
      </c>
      <c r="E142" s="232" t="s">
        <v>32</v>
      </c>
      <c r="F142" s="233" t="s">
        <v>3471</v>
      </c>
      <c r="G142" s="230"/>
      <c r="H142" s="234">
        <v>8</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84</v>
      </c>
      <c r="AV142" s="13" t="s">
        <v>86</v>
      </c>
      <c r="AW142" s="13" t="s">
        <v>39</v>
      </c>
      <c r="AX142" s="13" t="s">
        <v>84</v>
      </c>
      <c r="AY142" s="240" t="s">
        <v>219</v>
      </c>
    </row>
    <row r="143" s="2" customFormat="1" ht="16.5" customHeight="1">
      <c r="A143" s="42"/>
      <c r="B143" s="43"/>
      <c r="C143" s="216" t="s">
        <v>308</v>
      </c>
      <c r="D143" s="216" t="s">
        <v>221</v>
      </c>
      <c r="E143" s="217" t="s">
        <v>395</v>
      </c>
      <c r="F143" s="218" t="s">
        <v>396</v>
      </c>
      <c r="G143" s="219" t="s">
        <v>240</v>
      </c>
      <c r="H143" s="220">
        <v>20</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241</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241</v>
      </c>
      <c r="BM143" s="227" t="s">
        <v>3472</v>
      </c>
    </row>
    <row r="144" s="2" customFormat="1" ht="33" customHeight="1">
      <c r="A144" s="42"/>
      <c r="B144" s="43"/>
      <c r="C144" s="252" t="s">
        <v>312</v>
      </c>
      <c r="D144" s="252" t="s">
        <v>280</v>
      </c>
      <c r="E144" s="253" t="s">
        <v>399</v>
      </c>
      <c r="F144" s="254" t="s">
        <v>400</v>
      </c>
      <c r="G144" s="255" t="s">
        <v>259</v>
      </c>
      <c r="H144" s="256">
        <v>240</v>
      </c>
      <c r="I144" s="257"/>
      <c r="J144" s="258">
        <f>ROUND(I144*H144,2)</f>
        <v>0</v>
      </c>
      <c r="K144" s="254" t="s">
        <v>225</v>
      </c>
      <c r="L144" s="259"/>
      <c r="M144" s="260" t="s">
        <v>32</v>
      </c>
      <c r="N144" s="261"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283</v>
      </c>
      <c r="AT144" s="227" t="s">
        <v>280</v>
      </c>
      <c r="AU144" s="227" t="s">
        <v>84</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283</v>
      </c>
      <c r="BM144" s="227" t="s">
        <v>3473</v>
      </c>
    </row>
    <row r="145" s="13" customFormat="1">
      <c r="A145" s="13"/>
      <c r="B145" s="229"/>
      <c r="C145" s="230"/>
      <c r="D145" s="231" t="s">
        <v>228</v>
      </c>
      <c r="E145" s="232" t="s">
        <v>32</v>
      </c>
      <c r="F145" s="233" t="s">
        <v>3474</v>
      </c>
      <c r="G145" s="230"/>
      <c r="H145" s="234">
        <v>240</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84</v>
      </c>
      <c r="AY145" s="240" t="s">
        <v>219</v>
      </c>
    </row>
    <row r="146" s="2" customFormat="1" ht="33" customHeight="1">
      <c r="A146" s="42"/>
      <c r="B146" s="43"/>
      <c r="C146" s="252" t="s">
        <v>316</v>
      </c>
      <c r="D146" s="252" t="s">
        <v>280</v>
      </c>
      <c r="E146" s="253" t="s">
        <v>391</v>
      </c>
      <c r="F146" s="254" t="s">
        <v>392</v>
      </c>
      <c r="G146" s="255" t="s">
        <v>259</v>
      </c>
      <c r="H146" s="256">
        <v>320</v>
      </c>
      <c r="I146" s="257"/>
      <c r="J146" s="258">
        <f>ROUND(I146*H146,2)</f>
        <v>0</v>
      </c>
      <c r="K146" s="254" t="s">
        <v>225</v>
      </c>
      <c r="L146" s="259"/>
      <c r="M146" s="260" t="s">
        <v>32</v>
      </c>
      <c r="N146" s="261"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283</v>
      </c>
      <c r="AT146" s="227" t="s">
        <v>280</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283</v>
      </c>
      <c r="BM146" s="227" t="s">
        <v>3475</v>
      </c>
    </row>
    <row r="147" s="13" customFormat="1">
      <c r="A147" s="13"/>
      <c r="B147" s="229"/>
      <c r="C147" s="230"/>
      <c r="D147" s="231" t="s">
        <v>228</v>
      </c>
      <c r="E147" s="232" t="s">
        <v>32</v>
      </c>
      <c r="F147" s="233" t="s">
        <v>3476</v>
      </c>
      <c r="G147" s="230"/>
      <c r="H147" s="234">
        <v>320</v>
      </c>
      <c r="I147" s="235"/>
      <c r="J147" s="230"/>
      <c r="K147" s="230"/>
      <c r="L147" s="236"/>
      <c r="M147" s="237"/>
      <c r="N147" s="238"/>
      <c r="O147" s="238"/>
      <c r="P147" s="238"/>
      <c r="Q147" s="238"/>
      <c r="R147" s="238"/>
      <c r="S147" s="238"/>
      <c r="T147" s="239"/>
      <c r="U147" s="13"/>
      <c r="V147" s="13"/>
      <c r="W147" s="13"/>
      <c r="X147" s="13"/>
      <c r="Y147" s="13"/>
      <c r="Z147" s="13"/>
      <c r="AA147" s="13"/>
      <c r="AB147" s="13"/>
      <c r="AC147" s="13"/>
      <c r="AD147" s="13"/>
      <c r="AE147" s="13"/>
      <c r="AT147" s="240" t="s">
        <v>228</v>
      </c>
      <c r="AU147" s="240" t="s">
        <v>84</v>
      </c>
      <c r="AV147" s="13" t="s">
        <v>86</v>
      </c>
      <c r="AW147" s="13" t="s">
        <v>39</v>
      </c>
      <c r="AX147" s="13" t="s">
        <v>84</v>
      </c>
      <c r="AY147" s="240" t="s">
        <v>219</v>
      </c>
    </row>
    <row r="148" s="2" customFormat="1" ht="33" customHeight="1">
      <c r="A148" s="42"/>
      <c r="B148" s="43"/>
      <c r="C148" s="252" t="s">
        <v>320</v>
      </c>
      <c r="D148" s="252" t="s">
        <v>280</v>
      </c>
      <c r="E148" s="253" t="s">
        <v>3477</v>
      </c>
      <c r="F148" s="254" t="s">
        <v>3478</v>
      </c>
      <c r="G148" s="255" t="s">
        <v>259</v>
      </c>
      <c r="H148" s="256">
        <v>40</v>
      </c>
      <c r="I148" s="257"/>
      <c r="J148" s="258">
        <f>ROUND(I148*H148,2)</f>
        <v>0</v>
      </c>
      <c r="K148" s="254" t="s">
        <v>225</v>
      </c>
      <c r="L148" s="259"/>
      <c r="M148" s="260" t="s">
        <v>32</v>
      </c>
      <c r="N148" s="261"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283</v>
      </c>
      <c r="AT148" s="227" t="s">
        <v>280</v>
      </c>
      <c r="AU148" s="227" t="s">
        <v>84</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283</v>
      </c>
      <c r="BM148" s="227" t="s">
        <v>3479</v>
      </c>
    </row>
    <row r="149" s="13" customFormat="1">
      <c r="A149" s="13"/>
      <c r="B149" s="229"/>
      <c r="C149" s="230"/>
      <c r="D149" s="231" t="s">
        <v>228</v>
      </c>
      <c r="E149" s="232" t="s">
        <v>32</v>
      </c>
      <c r="F149" s="233" t="s">
        <v>3480</v>
      </c>
      <c r="G149" s="230"/>
      <c r="H149" s="234">
        <v>40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84</v>
      </c>
      <c r="AY149" s="240" t="s">
        <v>219</v>
      </c>
    </row>
    <row r="150" s="2" customFormat="1" ht="24.15" customHeight="1">
      <c r="A150" s="42"/>
      <c r="B150" s="43"/>
      <c r="C150" s="252" t="s">
        <v>7</v>
      </c>
      <c r="D150" s="252" t="s">
        <v>280</v>
      </c>
      <c r="E150" s="253" t="s">
        <v>3481</v>
      </c>
      <c r="F150" s="254" t="s">
        <v>3482</v>
      </c>
      <c r="G150" s="255" t="s">
        <v>259</v>
      </c>
      <c r="H150" s="256">
        <v>240</v>
      </c>
      <c r="I150" s="257"/>
      <c r="J150" s="258">
        <f>ROUND(I150*H150,2)</f>
        <v>0</v>
      </c>
      <c r="K150" s="254" t="s">
        <v>225</v>
      </c>
      <c r="L150" s="259"/>
      <c r="M150" s="260" t="s">
        <v>32</v>
      </c>
      <c r="N150" s="261"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283</v>
      </c>
      <c r="AT150" s="227" t="s">
        <v>280</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283</v>
      </c>
      <c r="BM150" s="227" t="s">
        <v>3483</v>
      </c>
    </row>
    <row r="151" s="13" customFormat="1">
      <c r="A151" s="13"/>
      <c r="B151" s="229"/>
      <c r="C151" s="230"/>
      <c r="D151" s="231" t="s">
        <v>228</v>
      </c>
      <c r="E151" s="232" t="s">
        <v>32</v>
      </c>
      <c r="F151" s="233" t="s">
        <v>3474</v>
      </c>
      <c r="G151" s="230"/>
      <c r="H151" s="234">
        <v>240</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84</v>
      </c>
      <c r="AV151" s="13" t="s">
        <v>86</v>
      </c>
      <c r="AW151" s="13" t="s">
        <v>39</v>
      </c>
      <c r="AX151" s="13" t="s">
        <v>84</v>
      </c>
      <c r="AY151" s="240" t="s">
        <v>219</v>
      </c>
    </row>
    <row r="152" s="2" customFormat="1" ht="49.05" customHeight="1">
      <c r="A152" s="42"/>
      <c r="B152" s="43"/>
      <c r="C152" s="252" t="s">
        <v>327</v>
      </c>
      <c r="D152" s="252" t="s">
        <v>280</v>
      </c>
      <c r="E152" s="253" t="s">
        <v>403</v>
      </c>
      <c r="F152" s="254" t="s">
        <v>404</v>
      </c>
      <c r="G152" s="255" t="s">
        <v>240</v>
      </c>
      <c r="H152" s="256">
        <v>42</v>
      </c>
      <c r="I152" s="257"/>
      <c r="J152" s="258">
        <f>ROUND(I152*H152,2)</f>
        <v>0</v>
      </c>
      <c r="K152" s="254" t="s">
        <v>225</v>
      </c>
      <c r="L152" s="259"/>
      <c r="M152" s="260" t="s">
        <v>32</v>
      </c>
      <c r="N152" s="261" t="s">
        <v>48</v>
      </c>
      <c r="O152" s="88"/>
      <c r="P152" s="225">
        <f>O152*H152</f>
        <v>0</v>
      </c>
      <c r="Q152" s="225">
        <v>0</v>
      </c>
      <c r="R152" s="225">
        <f>Q152*H152</f>
        <v>0</v>
      </c>
      <c r="S152" s="225">
        <v>0</v>
      </c>
      <c r="T152" s="226">
        <f>S152*H152</f>
        <v>0</v>
      </c>
      <c r="U152" s="42"/>
      <c r="V152" s="42"/>
      <c r="W152" s="42"/>
      <c r="X152" s="42"/>
      <c r="Y152" s="42"/>
      <c r="Z152" s="42"/>
      <c r="AA152" s="42"/>
      <c r="AB152" s="42"/>
      <c r="AC152" s="42"/>
      <c r="AD152" s="42"/>
      <c r="AE152" s="42"/>
      <c r="AR152" s="227" t="s">
        <v>283</v>
      </c>
      <c r="AT152" s="227" t="s">
        <v>280</v>
      </c>
      <c r="AU152" s="227" t="s">
        <v>84</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283</v>
      </c>
      <c r="BM152" s="227" t="s">
        <v>3484</v>
      </c>
    </row>
    <row r="153" s="13" customFormat="1">
      <c r="A153" s="13"/>
      <c r="B153" s="229"/>
      <c r="C153" s="230"/>
      <c r="D153" s="231" t="s">
        <v>228</v>
      </c>
      <c r="E153" s="232" t="s">
        <v>32</v>
      </c>
      <c r="F153" s="233" t="s">
        <v>3485</v>
      </c>
      <c r="G153" s="230"/>
      <c r="H153" s="234">
        <v>42</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84</v>
      </c>
      <c r="AV153" s="13" t="s">
        <v>86</v>
      </c>
      <c r="AW153" s="13" t="s">
        <v>39</v>
      </c>
      <c r="AX153" s="13" t="s">
        <v>84</v>
      </c>
      <c r="AY153" s="240" t="s">
        <v>219</v>
      </c>
    </row>
    <row r="154" s="2" customFormat="1" ht="33" customHeight="1">
      <c r="A154" s="42"/>
      <c r="B154" s="43"/>
      <c r="C154" s="252" t="s">
        <v>331</v>
      </c>
      <c r="D154" s="252" t="s">
        <v>280</v>
      </c>
      <c r="E154" s="253" t="s">
        <v>3486</v>
      </c>
      <c r="F154" s="254" t="s">
        <v>3487</v>
      </c>
      <c r="G154" s="255" t="s">
        <v>240</v>
      </c>
      <c r="H154" s="256">
        <v>2</v>
      </c>
      <c r="I154" s="257"/>
      <c r="J154" s="258">
        <f>ROUND(I154*H154,2)</f>
        <v>0</v>
      </c>
      <c r="K154" s="254" t="s">
        <v>225</v>
      </c>
      <c r="L154" s="259"/>
      <c r="M154" s="260" t="s">
        <v>32</v>
      </c>
      <c r="N154" s="261"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86</v>
      </c>
      <c r="AT154" s="227" t="s">
        <v>280</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84</v>
      </c>
      <c r="BM154" s="227" t="s">
        <v>3488</v>
      </c>
    </row>
    <row r="155" s="13" customFormat="1">
      <c r="A155" s="13"/>
      <c r="B155" s="229"/>
      <c r="C155" s="230"/>
      <c r="D155" s="231" t="s">
        <v>228</v>
      </c>
      <c r="E155" s="232" t="s">
        <v>32</v>
      </c>
      <c r="F155" s="233" t="s">
        <v>3489</v>
      </c>
      <c r="G155" s="230"/>
      <c r="H155" s="234">
        <v>2</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84</v>
      </c>
      <c r="AV155" s="13" t="s">
        <v>86</v>
      </c>
      <c r="AW155" s="13" t="s">
        <v>39</v>
      </c>
      <c r="AX155" s="13" t="s">
        <v>84</v>
      </c>
      <c r="AY155" s="240" t="s">
        <v>219</v>
      </c>
    </row>
    <row r="156" s="2" customFormat="1" ht="24.15" customHeight="1">
      <c r="A156" s="42"/>
      <c r="B156" s="43"/>
      <c r="C156" s="252" t="s">
        <v>336</v>
      </c>
      <c r="D156" s="252" t="s">
        <v>280</v>
      </c>
      <c r="E156" s="253" t="s">
        <v>3490</v>
      </c>
      <c r="F156" s="254" t="s">
        <v>3491</v>
      </c>
      <c r="G156" s="255" t="s">
        <v>240</v>
      </c>
      <c r="H156" s="256">
        <v>374.5</v>
      </c>
      <c r="I156" s="257"/>
      <c r="J156" s="258">
        <f>ROUND(I156*H156,2)</f>
        <v>0</v>
      </c>
      <c r="K156" s="254" t="s">
        <v>32</v>
      </c>
      <c r="L156" s="259"/>
      <c r="M156" s="260" t="s">
        <v>32</v>
      </c>
      <c r="N156" s="261"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283</v>
      </c>
      <c r="AT156" s="227" t="s">
        <v>280</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283</v>
      </c>
      <c r="BM156" s="227" t="s">
        <v>3492</v>
      </c>
    </row>
    <row r="157" s="13" customFormat="1">
      <c r="A157" s="13"/>
      <c r="B157" s="229"/>
      <c r="C157" s="230"/>
      <c r="D157" s="231" t="s">
        <v>228</v>
      </c>
      <c r="E157" s="232" t="s">
        <v>32</v>
      </c>
      <c r="F157" s="233" t="s">
        <v>3493</v>
      </c>
      <c r="G157" s="230"/>
      <c r="H157" s="234">
        <v>374.5</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84</v>
      </c>
      <c r="AV157" s="13" t="s">
        <v>86</v>
      </c>
      <c r="AW157" s="13" t="s">
        <v>39</v>
      </c>
      <c r="AX157" s="13" t="s">
        <v>84</v>
      </c>
      <c r="AY157" s="240" t="s">
        <v>219</v>
      </c>
    </row>
    <row r="158" s="2" customFormat="1" ht="37.8" customHeight="1">
      <c r="A158" s="42"/>
      <c r="B158" s="43"/>
      <c r="C158" s="252" t="s">
        <v>341</v>
      </c>
      <c r="D158" s="252" t="s">
        <v>280</v>
      </c>
      <c r="E158" s="253" t="s">
        <v>363</v>
      </c>
      <c r="F158" s="254" t="s">
        <v>364</v>
      </c>
      <c r="G158" s="255" t="s">
        <v>240</v>
      </c>
      <c r="H158" s="256">
        <v>8</v>
      </c>
      <c r="I158" s="257"/>
      <c r="J158" s="258">
        <f>ROUND(I158*H158,2)</f>
        <v>0</v>
      </c>
      <c r="K158" s="254" t="s">
        <v>225</v>
      </c>
      <c r="L158" s="259"/>
      <c r="M158" s="260" t="s">
        <v>32</v>
      </c>
      <c r="N158" s="261"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283</v>
      </c>
      <c r="AT158" s="227" t="s">
        <v>280</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283</v>
      </c>
      <c r="BM158" s="227" t="s">
        <v>3494</v>
      </c>
    </row>
    <row r="159" s="13" customFormat="1">
      <c r="A159" s="13"/>
      <c r="B159" s="229"/>
      <c r="C159" s="230"/>
      <c r="D159" s="231" t="s">
        <v>228</v>
      </c>
      <c r="E159" s="232" t="s">
        <v>32</v>
      </c>
      <c r="F159" s="233" t="s">
        <v>3471</v>
      </c>
      <c r="G159" s="230"/>
      <c r="H159" s="234">
        <v>8</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84</v>
      </c>
      <c r="AY159" s="240" t="s">
        <v>219</v>
      </c>
    </row>
    <row r="160" s="2" customFormat="1" ht="24.15" customHeight="1">
      <c r="A160" s="42"/>
      <c r="B160" s="43"/>
      <c r="C160" s="252" t="s">
        <v>346</v>
      </c>
      <c r="D160" s="252" t="s">
        <v>280</v>
      </c>
      <c r="E160" s="253" t="s">
        <v>3495</v>
      </c>
      <c r="F160" s="254" t="s">
        <v>3496</v>
      </c>
      <c r="G160" s="255" t="s">
        <v>259</v>
      </c>
      <c r="H160" s="256">
        <v>535</v>
      </c>
      <c r="I160" s="257"/>
      <c r="J160" s="258">
        <f>ROUND(I160*H160,2)</f>
        <v>0</v>
      </c>
      <c r="K160" s="254" t="s">
        <v>225</v>
      </c>
      <c r="L160" s="259"/>
      <c r="M160" s="260" t="s">
        <v>32</v>
      </c>
      <c r="N160" s="261"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283</v>
      </c>
      <c r="AT160" s="227" t="s">
        <v>280</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283</v>
      </c>
      <c r="BM160" s="227" t="s">
        <v>3497</v>
      </c>
    </row>
    <row r="161" s="13" customFormat="1">
      <c r="A161" s="13"/>
      <c r="B161" s="229"/>
      <c r="C161" s="230"/>
      <c r="D161" s="231" t="s">
        <v>228</v>
      </c>
      <c r="E161" s="232" t="s">
        <v>32</v>
      </c>
      <c r="F161" s="233" t="s">
        <v>3498</v>
      </c>
      <c r="G161" s="230"/>
      <c r="H161" s="234">
        <v>535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84</v>
      </c>
      <c r="AV161" s="13" t="s">
        <v>86</v>
      </c>
      <c r="AW161" s="13" t="s">
        <v>39</v>
      </c>
      <c r="AX161" s="13" t="s">
        <v>84</v>
      </c>
      <c r="AY161" s="240" t="s">
        <v>219</v>
      </c>
    </row>
    <row r="162" s="15" customFormat="1">
      <c r="A162" s="15"/>
      <c r="B162" s="266"/>
      <c r="C162" s="267"/>
      <c r="D162" s="231" t="s">
        <v>228</v>
      </c>
      <c r="E162" s="268" t="s">
        <v>32</v>
      </c>
      <c r="F162" s="269" t="s">
        <v>3499</v>
      </c>
      <c r="G162" s="267"/>
      <c r="H162" s="268" t="s">
        <v>32</v>
      </c>
      <c r="I162" s="270"/>
      <c r="J162" s="267"/>
      <c r="K162" s="267"/>
      <c r="L162" s="271"/>
      <c r="M162" s="272"/>
      <c r="N162" s="273"/>
      <c r="O162" s="273"/>
      <c r="P162" s="273"/>
      <c r="Q162" s="273"/>
      <c r="R162" s="273"/>
      <c r="S162" s="273"/>
      <c r="T162" s="274"/>
      <c r="U162" s="15"/>
      <c r="V162" s="15"/>
      <c r="W162" s="15"/>
      <c r="X162" s="15"/>
      <c r="Y162" s="15"/>
      <c r="Z162" s="15"/>
      <c r="AA162" s="15"/>
      <c r="AB162" s="15"/>
      <c r="AC162" s="15"/>
      <c r="AD162" s="15"/>
      <c r="AE162" s="15"/>
      <c r="AT162" s="275" t="s">
        <v>228</v>
      </c>
      <c r="AU162" s="275" t="s">
        <v>84</v>
      </c>
      <c r="AV162" s="15" t="s">
        <v>84</v>
      </c>
      <c r="AW162" s="15" t="s">
        <v>39</v>
      </c>
      <c r="AX162" s="15" t="s">
        <v>77</v>
      </c>
      <c r="AY162" s="275" t="s">
        <v>219</v>
      </c>
    </row>
    <row r="163" s="2" customFormat="1" ht="37.8" customHeight="1">
      <c r="A163" s="42"/>
      <c r="B163" s="43"/>
      <c r="C163" s="252" t="s">
        <v>350</v>
      </c>
      <c r="D163" s="252" t="s">
        <v>280</v>
      </c>
      <c r="E163" s="253" t="s">
        <v>281</v>
      </c>
      <c r="F163" s="254" t="s">
        <v>282</v>
      </c>
      <c r="G163" s="255" t="s">
        <v>240</v>
      </c>
      <c r="H163" s="256">
        <v>930</v>
      </c>
      <c r="I163" s="257"/>
      <c r="J163" s="258">
        <f>ROUND(I163*H163,2)</f>
        <v>0</v>
      </c>
      <c r="K163" s="254" t="s">
        <v>225</v>
      </c>
      <c r="L163" s="259"/>
      <c r="M163" s="260" t="s">
        <v>32</v>
      </c>
      <c r="N163" s="261"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283</v>
      </c>
      <c r="AT163" s="227" t="s">
        <v>280</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283</v>
      </c>
      <c r="BM163" s="227" t="s">
        <v>3500</v>
      </c>
    </row>
    <row r="164" s="13" customFormat="1">
      <c r="A164" s="13"/>
      <c r="B164" s="229"/>
      <c r="C164" s="230"/>
      <c r="D164" s="231" t="s">
        <v>228</v>
      </c>
      <c r="E164" s="232" t="s">
        <v>32</v>
      </c>
      <c r="F164" s="233" t="s">
        <v>3501</v>
      </c>
      <c r="G164" s="230"/>
      <c r="H164" s="234">
        <v>930</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77</v>
      </c>
      <c r="AY164" s="240" t="s">
        <v>219</v>
      </c>
    </row>
    <row r="165" s="15" customFormat="1">
      <c r="A165" s="15"/>
      <c r="B165" s="266"/>
      <c r="C165" s="267"/>
      <c r="D165" s="231" t="s">
        <v>228</v>
      </c>
      <c r="E165" s="268" t="s">
        <v>32</v>
      </c>
      <c r="F165" s="269" t="s">
        <v>3502</v>
      </c>
      <c r="G165" s="267"/>
      <c r="H165" s="268" t="s">
        <v>32</v>
      </c>
      <c r="I165" s="270"/>
      <c r="J165" s="267"/>
      <c r="K165" s="267"/>
      <c r="L165" s="271"/>
      <c r="M165" s="272"/>
      <c r="N165" s="273"/>
      <c r="O165" s="273"/>
      <c r="P165" s="273"/>
      <c r="Q165" s="273"/>
      <c r="R165" s="273"/>
      <c r="S165" s="273"/>
      <c r="T165" s="274"/>
      <c r="U165" s="15"/>
      <c r="V165" s="15"/>
      <c r="W165" s="15"/>
      <c r="X165" s="15"/>
      <c r="Y165" s="15"/>
      <c r="Z165" s="15"/>
      <c r="AA165" s="15"/>
      <c r="AB165" s="15"/>
      <c r="AC165" s="15"/>
      <c r="AD165" s="15"/>
      <c r="AE165" s="15"/>
      <c r="AT165" s="275" t="s">
        <v>228</v>
      </c>
      <c r="AU165" s="275" t="s">
        <v>84</v>
      </c>
      <c r="AV165" s="15" t="s">
        <v>84</v>
      </c>
      <c r="AW165" s="15" t="s">
        <v>39</v>
      </c>
      <c r="AX165" s="15" t="s">
        <v>77</v>
      </c>
      <c r="AY165" s="275" t="s">
        <v>219</v>
      </c>
    </row>
    <row r="166" s="14" customFormat="1">
      <c r="A166" s="14"/>
      <c r="B166" s="241"/>
      <c r="C166" s="242"/>
      <c r="D166" s="231" t="s">
        <v>228</v>
      </c>
      <c r="E166" s="243" t="s">
        <v>32</v>
      </c>
      <c r="F166" s="244" t="s">
        <v>231</v>
      </c>
      <c r="G166" s="242"/>
      <c r="H166" s="245">
        <v>930</v>
      </c>
      <c r="I166" s="246"/>
      <c r="J166" s="242"/>
      <c r="K166" s="242"/>
      <c r="L166" s="247"/>
      <c r="M166" s="248"/>
      <c r="N166" s="249"/>
      <c r="O166" s="249"/>
      <c r="P166" s="249"/>
      <c r="Q166" s="249"/>
      <c r="R166" s="249"/>
      <c r="S166" s="249"/>
      <c r="T166" s="250"/>
      <c r="U166" s="14"/>
      <c r="V166" s="14"/>
      <c r="W166" s="14"/>
      <c r="X166" s="14"/>
      <c r="Y166" s="14"/>
      <c r="Z166" s="14"/>
      <c r="AA166" s="14"/>
      <c r="AB166" s="14"/>
      <c r="AC166" s="14"/>
      <c r="AD166" s="14"/>
      <c r="AE166" s="14"/>
      <c r="AT166" s="251" t="s">
        <v>228</v>
      </c>
      <c r="AU166" s="251" t="s">
        <v>84</v>
      </c>
      <c r="AV166" s="14" t="s">
        <v>226</v>
      </c>
      <c r="AW166" s="14" t="s">
        <v>39</v>
      </c>
      <c r="AX166" s="14" t="s">
        <v>84</v>
      </c>
      <c r="AY166" s="251" t="s">
        <v>219</v>
      </c>
    </row>
    <row r="167" s="2" customFormat="1" ht="24.15" customHeight="1">
      <c r="A167" s="42"/>
      <c r="B167" s="43"/>
      <c r="C167" s="252" t="s">
        <v>355</v>
      </c>
      <c r="D167" s="252" t="s">
        <v>280</v>
      </c>
      <c r="E167" s="253" t="s">
        <v>287</v>
      </c>
      <c r="F167" s="254" t="s">
        <v>288</v>
      </c>
      <c r="G167" s="255" t="s">
        <v>240</v>
      </c>
      <c r="H167" s="256">
        <v>20</v>
      </c>
      <c r="I167" s="257"/>
      <c r="J167" s="258">
        <f>ROUND(I167*H167,2)</f>
        <v>0</v>
      </c>
      <c r="K167" s="254" t="s">
        <v>225</v>
      </c>
      <c r="L167" s="259"/>
      <c r="M167" s="260" t="s">
        <v>32</v>
      </c>
      <c r="N167" s="261"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241</v>
      </c>
      <c r="AT167" s="227" t="s">
        <v>280</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241</v>
      </c>
      <c r="BM167" s="227" t="s">
        <v>3503</v>
      </c>
    </row>
    <row r="168" s="2" customFormat="1" ht="24.15" customHeight="1">
      <c r="A168" s="42"/>
      <c r="B168" s="43"/>
      <c r="C168" s="216" t="s">
        <v>362</v>
      </c>
      <c r="D168" s="216" t="s">
        <v>221</v>
      </c>
      <c r="E168" s="217" t="s">
        <v>3504</v>
      </c>
      <c r="F168" s="218" t="s">
        <v>3505</v>
      </c>
      <c r="G168" s="219" t="s">
        <v>259</v>
      </c>
      <c r="H168" s="220">
        <v>535</v>
      </c>
      <c r="I168" s="221"/>
      <c r="J168" s="222">
        <f>ROUND(I168*H168,2)</f>
        <v>0</v>
      </c>
      <c r="K168" s="218" t="s">
        <v>32</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3506</v>
      </c>
    </row>
    <row r="169" s="13" customFormat="1">
      <c r="A169" s="13"/>
      <c r="B169" s="229"/>
      <c r="C169" s="230"/>
      <c r="D169" s="231" t="s">
        <v>228</v>
      </c>
      <c r="E169" s="232" t="s">
        <v>32</v>
      </c>
      <c r="F169" s="233" t="s">
        <v>3469</v>
      </c>
      <c r="G169" s="230"/>
      <c r="H169" s="234">
        <v>535</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12" customFormat="1" ht="25.92" customHeight="1">
      <c r="A170" s="12"/>
      <c r="B170" s="200"/>
      <c r="C170" s="201"/>
      <c r="D170" s="202" t="s">
        <v>76</v>
      </c>
      <c r="E170" s="203" t="s">
        <v>534</v>
      </c>
      <c r="F170" s="203" t="s">
        <v>3507</v>
      </c>
      <c r="G170" s="201"/>
      <c r="H170" s="201"/>
      <c r="I170" s="204"/>
      <c r="J170" s="205">
        <f>BK170</f>
        <v>0</v>
      </c>
      <c r="K170" s="201"/>
      <c r="L170" s="206"/>
      <c r="M170" s="207"/>
      <c r="N170" s="208"/>
      <c r="O170" s="208"/>
      <c r="P170" s="209">
        <f>SUM(P171:P180)</f>
        <v>0</v>
      </c>
      <c r="Q170" s="208"/>
      <c r="R170" s="209">
        <f>SUM(R171:R180)</f>
        <v>0</v>
      </c>
      <c r="S170" s="208"/>
      <c r="T170" s="210">
        <f>SUM(T171:T180)</f>
        <v>0</v>
      </c>
      <c r="U170" s="12"/>
      <c r="V170" s="12"/>
      <c r="W170" s="12"/>
      <c r="X170" s="12"/>
      <c r="Y170" s="12"/>
      <c r="Z170" s="12"/>
      <c r="AA170" s="12"/>
      <c r="AB170" s="12"/>
      <c r="AC170" s="12"/>
      <c r="AD170" s="12"/>
      <c r="AE170" s="12"/>
      <c r="AR170" s="211" t="s">
        <v>226</v>
      </c>
      <c r="AT170" s="212" t="s">
        <v>76</v>
      </c>
      <c r="AU170" s="212" t="s">
        <v>77</v>
      </c>
      <c r="AY170" s="211" t="s">
        <v>219</v>
      </c>
      <c r="BK170" s="213">
        <f>SUM(BK171:BK180)</f>
        <v>0</v>
      </c>
    </row>
    <row r="171" s="2" customFormat="1" ht="16.5" customHeight="1">
      <c r="A171" s="42"/>
      <c r="B171" s="43"/>
      <c r="C171" s="216" t="s">
        <v>366</v>
      </c>
      <c r="D171" s="216" t="s">
        <v>221</v>
      </c>
      <c r="E171" s="217" t="s">
        <v>459</v>
      </c>
      <c r="F171" s="218" t="s">
        <v>460</v>
      </c>
      <c r="G171" s="219" t="s">
        <v>461</v>
      </c>
      <c r="H171" s="220">
        <v>112</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84</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84</v>
      </c>
      <c r="BM171" s="227" t="s">
        <v>3508</v>
      </c>
    </row>
    <row r="172" s="13" customFormat="1">
      <c r="A172" s="13"/>
      <c r="B172" s="229"/>
      <c r="C172" s="230"/>
      <c r="D172" s="231" t="s">
        <v>228</v>
      </c>
      <c r="E172" s="232" t="s">
        <v>32</v>
      </c>
      <c r="F172" s="233" t="s">
        <v>3509</v>
      </c>
      <c r="G172" s="230"/>
      <c r="H172" s="234">
        <v>56</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77</v>
      </c>
      <c r="AY172" s="240" t="s">
        <v>219</v>
      </c>
    </row>
    <row r="173" s="13" customFormat="1">
      <c r="A173" s="13"/>
      <c r="B173" s="229"/>
      <c r="C173" s="230"/>
      <c r="D173" s="231" t="s">
        <v>228</v>
      </c>
      <c r="E173" s="232" t="s">
        <v>32</v>
      </c>
      <c r="F173" s="233" t="s">
        <v>3510</v>
      </c>
      <c r="G173" s="230"/>
      <c r="H173" s="234">
        <v>56</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77</v>
      </c>
      <c r="AY173" s="240" t="s">
        <v>219</v>
      </c>
    </row>
    <row r="174" s="14" customFormat="1">
      <c r="A174" s="14"/>
      <c r="B174" s="241"/>
      <c r="C174" s="242"/>
      <c r="D174" s="231" t="s">
        <v>228</v>
      </c>
      <c r="E174" s="243" t="s">
        <v>32</v>
      </c>
      <c r="F174" s="244" t="s">
        <v>231</v>
      </c>
      <c r="G174" s="242"/>
      <c r="H174" s="245">
        <v>112</v>
      </c>
      <c r="I174" s="246"/>
      <c r="J174" s="242"/>
      <c r="K174" s="242"/>
      <c r="L174" s="247"/>
      <c r="M174" s="248"/>
      <c r="N174" s="249"/>
      <c r="O174" s="249"/>
      <c r="P174" s="249"/>
      <c r="Q174" s="249"/>
      <c r="R174" s="249"/>
      <c r="S174" s="249"/>
      <c r="T174" s="250"/>
      <c r="U174" s="14"/>
      <c r="V174" s="14"/>
      <c r="W174" s="14"/>
      <c r="X174" s="14"/>
      <c r="Y174" s="14"/>
      <c r="Z174" s="14"/>
      <c r="AA174" s="14"/>
      <c r="AB174" s="14"/>
      <c r="AC174" s="14"/>
      <c r="AD174" s="14"/>
      <c r="AE174" s="14"/>
      <c r="AT174" s="251" t="s">
        <v>228</v>
      </c>
      <c r="AU174" s="251" t="s">
        <v>84</v>
      </c>
      <c r="AV174" s="14" t="s">
        <v>226</v>
      </c>
      <c r="AW174" s="14" t="s">
        <v>39</v>
      </c>
      <c r="AX174" s="14" t="s">
        <v>84</v>
      </c>
      <c r="AY174" s="251" t="s">
        <v>219</v>
      </c>
    </row>
    <row r="175" s="2" customFormat="1" ht="24.15" customHeight="1">
      <c r="A175" s="42"/>
      <c r="B175" s="43"/>
      <c r="C175" s="216" t="s">
        <v>370</v>
      </c>
      <c r="D175" s="216" t="s">
        <v>221</v>
      </c>
      <c r="E175" s="217" t="s">
        <v>3511</v>
      </c>
      <c r="F175" s="218" t="s">
        <v>3512</v>
      </c>
      <c r="G175" s="219" t="s">
        <v>3513</v>
      </c>
      <c r="H175" s="220">
        <v>2</v>
      </c>
      <c r="I175" s="221"/>
      <c r="J175" s="222">
        <f>ROUND(I175*H175,2)</f>
        <v>0</v>
      </c>
      <c r="K175" s="218" t="s">
        <v>3514</v>
      </c>
      <c r="L175" s="48"/>
      <c r="M175" s="223" t="s">
        <v>32</v>
      </c>
      <c r="N175" s="224"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241</v>
      </c>
      <c r="AT175" s="227" t="s">
        <v>221</v>
      </c>
      <c r="AU175" s="227" t="s">
        <v>84</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3515</v>
      </c>
    </row>
    <row r="176" s="13" customFormat="1">
      <c r="A176" s="13"/>
      <c r="B176" s="229"/>
      <c r="C176" s="230"/>
      <c r="D176" s="231" t="s">
        <v>228</v>
      </c>
      <c r="E176" s="232" t="s">
        <v>32</v>
      </c>
      <c r="F176" s="233" t="s">
        <v>3516</v>
      </c>
      <c r="G176" s="230"/>
      <c r="H176" s="234">
        <v>1</v>
      </c>
      <c r="I176" s="235"/>
      <c r="J176" s="230"/>
      <c r="K176" s="230"/>
      <c r="L176" s="236"/>
      <c r="M176" s="237"/>
      <c r="N176" s="238"/>
      <c r="O176" s="238"/>
      <c r="P176" s="238"/>
      <c r="Q176" s="238"/>
      <c r="R176" s="238"/>
      <c r="S176" s="238"/>
      <c r="T176" s="239"/>
      <c r="U176" s="13"/>
      <c r="V176" s="13"/>
      <c r="W176" s="13"/>
      <c r="X176" s="13"/>
      <c r="Y176" s="13"/>
      <c r="Z176" s="13"/>
      <c r="AA176" s="13"/>
      <c r="AB176" s="13"/>
      <c r="AC176" s="13"/>
      <c r="AD176" s="13"/>
      <c r="AE176" s="13"/>
      <c r="AT176" s="240" t="s">
        <v>228</v>
      </c>
      <c r="AU176" s="240" t="s">
        <v>84</v>
      </c>
      <c r="AV176" s="13" t="s">
        <v>86</v>
      </c>
      <c r="AW176" s="13" t="s">
        <v>39</v>
      </c>
      <c r="AX176" s="13" t="s">
        <v>77</v>
      </c>
      <c r="AY176" s="240" t="s">
        <v>219</v>
      </c>
    </row>
    <row r="177" s="13" customFormat="1">
      <c r="A177" s="13"/>
      <c r="B177" s="229"/>
      <c r="C177" s="230"/>
      <c r="D177" s="231" t="s">
        <v>228</v>
      </c>
      <c r="E177" s="232" t="s">
        <v>32</v>
      </c>
      <c r="F177" s="233" t="s">
        <v>3517</v>
      </c>
      <c r="G177" s="230"/>
      <c r="H177" s="234">
        <v>1</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77</v>
      </c>
      <c r="AY177" s="240" t="s">
        <v>219</v>
      </c>
    </row>
    <row r="178" s="14" customFormat="1">
      <c r="A178" s="14"/>
      <c r="B178" s="241"/>
      <c r="C178" s="242"/>
      <c r="D178" s="231" t="s">
        <v>228</v>
      </c>
      <c r="E178" s="243" t="s">
        <v>32</v>
      </c>
      <c r="F178" s="244" t="s">
        <v>231</v>
      </c>
      <c r="G178" s="242"/>
      <c r="H178" s="245">
        <v>2</v>
      </c>
      <c r="I178" s="246"/>
      <c r="J178" s="242"/>
      <c r="K178" s="242"/>
      <c r="L178" s="247"/>
      <c r="M178" s="248"/>
      <c r="N178" s="249"/>
      <c r="O178" s="249"/>
      <c r="P178" s="249"/>
      <c r="Q178" s="249"/>
      <c r="R178" s="249"/>
      <c r="S178" s="249"/>
      <c r="T178" s="250"/>
      <c r="U178" s="14"/>
      <c r="V178" s="14"/>
      <c r="W178" s="14"/>
      <c r="X178" s="14"/>
      <c r="Y178" s="14"/>
      <c r="Z178" s="14"/>
      <c r="AA178" s="14"/>
      <c r="AB178" s="14"/>
      <c r="AC178" s="14"/>
      <c r="AD178" s="14"/>
      <c r="AE178" s="14"/>
      <c r="AT178" s="251" t="s">
        <v>228</v>
      </c>
      <c r="AU178" s="251" t="s">
        <v>84</v>
      </c>
      <c r="AV178" s="14" t="s">
        <v>226</v>
      </c>
      <c r="AW178" s="14" t="s">
        <v>39</v>
      </c>
      <c r="AX178" s="14" t="s">
        <v>84</v>
      </c>
      <c r="AY178" s="251" t="s">
        <v>219</v>
      </c>
    </row>
    <row r="179" s="2" customFormat="1" ht="24.15" customHeight="1">
      <c r="A179" s="42"/>
      <c r="B179" s="43"/>
      <c r="C179" s="216" t="s">
        <v>375</v>
      </c>
      <c r="D179" s="216" t="s">
        <v>221</v>
      </c>
      <c r="E179" s="217" t="s">
        <v>466</v>
      </c>
      <c r="F179" s="218" t="s">
        <v>467</v>
      </c>
      <c r="G179" s="219" t="s">
        <v>240</v>
      </c>
      <c r="H179" s="220">
        <v>2</v>
      </c>
      <c r="I179" s="221"/>
      <c r="J179" s="222">
        <f>ROUND(I179*H179,2)</f>
        <v>0</v>
      </c>
      <c r="K179" s="218" t="s">
        <v>225</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84</v>
      </c>
      <c r="AT179" s="227" t="s">
        <v>221</v>
      </c>
      <c r="AU179" s="227" t="s">
        <v>84</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84</v>
      </c>
      <c r="BM179" s="227" t="s">
        <v>3518</v>
      </c>
    </row>
    <row r="180" s="13" customFormat="1">
      <c r="A180" s="13"/>
      <c r="B180" s="229"/>
      <c r="C180" s="230"/>
      <c r="D180" s="231" t="s">
        <v>228</v>
      </c>
      <c r="E180" s="232" t="s">
        <v>32</v>
      </c>
      <c r="F180" s="233" t="s">
        <v>3519</v>
      </c>
      <c r="G180" s="230"/>
      <c r="H180" s="234">
        <v>2</v>
      </c>
      <c r="I180" s="235"/>
      <c r="J180" s="230"/>
      <c r="K180" s="230"/>
      <c r="L180" s="236"/>
      <c r="M180" s="237"/>
      <c r="N180" s="238"/>
      <c r="O180" s="238"/>
      <c r="P180" s="238"/>
      <c r="Q180" s="238"/>
      <c r="R180" s="238"/>
      <c r="S180" s="238"/>
      <c r="T180" s="239"/>
      <c r="U180" s="13"/>
      <c r="V180" s="13"/>
      <c r="W180" s="13"/>
      <c r="X180" s="13"/>
      <c r="Y180" s="13"/>
      <c r="Z180" s="13"/>
      <c r="AA180" s="13"/>
      <c r="AB180" s="13"/>
      <c r="AC180" s="13"/>
      <c r="AD180" s="13"/>
      <c r="AE180" s="13"/>
      <c r="AT180" s="240" t="s">
        <v>228</v>
      </c>
      <c r="AU180" s="240" t="s">
        <v>84</v>
      </c>
      <c r="AV180" s="13" t="s">
        <v>86</v>
      </c>
      <c r="AW180" s="13" t="s">
        <v>39</v>
      </c>
      <c r="AX180" s="13" t="s">
        <v>84</v>
      </c>
      <c r="AY180" s="240" t="s">
        <v>219</v>
      </c>
    </row>
    <row r="181" s="12" customFormat="1" ht="25.92" customHeight="1">
      <c r="A181" s="12"/>
      <c r="B181" s="200"/>
      <c r="C181" s="201"/>
      <c r="D181" s="202" t="s">
        <v>76</v>
      </c>
      <c r="E181" s="203" t="s">
        <v>3520</v>
      </c>
      <c r="F181" s="203" t="s">
        <v>506</v>
      </c>
      <c r="G181" s="201"/>
      <c r="H181" s="201"/>
      <c r="I181" s="204"/>
      <c r="J181" s="205">
        <f>BK181</f>
        <v>0</v>
      </c>
      <c r="K181" s="201"/>
      <c r="L181" s="206"/>
      <c r="M181" s="207"/>
      <c r="N181" s="208"/>
      <c r="O181" s="208"/>
      <c r="P181" s="209">
        <f>SUM(P182:P186)</f>
        <v>0</v>
      </c>
      <c r="Q181" s="208"/>
      <c r="R181" s="209">
        <f>SUM(R182:R186)</f>
        <v>0</v>
      </c>
      <c r="S181" s="208"/>
      <c r="T181" s="210">
        <f>SUM(T182:T186)</f>
        <v>0</v>
      </c>
      <c r="U181" s="12"/>
      <c r="V181" s="12"/>
      <c r="W181" s="12"/>
      <c r="X181" s="12"/>
      <c r="Y181" s="12"/>
      <c r="Z181" s="12"/>
      <c r="AA181" s="12"/>
      <c r="AB181" s="12"/>
      <c r="AC181" s="12"/>
      <c r="AD181" s="12"/>
      <c r="AE181" s="12"/>
      <c r="AR181" s="211" t="s">
        <v>246</v>
      </c>
      <c r="AT181" s="212" t="s">
        <v>76</v>
      </c>
      <c r="AU181" s="212" t="s">
        <v>77</v>
      </c>
      <c r="AY181" s="211" t="s">
        <v>219</v>
      </c>
      <c r="BK181" s="213">
        <f>SUM(BK182:BK186)</f>
        <v>0</v>
      </c>
    </row>
    <row r="182" s="2" customFormat="1" ht="21.75" customHeight="1">
      <c r="A182" s="42"/>
      <c r="B182" s="43"/>
      <c r="C182" s="216" t="s">
        <v>380</v>
      </c>
      <c r="D182" s="216" t="s">
        <v>221</v>
      </c>
      <c r="E182" s="217" t="s">
        <v>508</v>
      </c>
      <c r="F182" s="218" t="s">
        <v>509</v>
      </c>
      <c r="G182" s="219" t="s">
        <v>510</v>
      </c>
      <c r="H182" s="262"/>
      <c r="I182" s="221"/>
      <c r="J182" s="222">
        <f>ROUND(I182*H182,2)</f>
        <v>0</v>
      </c>
      <c r="K182" s="218" t="s">
        <v>225</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511</v>
      </c>
      <c r="AT182" s="227" t="s">
        <v>221</v>
      </c>
      <c r="AU182" s="227" t="s">
        <v>84</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511</v>
      </c>
      <c r="BM182" s="227" t="s">
        <v>3521</v>
      </c>
    </row>
    <row r="183" s="2" customFormat="1" ht="24.15" customHeight="1">
      <c r="A183" s="42"/>
      <c r="B183" s="43"/>
      <c r="C183" s="216" t="s">
        <v>385</v>
      </c>
      <c r="D183" s="216" t="s">
        <v>221</v>
      </c>
      <c r="E183" s="217" t="s">
        <v>514</v>
      </c>
      <c r="F183" s="218" t="s">
        <v>515</v>
      </c>
      <c r="G183" s="219" t="s">
        <v>510</v>
      </c>
      <c r="H183" s="262"/>
      <c r="I183" s="221"/>
      <c r="J183" s="222">
        <f>ROUND(I183*H183,2)</f>
        <v>0</v>
      </c>
      <c r="K183" s="218" t="s">
        <v>225</v>
      </c>
      <c r="L183" s="48"/>
      <c r="M183" s="223" t="s">
        <v>32</v>
      </c>
      <c r="N183" s="224" t="s">
        <v>48</v>
      </c>
      <c r="O183" s="88"/>
      <c r="P183" s="225">
        <f>O183*H183</f>
        <v>0</v>
      </c>
      <c r="Q183" s="225">
        <v>0</v>
      </c>
      <c r="R183" s="225">
        <f>Q183*H183</f>
        <v>0</v>
      </c>
      <c r="S183" s="225">
        <v>0</v>
      </c>
      <c r="T183" s="226">
        <f>S183*H183</f>
        <v>0</v>
      </c>
      <c r="U183" s="42"/>
      <c r="V183" s="42"/>
      <c r="W183" s="42"/>
      <c r="X183" s="42"/>
      <c r="Y183" s="42"/>
      <c r="Z183" s="42"/>
      <c r="AA183" s="42"/>
      <c r="AB183" s="42"/>
      <c r="AC183" s="42"/>
      <c r="AD183" s="42"/>
      <c r="AE183" s="42"/>
      <c r="AR183" s="227" t="s">
        <v>511</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511</v>
      </c>
      <c r="BM183" s="227" t="s">
        <v>3522</v>
      </c>
    </row>
    <row r="184" s="2" customFormat="1" ht="24.15" customHeight="1">
      <c r="A184" s="42"/>
      <c r="B184" s="43"/>
      <c r="C184" s="216" t="s">
        <v>390</v>
      </c>
      <c r="D184" s="216" t="s">
        <v>221</v>
      </c>
      <c r="E184" s="217" t="s">
        <v>518</v>
      </c>
      <c r="F184" s="218" t="s">
        <v>519</v>
      </c>
      <c r="G184" s="219" t="s">
        <v>510</v>
      </c>
      <c r="H184" s="262"/>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511</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511</v>
      </c>
      <c r="BM184" s="227" t="s">
        <v>3523</v>
      </c>
    </row>
    <row r="185" s="2" customFormat="1" ht="33" customHeight="1">
      <c r="A185" s="42"/>
      <c r="B185" s="43"/>
      <c r="C185" s="216" t="s">
        <v>394</v>
      </c>
      <c r="D185" s="216" t="s">
        <v>221</v>
      </c>
      <c r="E185" s="217" t="s">
        <v>526</v>
      </c>
      <c r="F185" s="218" t="s">
        <v>527</v>
      </c>
      <c r="G185" s="219" t="s">
        <v>510</v>
      </c>
      <c r="H185" s="262"/>
      <c r="I185" s="221"/>
      <c r="J185" s="222">
        <f>ROUND(I185*H185,2)</f>
        <v>0</v>
      </c>
      <c r="K185" s="218" t="s">
        <v>3524</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521</v>
      </c>
      <c r="AT185" s="227" t="s">
        <v>221</v>
      </c>
      <c r="AU185" s="227" t="s">
        <v>84</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521</v>
      </c>
      <c r="BM185" s="227" t="s">
        <v>3525</v>
      </c>
    </row>
    <row r="186" s="2" customFormat="1" ht="55.5" customHeight="1">
      <c r="A186" s="42"/>
      <c r="B186" s="43"/>
      <c r="C186" s="216" t="s">
        <v>398</v>
      </c>
      <c r="D186" s="216" t="s">
        <v>221</v>
      </c>
      <c r="E186" s="217" t="s">
        <v>530</v>
      </c>
      <c r="F186" s="218" t="s">
        <v>531</v>
      </c>
      <c r="G186" s="219" t="s">
        <v>510</v>
      </c>
      <c r="H186" s="262"/>
      <c r="I186" s="221"/>
      <c r="J186" s="222">
        <f>ROUND(I186*H186,2)</f>
        <v>0</v>
      </c>
      <c r="K186" s="218" t="s">
        <v>225</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511</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511</v>
      </c>
      <c r="BM186" s="227" t="s">
        <v>3526</v>
      </c>
    </row>
    <row r="187" s="12" customFormat="1" ht="25.92" customHeight="1">
      <c r="A187" s="12"/>
      <c r="B187" s="200"/>
      <c r="C187" s="201"/>
      <c r="D187" s="202" t="s">
        <v>76</v>
      </c>
      <c r="E187" s="203" t="s">
        <v>540</v>
      </c>
      <c r="F187" s="203" t="s">
        <v>540</v>
      </c>
      <c r="G187" s="201"/>
      <c r="H187" s="201"/>
      <c r="I187" s="204"/>
      <c r="J187" s="205">
        <f>BK187</f>
        <v>0</v>
      </c>
      <c r="K187" s="201"/>
      <c r="L187" s="206"/>
      <c r="M187" s="207"/>
      <c r="N187" s="208"/>
      <c r="O187" s="208"/>
      <c r="P187" s="209">
        <f>SUM(P188:P190)</f>
        <v>0</v>
      </c>
      <c r="Q187" s="208"/>
      <c r="R187" s="209">
        <f>SUM(R188:R190)</f>
        <v>0</v>
      </c>
      <c r="S187" s="208"/>
      <c r="T187" s="210">
        <f>SUM(T188:T190)</f>
        <v>0</v>
      </c>
      <c r="U187" s="12"/>
      <c r="V187" s="12"/>
      <c r="W187" s="12"/>
      <c r="X187" s="12"/>
      <c r="Y187" s="12"/>
      <c r="Z187" s="12"/>
      <c r="AA187" s="12"/>
      <c r="AB187" s="12"/>
      <c r="AC187" s="12"/>
      <c r="AD187" s="12"/>
      <c r="AE187" s="12"/>
      <c r="AR187" s="211" t="s">
        <v>246</v>
      </c>
      <c r="AT187" s="212" t="s">
        <v>76</v>
      </c>
      <c r="AU187" s="212" t="s">
        <v>77</v>
      </c>
      <c r="AY187" s="211" t="s">
        <v>219</v>
      </c>
      <c r="BK187" s="213">
        <f>SUM(BK188:BK190)</f>
        <v>0</v>
      </c>
    </row>
    <row r="188" s="2" customFormat="1" ht="24.15" customHeight="1">
      <c r="A188" s="42"/>
      <c r="B188" s="43"/>
      <c r="C188" s="216" t="s">
        <v>402</v>
      </c>
      <c r="D188" s="216" t="s">
        <v>221</v>
      </c>
      <c r="E188" s="217" t="s">
        <v>3527</v>
      </c>
      <c r="F188" s="218" t="s">
        <v>548</v>
      </c>
      <c r="G188" s="219" t="s">
        <v>259</v>
      </c>
      <c r="H188" s="220">
        <v>930</v>
      </c>
      <c r="I188" s="221"/>
      <c r="J188" s="222">
        <f>ROUND(I188*H188,2)</f>
        <v>0</v>
      </c>
      <c r="K188" s="218" t="s">
        <v>32</v>
      </c>
      <c r="L188" s="48"/>
      <c r="M188" s="223" t="s">
        <v>32</v>
      </c>
      <c r="N188" s="224" t="s">
        <v>48</v>
      </c>
      <c r="O188" s="88"/>
      <c r="P188" s="225">
        <f>O188*H188</f>
        <v>0</v>
      </c>
      <c r="Q188" s="225">
        <v>0</v>
      </c>
      <c r="R188" s="225">
        <f>Q188*H188</f>
        <v>0</v>
      </c>
      <c r="S188" s="225">
        <v>0</v>
      </c>
      <c r="T188" s="226">
        <f>S188*H188</f>
        <v>0</v>
      </c>
      <c r="U188" s="42"/>
      <c r="V188" s="42"/>
      <c r="W188" s="42"/>
      <c r="X188" s="42"/>
      <c r="Y188" s="42"/>
      <c r="Z188" s="42"/>
      <c r="AA188" s="42"/>
      <c r="AB188" s="42"/>
      <c r="AC188" s="42"/>
      <c r="AD188" s="42"/>
      <c r="AE188" s="42"/>
      <c r="AR188" s="227" t="s">
        <v>226</v>
      </c>
      <c r="AT188" s="227" t="s">
        <v>221</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3528</v>
      </c>
    </row>
    <row r="189" s="13" customFormat="1">
      <c r="A189" s="13"/>
      <c r="B189" s="229"/>
      <c r="C189" s="230"/>
      <c r="D189" s="231" t="s">
        <v>228</v>
      </c>
      <c r="E189" s="232" t="s">
        <v>32</v>
      </c>
      <c r="F189" s="233" t="s">
        <v>3529</v>
      </c>
      <c r="G189" s="230"/>
      <c r="H189" s="234">
        <v>930</v>
      </c>
      <c r="I189" s="235"/>
      <c r="J189" s="230"/>
      <c r="K189" s="230"/>
      <c r="L189" s="236"/>
      <c r="M189" s="237"/>
      <c r="N189" s="238"/>
      <c r="O189" s="238"/>
      <c r="P189" s="238"/>
      <c r="Q189" s="238"/>
      <c r="R189" s="238"/>
      <c r="S189" s="238"/>
      <c r="T189" s="239"/>
      <c r="U189" s="13"/>
      <c r="V189" s="13"/>
      <c r="W189" s="13"/>
      <c r="X189" s="13"/>
      <c r="Y189" s="13"/>
      <c r="Z189" s="13"/>
      <c r="AA189" s="13"/>
      <c r="AB189" s="13"/>
      <c r="AC189" s="13"/>
      <c r="AD189" s="13"/>
      <c r="AE189" s="13"/>
      <c r="AT189" s="240" t="s">
        <v>228</v>
      </c>
      <c r="AU189" s="240" t="s">
        <v>84</v>
      </c>
      <c r="AV189" s="13" t="s">
        <v>86</v>
      </c>
      <c r="AW189" s="13" t="s">
        <v>39</v>
      </c>
      <c r="AX189" s="13" t="s">
        <v>84</v>
      </c>
      <c r="AY189" s="240" t="s">
        <v>219</v>
      </c>
    </row>
    <row r="190" s="15" customFormat="1">
      <c r="A190" s="15"/>
      <c r="B190" s="266"/>
      <c r="C190" s="267"/>
      <c r="D190" s="231" t="s">
        <v>228</v>
      </c>
      <c r="E190" s="268" t="s">
        <v>32</v>
      </c>
      <c r="F190" s="269" t="s">
        <v>3530</v>
      </c>
      <c r="G190" s="267"/>
      <c r="H190" s="268" t="s">
        <v>32</v>
      </c>
      <c r="I190" s="270"/>
      <c r="J190" s="267"/>
      <c r="K190" s="267"/>
      <c r="L190" s="271"/>
      <c r="M190" s="307"/>
      <c r="N190" s="308"/>
      <c r="O190" s="308"/>
      <c r="P190" s="308"/>
      <c r="Q190" s="308"/>
      <c r="R190" s="308"/>
      <c r="S190" s="308"/>
      <c r="T190" s="309"/>
      <c r="U190" s="15"/>
      <c r="V190" s="15"/>
      <c r="W190" s="15"/>
      <c r="X190" s="15"/>
      <c r="Y190" s="15"/>
      <c r="Z190" s="15"/>
      <c r="AA190" s="15"/>
      <c r="AB190" s="15"/>
      <c r="AC190" s="15"/>
      <c r="AD190" s="15"/>
      <c r="AE190" s="15"/>
      <c r="AT190" s="275" t="s">
        <v>228</v>
      </c>
      <c r="AU190" s="275" t="s">
        <v>84</v>
      </c>
      <c r="AV190" s="15" t="s">
        <v>84</v>
      </c>
      <c r="AW190" s="15" t="s">
        <v>39</v>
      </c>
      <c r="AX190" s="15" t="s">
        <v>77</v>
      </c>
      <c r="AY190" s="275" t="s">
        <v>219</v>
      </c>
    </row>
    <row r="191" s="2" customFormat="1" ht="6.96" customHeight="1">
      <c r="A191" s="42"/>
      <c r="B191" s="63"/>
      <c r="C191" s="64"/>
      <c r="D191" s="64"/>
      <c r="E191" s="64"/>
      <c r="F191" s="64"/>
      <c r="G191" s="64"/>
      <c r="H191" s="64"/>
      <c r="I191" s="64"/>
      <c r="J191" s="64"/>
      <c r="K191" s="64"/>
      <c r="L191" s="48"/>
      <c r="M191" s="42"/>
      <c r="O191" s="42"/>
      <c r="P191" s="42"/>
      <c r="Q191" s="42"/>
      <c r="R191" s="42"/>
      <c r="S191" s="42"/>
      <c r="T191" s="42"/>
      <c r="U191" s="42"/>
      <c r="V191" s="42"/>
      <c r="W191" s="42"/>
      <c r="X191" s="42"/>
      <c r="Y191" s="42"/>
      <c r="Z191" s="42"/>
      <c r="AA191" s="42"/>
      <c r="AB191" s="42"/>
      <c r="AC191" s="42"/>
      <c r="AD191" s="42"/>
      <c r="AE191" s="42"/>
    </row>
  </sheetData>
  <sheetProtection sheet="1" autoFilter="0" formatColumns="0" formatRows="0" objects="1" scenarios="1" spinCount="100000" saltValue="gLsFI+LOD8k1+0irVR4nSZY2YFlt0pwMafdTV9iipDsN9fiapmksWgkHY459bvz6lP1PDMFJtiaVU8Le2As2nQ==" hashValue="QqL8E73g2tMX1d3sNiU06SgXjeSkEPNTaiDSOlIeL7cK+cDjLqxr/t3CHZNntS1rOHN6Dn/SmDdxTfBploydTQ==" algorithmName="SHA-512" password="CC35"/>
  <autoFilter ref="C90:K190"/>
  <mergeCells count="12">
    <mergeCell ref="E7:H7"/>
    <mergeCell ref="E9:H9"/>
    <mergeCell ref="E11:H11"/>
    <mergeCell ref="E20:H20"/>
    <mergeCell ref="E29:H29"/>
    <mergeCell ref="E50:H50"/>
    <mergeCell ref="E52:H52"/>
    <mergeCell ref="E54:H54"/>
    <mergeCell ref="E79:H79"/>
    <mergeCell ref="E81:H81"/>
    <mergeCell ref="E83:H8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178</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3531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3532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ROUND(J137,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ROUND((SUM(BE137:BE235)),  2)</f>
        <v>0</v>
      </c>
      <c r="G35" s="42"/>
      <c r="H35" s="42"/>
      <c r="I35" s="161">
        <v>0.20999999999999999</v>
      </c>
      <c r="J35" s="160">
        <f>ROUND(((SUM(BE137:BE235))*I35),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ROUND((SUM(BF137:BF235)),  2)</f>
        <v>0</v>
      </c>
      <c r="G36" s="42"/>
      <c r="H36" s="42"/>
      <c r="I36" s="161">
        <v>0.14999999999999999</v>
      </c>
      <c r="J36" s="160">
        <f>ROUND(((SUM(BF137:BF235))*I36),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ROUND((SUM(BG137:BG235)),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ROUND((SUM(BH137:BH235)),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ROUND((SUM(BI137:BI235)),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3531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76-01 - ZAST Žďár nad Metují, oprava osvětlení</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J137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3533</v>
      </c>
      <c r="E64" s="181"/>
      <c r="F64" s="181"/>
      <c r="G64" s="181"/>
      <c r="H64" s="181"/>
      <c r="I64" s="181"/>
      <c r="J64" s="182">
        <f>J138</f>
        <v>0</v>
      </c>
      <c r="K64" s="179"/>
      <c r="L64" s="183"/>
      <c r="S64" s="9"/>
      <c r="T64" s="9"/>
      <c r="U64" s="9"/>
      <c r="V64" s="9"/>
      <c r="W64" s="9"/>
      <c r="X64" s="9"/>
      <c r="Y64" s="9"/>
      <c r="Z64" s="9"/>
      <c r="AA64" s="9"/>
      <c r="AB64" s="9"/>
      <c r="AC64" s="9"/>
      <c r="AD64" s="9"/>
      <c r="AE64" s="9"/>
    </row>
    <row r="65" s="10" customFormat="1" ht="19.92" customHeight="1">
      <c r="A65" s="10"/>
      <c r="B65" s="184"/>
      <c r="C65" s="129"/>
      <c r="D65" s="185" t="s">
        <v>3534</v>
      </c>
      <c r="E65" s="186"/>
      <c r="F65" s="186"/>
      <c r="G65" s="186"/>
      <c r="H65" s="186"/>
      <c r="I65" s="186"/>
      <c r="J65" s="187">
        <f>J139</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3535</v>
      </c>
      <c r="E66" s="186"/>
      <c r="F66" s="186"/>
      <c r="G66" s="186"/>
      <c r="H66" s="186"/>
      <c r="I66" s="186"/>
      <c r="J66" s="187">
        <f>J141</f>
        <v>0</v>
      </c>
      <c r="K66" s="129"/>
      <c r="L66" s="188"/>
      <c r="S66" s="10"/>
      <c r="T66" s="10"/>
      <c r="U66" s="10"/>
      <c r="V66" s="10"/>
      <c r="W66" s="10"/>
      <c r="X66" s="10"/>
      <c r="Y66" s="10"/>
      <c r="Z66" s="10"/>
      <c r="AA66" s="10"/>
      <c r="AB66" s="10"/>
      <c r="AC66" s="10"/>
      <c r="AD66" s="10"/>
      <c r="AE66" s="10"/>
    </row>
    <row r="67" s="9" customFormat="1" ht="24.96" customHeight="1">
      <c r="A67" s="9"/>
      <c r="B67" s="178"/>
      <c r="C67" s="179"/>
      <c r="D67" s="180" t="s">
        <v>3536</v>
      </c>
      <c r="E67" s="181"/>
      <c r="F67" s="181"/>
      <c r="G67" s="181"/>
      <c r="H67" s="181"/>
      <c r="I67" s="181"/>
      <c r="J67" s="182">
        <f>J143</f>
        <v>0</v>
      </c>
      <c r="K67" s="179"/>
      <c r="L67" s="183"/>
      <c r="S67" s="9"/>
      <c r="T67" s="9"/>
      <c r="U67" s="9"/>
      <c r="V67" s="9"/>
      <c r="W67" s="9"/>
      <c r="X67" s="9"/>
      <c r="Y67" s="9"/>
      <c r="Z67" s="9"/>
      <c r="AA67" s="9"/>
      <c r="AB67" s="9"/>
      <c r="AC67" s="9"/>
      <c r="AD67" s="9"/>
      <c r="AE67" s="9"/>
    </row>
    <row r="68" s="9" customFormat="1" ht="24.96" customHeight="1">
      <c r="A68" s="9"/>
      <c r="B68" s="178"/>
      <c r="C68" s="179"/>
      <c r="D68" s="180" t="s">
        <v>3537</v>
      </c>
      <c r="E68" s="181"/>
      <c r="F68" s="181"/>
      <c r="G68" s="181"/>
      <c r="H68" s="181"/>
      <c r="I68" s="181"/>
      <c r="J68" s="182">
        <f>J144</f>
        <v>0</v>
      </c>
      <c r="K68" s="179"/>
      <c r="L68" s="183"/>
      <c r="S68" s="9"/>
      <c r="T68" s="9"/>
      <c r="U68" s="9"/>
      <c r="V68" s="9"/>
      <c r="W68" s="9"/>
      <c r="X68" s="9"/>
      <c r="Y68" s="9"/>
      <c r="Z68" s="9"/>
      <c r="AA68" s="9"/>
      <c r="AB68" s="9"/>
      <c r="AC68" s="9"/>
      <c r="AD68" s="9"/>
      <c r="AE68" s="9"/>
    </row>
    <row r="69" s="10" customFormat="1" ht="19.92" customHeight="1">
      <c r="A69" s="10"/>
      <c r="B69" s="184"/>
      <c r="C69" s="129"/>
      <c r="D69" s="185" t="s">
        <v>3538</v>
      </c>
      <c r="E69" s="186"/>
      <c r="F69" s="186"/>
      <c r="G69" s="186"/>
      <c r="H69" s="186"/>
      <c r="I69" s="186"/>
      <c r="J69" s="187">
        <f>J145</f>
        <v>0</v>
      </c>
      <c r="K69" s="129"/>
      <c r="L69" s="188"/>
      <c r="S69" s="10"/>
      <c r="T69" s="10"/>
      <c r="U69" s="10"/>
      <c r="V69" s="10"/>
      <c r="W69" s="10"/>
      <c r="X69" s="10"/>
      <c r="Y69" s="10"/>
      <c r="Z69" s="10"/>
      <c r="AA69" s="10"/>
      <c r="AB69" s="10"/>
      <c r="AC69" s="10"/>
      <c r="AD69" s="10"/>
      <c r="AE69" s="10"/>
    </row>
    <row r="70" s="9" customFormat="1" ht="24.96" customHeight="1">
      <c r="A70" s="9"/>
      <c r="B70" s="178"/>
      <c r="C70" s="179"/>
      <c r="D70" s="180" t="s">
        <v>3539</v>
      </c>
      <c r="E70" s="181"/>
      <c r="F70" s="181"/>
      <c r="G70" s="181"/>
      <c r="H70" s="181"/>
      <c r="I70" s="181"/>
      <c r="J70" s="182">
        <f>J147</f>
        <v>0</v>
      </c>
      <c r="K70" s="179"/>
      <c r="L70" s="183"/>
      <c r="S70" s="9"/>
      <c r="T70" s="9"/>
      <c r="U70" s="9"/>
      <c r="V70" s="9"/>
      <c r="W70" s="9"/>
      <c r="X70" s="9"/>
      <c r="Y70" s="9"/>
      <c r="Z70" s="9"/>
      <c r="AA70" s="9"/>
      <c r="AB70" s="9"/>
      <c r="AC70" s="9"/>
      <c r="AD70" s="9"/>
      <c r="AE70" s="9"/>
    </row>
    <row r="71" s="9" customFormat="1" ht="24.96" customHeight="1">
      <c r="A71" s="9"/>
      <c r="B71" s="178"/>
      <c r="C71" s="179"/>
      <c r="D71" s="180" t="s">
        <v>3540</v>
      </c>
      <c r="E71" s="181"/>
      <c r="F71" s="181"/>
      <c r="G71" s="181"/>
      <c r="H71" s="181"/>
      <c r="I71" s="181"/>
      <c r="J71" s="182">
        <f>J148</f>
        <v>0</v>
      </c>
      <c r="K71" s="179"/>
      <c r="L71" s="183"/>
      <c r="S71" s="9"/>
      <c r="T71" s="9"/>
      <c r="U71" s="9"/>
      <c r="V71" s="9"/>
      <c r="W71" s="9"/>
      <c r="X71" s="9"/>
      <c r="Y71" s="9"/>
      <c r="Z71" s="9"/>
      <c r="AA71" s="9"/>
      <c r="AB71" s="9"/>
      <c r="AC71" s="9"/>
      <c r="AD71" s="9"/>
      <c r="AE71" s="9"/>
    </row>
    <row r="72" s="10" customFormat="1" ht="19.92" customHeight="1">
      <c r="A72" s="10"/>
      <c r="B72" s="184"/>
      <c r="C72" s="129"/>
      <c r="D72" s="185" t="s">
        <v>3541</v>
      </c>
      <c r="E72" s="186"/>
      <c r="F72" s="186"/>
      <c r="G72" s="186"/>
      <c r="H72" s="186"/>
      <c r="I72" s="186"/>
      <c r="J72" s="187">
        <f>J149</f>
        <v>0</v>
      </c>
      <c r="K72" s="129"/>
      <c r="L72" s="188"/>
      <c r="S72" s="10"/>
      <c r="T72" s="10"/>
      <c r="U72" s="10"/>
      <c r="V72" s="10"/>
      <c r="W72" s="10"/>
      <c r="X72" s="10"/>
      <c r="Y72" s="10"/>
      <c r="Z72" s="10"/>
      <c r="AA72" s="10"/>
      <c r="AB72" s="10"/>
      <c r="AC72" s="10"/>
      <c r="AD72" s="10"/>
      <c r="AE72" s="10"/>
    </row>
    <row r="73" s="10" customFormat="1" ht="19.92" customHeight="1">
      <c r="A73" s="10"/>
      <c r="B73" s="184"/>
      <c r="C73" s="129"/>
      <c r="D73" s="185" t="s">
        <v>3542</v>
      </c>
      <c r="E73" s="186"/>
      <c r="F73" s="186"/>
      <c r="G73" s="186"/>
      <c r="H73" s="186"/>
      <c r="I73" s="186"/>
      <c r="J73" s="187">
        <f>J150</f>
        <v>0</v>
      </c>
      <c r="K73" s="129"/>
      <c r="L73" s="188"/>
      <c r="S73" s="10"/>
      <c r="T73" s="10"/>
      <c r="U73" s="10"/>
      <c r="V73" s="10"/>
      <c r="W73" s="10"/>
      <c r="X73" s="10"/>
      <c r="Y73" s="10"/>
      <c r="Z73" s="10"/>
      <c r="AA73" s="10"/>
      <c r="AB73" s="10"/>
      <c r="AC73" s="10"/>
      <c r="AD73" s="10"/>
      <c r="AE73" s="10"/>
    </row>
    <row r="74" s="10" customFormat="1" ht="19.92" customHeight="1">
      <c r="A74" s="10"/>
      <c r="B74" s="184"/>
      <c r="C74" s="129"/>
      <c r="D74" s="185" t="s">
        <v>3543</v>
      </c>
      <c r="E74" s="186"/>
      <c r="F74" s="186"/>
      <c r="G74" s="186"/>
      <c r="H74" s="186"/>
      <c r="I74" s="186"/>
      <c r="J74" s="187">
        <f>J152</f>
        <v>0</v>
      </c>
      <c r="K74" s="129"/>
      <c r="L74" s="188"/>
      <c r="S74" s="10"/>
      <c r="T74" s="10"/>
      <c r="U74" s="10"/>
      <c r="V74" s="10"/>
      <c r="W74" s="10"/>
      <c r="X74" s="10"/>
      <c r="Y74" s="10"/>
      <c r="Z74" s="10"/>
      <c r="AA74" s="10"/>
      <c r="AB74" s="10"/>
      <c r="AC74" s="10"/>
      <c r="AD74" s="10"/>
      <c r="AE74" s="10"/>
    </row>
    <row r="75" s="10" customFormat="1" ht="19.92" customHeight="1">
      <c r="A75" s="10"/>
      <c r="B75" s="184"/>
      <c r="C75" s="129"/>
      <c r="D75" s="185" t="s">
        <v>3544</v>
      </c>
      <c r="E75" s="186"/>
      <c r="F75" s="186"/>
      <c r="G75" s="186"/>
      <c r="H75" s="186"/>
      <c r="I75" s="186"/>
      <c r="J75" s="187">
        <f>J153</f>
        <v>0</v>
      </c>
      <c r="K75" s="129"/>
      <c r="L75" s="188"/>
      <c r="S75" s="10"/>
      <c r="T75" s="10"/>
      <c r="U75" s="10"/>
      <c r="V75" s="10"/>
      <c r="W75" s="10"/>
      <c r="X75" s="10"/>
      <c r="Y75" s="10"/>
      <c r="Z75" s="10"/>
      <c r="AA75" s="10"/>
      <c r="AB75" s="10"/>
      <c r="AC75" s="10"/>
      <c r="AD75" s="10"/>
      <c r="AE75" s="10"/>
    </row>
    <row r="76" s="10" customFormat="1" ht="19.92" customHeight="1">
      <c r="A76" s="10"/>
      <c r="B76" s="184"/>
      <c r="C76" s="129"/>
      <c r="D76" s="185" t="s">
        <v>3545</v>
      </c>
      <c r="E76" s="186"/>
      <c r="F76" s="186"/>
      <c r="G76" s="186"/>
      <c r="H76" s="186"/>
      <c r="I76" s="186"/>
      <c r="J76" s="187">
        <f>J155</f>
        <v>0</v>
      </c>
      <c r="K76" s="129"/>
      <c r="L76" s="188"/>
      <c r="S76" s="10"/>
      <c r="T76" s="10"/>
      <c r="U76" s="10"/>
      <c r="V76" s="10"/>
      <c r="W76" s="10"/>
      <c r="X76" s="10"/>
      <c r="Y76" s="10"/>
      <c r="Z76" s="10"/>
      <c r="AA76" s="10"/>
      <c r="AB76" s="10"/>
      <c r="AC76" s="10"/>
      <c r="AD76" s="10"/>
      <c r="AE76" s="10"/>
    </row>
    <row r="77" s="10" customFormat="1" ht="19.92" customHeight="1">
      <c r="A77" s="10"/>
      <c r="B77" s="184"/>
      <c r="C77" s="129"/>
      <c r="D77" s="185" t="s">
        <v>3546</v>
      </c>
      <c r="E77" s="186"/>
      <c r="F77" s="186"/>
      <c r="G77" s="186"/>
      <c r="H77" s="186"/>
      <c r="I77" s="186"/>
      <c r="J77" s="187">
        <f>J157</f>
        <v>0</v>
      </c>
      <c r="K77" s="129"/>
      <c r="L77" s="188"/>
      <c r="S77" s="10"/>
      <c r="T77" s="10"/>
      <c r="U77" s="10"/>
      <c r="V77" s="10"/>
      <c r="W77" s="10"/>
      <c r="X77" s="10"/>
      <c r="Y77" s="10"/>
      <c r="Z77" s="10"/>
      <c r="AA77" s="10"/>
      <c r="AB77" s="10"/>
      <c r="AC77" s="10"/>
      <c r="AD77" s="10"/>
      <c r="AE77" s="10"/>
    </row>
    <row r="78" s="10" customFormat="1" ht="19.92" customHeight="1">
      <c r="A78" s="10"/>
      <c r="B78" s="184"/>
      <c r="C78" s="129"/>
      <c r="D78" s="185" t="s">
        <v>3547</v>
      </c>
      <c r="E78" s="186"/>
      <c r="F78" s="186"/>
      <c r="G78" s="186"/>
      <c r="H78" s="186"/>
      <c r="I78" s="186"/>
      <c r="J78" s="187">
        <f>J159</f>
        <v>0</v>
      </c>
      <c r="K78" s="129"/>
      <c r="L78" s="188"/>
      <c r="S78" s="10"/>
      <c r="T78" s="10"/>
      <c r="U78" s="10"/>
      <c r="V78" s="10"/>
      <c r="W78" s="10"/>
      <c r="X78" s="10"/>
      <c r="Y78" s="10"/>
      <c r="Z78" s="10"/>
      <c r="AA78" s="10"/>
      <c r="AB78" s="10"/>
      <c r="AC78" s="10"/>
      <c r="AD78" s="10"/>
      <c r="AE78" s="10"/>
    </row>
    <row r="79" s="10" customFormat="1" ht="19.92" customHeight="1">
      <c r="A79" s="10"/>
      <c r="B79" s="184"/>
      <c r="C79" s="129"/>
      <c r="D79" s="185" t="s">
        <v>3535</v>
      </c>
      <c r="E79" s="186"/>
      <c r="F79" s="186"/>
      <c r="G79" s="186"/>
      <c r="H79" s="186"/>
      <c r="I79" s="186"/>
      <c r="J79" s="187">
        <f>J161</f>
        <v>0</v>
      </c>
      <c r="K79" s="129"/>
      <c r="L79" s="188"/>
      <c r="S79" s="10"/>
      <c r="T79" s="10"/>
      <c r="U79" s="10"/>
      <c r="V79" s="10"/>
      <c r="W79" s="10"/>
      <c r="X79" s="10"/>
      <c r="Y79" s="10"/>
      <c r="Z79" s="10"/>
      <c r="AA79" s="10"/>
      <c r="AB79" s="10"/>
      <c r="AC79" s="10"/>
      <c r="AD79" s="10"/>
      <c r="AE79" s="10"/>
    </row>
    <row r="80" s="10" customFormat="1" ht="14.88" customHeight="1">
      <c r="A80" s="10"/>
      <c r="B80" s="184"/>
      <c r="C80" s="129"/>
      <c r="D80" s="185" t="s">
        <v>3548</v>
      </c>
      <c r="E80" s="186"/>
      <c r="F80" s="186"/>
      <c r="G80" s="186"/>
      <c r="H80" s="186"/>
      <c r="I80" s="186"/>
      <c r="J80" s="187">
        <f>J165</f>
        <v>0</v>
      </c>
      <c r="K80" s="129"/>
      <c r="L80" s="188"/>
      <c r="S80" s="10"/>
      <c r="T80" s="10"/>
      <c r="U80" s="10"/>
      <c r="V80" s="10"/>
      <c r="W80" s="10"/>
      <c r="X80" s="10"/>
      <c r="Y80" s="10"/>
      <c r="Z80" s="10"/>
      <c r="AA80" s="10"/>
      <c r="AB80" s="10"/>
      <c r="AC80" s="10"/>
      <c r="AD80" s="10"/>
      <c r="AE80" s="10"/>
    </row>
    <row r="81" s="10" customFormat="1" ht="14.88" customHeight="1">
      <c r="A81" s="10"/>
      <c r="B81" s="184"/>
      <c r="C81" s="129"/>
      <c r="D81" s="185" t="s">
        <v>3549</v>
      </c>
      <c r="E81" s="186"/>
      <c r="F81" s="186"/>
      <c r="G81" s="186"/>
      <c r="H81" s="186"/>
      <c r="I81" s="186"/>
      <c r="J81" s="187">
        <f>J166</f>
        <v>0</v>
      </c>
      <c r="K81" s="129"/>
      <c r="L81" s="188"/>
      <c r="S81" s="10"/>
      <c r="T81" s="10"/>
      <c r="U81" s="10"/>
      <c r="V81" s="10"/>
      <c r="W81" s="10"/>
      <c r="X81" s="10"/>
      <c r="Y81" s="10"/>
      <c r="Z81" s="10"/>
      <c r="AA81" s="10"/>
      <c r="AB81" s="10"/>
      <c r="AC81" s="10"/>
      <c r="AD81" s="10"/>
      <c r="AE81" s="10"/>
    </row>
    <row r="82" s="10" customFormat="1" ht="19.92" customHeight="1">
      <c r="A82" s="10"/>
      <c r="B82" s="184"/>
      <c r="C82" s="129"/>
      <c r="D82" s="185" t="s">
        <v>3550</v>
      </c>
      <c r="E82" s="186"/>
      <c r="F82" s="186"/>
      <c r="G82" s="186"/>
      <c r="H82" s="186"/>
      <c r="I82" s="186"/>
      <c r="J82" s="187">
        <f>J167</f>
        <v>0</v>
      </c>
      <c r="K82" s="129"/>
      <c r="L82" s="188"/>
      <c r="S82" s="10"/>
      <c r="T82" s="10"/>
      <c r="U82" s="10"/>
      <c r="V82" s="10"/>
      <c r="W82" s="10"/>
      <c r="X82" s="10"/>
      <c r="Y82" s="10"/>
      <c r="Z82" s="10"/>
      <c r="AA82" s="10"/>
      <c r="AB82" s="10"/>
      <c r="AC82" s="10"/>
      <c r="AD82" s="10"/>
      <c r="AE82" s="10"/>
    </row>
    <row r="83" s="10" customFormat="1" ht="19.92" customHeight="1">
      <c r="A83" s="10"/>
      <c r="B83" s="184"/>
      <c r="C83" s="129"/>
      <c r="D83" s="185" t="s">
        <v>3545</v>
      </c>
      <c r="E83" s="186"/>
      <c r="F83" s="186"/>
      <c r="G83" s="186"/>
      <c r="H83" s="186"/>
      <c r="I83" s="186"/>
      <c r="J83" s="187">
        <f>J170</f>
        <v>0</v>
      </c>
      <c r="K83" s="129"/>
      <c r="L83" s="188"/>
      <c r="S83" s="10"/>
      <c r="T83" s="10"/>
      <c r="U83" s="10"/>
      <c r="V83" s="10"/>
      <c r="W83" s="10"/>
      <c r="X83" s="10"/>
      <c r="Y83" s="10"/>
      <c r="Z83" s="10"/>
      <c r="AA83" s="10"/>
      <c r="AB83" s="10"/>
      <c r="AC83" s="10"/>
      <c r="AD83" s="10"/>
      <c r="AE83" s="10"/>
    </row>
    <row r="84" s="10" customFormat="1" ht="19.92" customHeight="1">
      <c r="A84" s="10"/>
      <c r="B84" s="184"/>
      <c r="C84" s="129"/>
      <c r="D84" s="185" t="s">
        <v>3546</v>
      </c>
      <c r="E84" s="186"/>
      <c r="F84" s="186"/>
      <c r="G84" s="186"/>
      <c r="H84" s="186"/>
      <c r="I84" s="186"/>
      <c r="J84" s="187">
        <f>J173</f>
        <v>0</v>
      </c>
      <c r="K84" s="129"/>
      <c r="L84" s="188"/>
      <c r="S84" s="10"/>
      <c r="T84" s="10"/>
      <c r="U84" s="10"/>
      <c r="V84" s="10"/>
      <c r="W84" s="10"/>
      <c r="X84" s="10"/>
      <c r="Y84" s="10"/>
      <c r="Z84" s="10"/>
      <c r="AA84" s="10"/>
      <c r="AB84" s="10"/>
      <c r="AC84" s="10"/>
      <c r="AD84" s="10"/>
      <c r="AE84" s="10"/>
    </row>
    <row r="85" s="10" customFormat="1" ht="19.92" customHeight="1">
      <c r="A85" s="10"/>
      <c r="B85" s="184"/>
      <c r="C85" s="129"/>
      <c r="D85" s="185" t="s">
        <v>3547</v>
      </c>
      <c r="E85" s="186"/>
      <c r="F85" s="186"/>
      <c r="G85" s="186"/>
      <c r="H85" s="186"/>
      <c r="I85" s="186"/>
      <c r="J85" s="187">
        <f>J176</f>
        <v>0</v>
      </c>
      <c r="K85" s="129"/>
      <c r="L85" s="188"/>
      <c r="S85" s="10"/>
      <c r="T85" s="10"/>
      <c r="U85" s="10"/>
      <c r="V85" s="10"/>
      <c r="W85" s="10"/>
      <c r="X85" s="10"/>
      <c r="Y85" s="10"/>
      <c r="Z85" s="10"/>
      <c r="AA85" s="10"/>
      <c r="AB85" s="10"/>
      <c r="AC85" s="10"/>
      <c r="AD85" s="10"/>
      <c r="AE85" s="10"/>
    </row>
    <row r="86" s="10" customFormat="1" ht="19.92" customHeight="1">
      <c r="A86" s="10"/>
      <c r="B86" s="184"/>
      <c r="C86" s="129"/>
      <c r="D86" s="185" t="s">
        <v>3551</v>
      </c>
      <c r="E86" s="186"/>
      <c r="F86" s="186"/>
      <c r="G86" s="186"/>
      <c r="H86" s="186"/>
      <c r="I86" s="186"/>
      <c r="J86" s="187">
        <f>J178</f>
        <v>0</v>
      </c>
      <c r="K86" s="129"/>
      <c r="L86" s="188"/>
      <c r="S86" s="10"/>
      <c r="T86" s="10"/>
      <c r="U86" s="10"/>
      <c r="V86" s="10"/>
      <c r="W86" s="10"/>
      <c r="X86" s="10"/>
      <c r="Y86" s="10"/>
      <c r="Z86" s="10"/>
      <c r="AA86" s="10"/>
      <c r="AB86" s="10"/>
      <c r="AC86" s="10"/>
      <c r="AD86" s="10"/>
      <c r="AE86" s="10"/>
    </row>
    <row r="87" s="10" customFormat="1" ht="19.92" customHeight="1">
      <c r="A87" s="10"/>
      <c r="B87" s="184"/>
      <c r="C87" s="129"/>
      <c r="D87" s="185" t="s">
        <v>3552</v>
      </c>
      <c r="E87" s="186"/>
      <c r="F87" s="186"/>
      <c r="G87" s="186"/>
      <c r="H87" s="186"/>
      <c r="I87" s="186"/>
      <c r="J87" s="187">
        <f>J180</f>
        <v>0</v>
      </c>
      <c r="K87" s="129"/>
      <c r="L87" s="188"/>
      <c r="S87" s="10"/>
      <c r="T87" s="10"/>
      <c r="U87" s="10"/>
      <c r="V87" s="10"/>
      <c r="W87" s="10"/>
      <c r="X87" s="10"/>
      <c r="Y87" s="10"/>
      <c r="Z87" s="10"/>
      <c r="AA87" s="10"/>
      <c r="AB87" s="10"/>
      <c r="AC87" s="10"/>
      <c r="AD87" s="10"/>
      <c r="AE87" s="10"/>
    </row>
    <row r="88" s="10" customFormat="1" ht="19.92" customHeight="1">
      <c r="A88" s="10"/>
      <c r="B88" s="184"/>
      <c r="C88" s="129"/>
      <c r="D88" s="185" t="s">
        <v>3553</v>
      </c>
      <c r="E88" s="186"/>
      <c r="F88" s="186"/>
      <c r="G88" s="186"/>
      <c r="H88" s="186"/>
      <c r="I88" s="186"/>
      <c r="J88" s="187">
        <f>J183</f>
        <v>0</v>
      </c>
      <c r="K88" s="129"/>
      <c r="L88" s="188"/>
      <c r="S88" s="10"/>
      <c r="T88" s="10"/>
      <c r="U88" s="10"/>
      <c r="V88" s="10"/>
      <c r="W88" s="10"/>
      <c r="X88" s="10"/>
      <c r="Y88" s="10"/>
      <c r="Z88" s="10"/>
      <c r="AA88" s="10"/>
      <c r="AB88" s="10"/>
      <c r="AC88" s="10"/>
      <c r="AD88" s="10"/>
      <c r="AE88" s="10"/>
    </row>
    <row r="89" s="10" customFormat="1" ht="19.92" customHeight="1">
      <c r="A89" s="10"/>
      <c r="B89" s="184"/>
      <c r="C89" s="129"/>
      <c r="D89" s="185" t="s">
        <v>3554</v>
      </c>
      <c r="E89" s="186"/>
      <c r="F89" s="186"/>
      <c r="G89" s="186"/>
      <c r="H89" s="186"/>
      <c r="I89" s="186"/>
      <c r="J89" s="187">
        <f>J184</f>
        <v>0</v>
      </c>
      <c r="K89" s="129"/>
      <c r="L89" s="188"/>
      <c r="S89" s="10"/>
      <c r="T89" s="10"/>
      <c r="U89" s="10"/>
      <c r="V89" s="10"/>
      <c r="W89" s="10"/>
      <c r="X89" s="10"/>
      <c r="Y89" s="10"/>
      <c r="Z89" s="10"/>
      <c r="AA89" s="10"/>
      <c r="AB89" s="10"/>
      <c r="AC89" s="10"/>
      <c r="AD89" s="10"/>
      <c r="AE89" s="10"/>
    </row>
    <row r="90" s="10" customFormat="1" ht="19.92" customHeight="1">
      <c r="A90" s="10"/>
      <c r="B90" s="184"/>
      <c r="C90" s="129"/>
      <c r="D90" s="185" t="s">
        <v>3555</v>
      </c>
      <c r="E90" s="186"/>
      <c r="F90" s="186"/>
      <c r="G90" s="186"/>
      <c r="H90" s="186"/>
      <c r="I90" s="186"/>
      <c r="J90" s="187">
        <f>J186</f>
        <v>0</v>
      </c>
      <c r="K90" s="129"/>
      <c r="L90" s="188"/>
      <c r="S90" s="10"/>
      <c r="T90" s="10"/>
      <c r="U90" s="10"/>
      <c r="V90" s="10"/>
      <c r="W90" s="10"/>
      <c r="X90" s="10"/>
      <c r="Y90" s="10"/>
      <c r="Z90" s="10"/>
      <c r="AA90" s="10"/>
      <c r="AB90" s="10"/>
      <c r="AC90" s="10"/>
      <c r="AD90" s="10"/>
      <c r="AE90" s="10"/>
    </row>
    <row r="91" s="10" customFormat="1" ht="19.92" customHeight="1">
      <c r="A91" s="10"/>
      <c r="B91" s="184"/>
      <c r="C91" s="129"/>
      <c r="D91" s="185" t="s">
        <v>3556</v>
      </c>
      <c r="E91" s="186"/>
      <c r="F91" s="186"/>
      <c r="G91" s="186"/>
      <c r="H91" s="186"/>
      <c r="I91" s="186"/>
      <c r="J91" s="187">
        <f>J188</f>
        <v>0</v>
      </c>
      <c r="K91" s="129"/>
      <c r="L91" s="188"/>
      <c r="S91" s="10"/>
      <c r="T91" s="10"/>
      <c r="U91" s="10"/>
      <c r="V91" s="10"/>
      <c r="W91" s="10"/>
      <c r="X91" s="10"/>
      <c r="Y91" s="10"/>
      <c r="Z91" s="10"/>
      <c r="AA91" s="10"/>
      <c r="AB91" s="10"/>
      <c r="AC91" s="10"/>
      <c r="AD91" s="10"/>
      <c r="AE91" s="10"/>
    </row>
    <row r="92" s="10" customFormat="1" ht="19.92" customHeight="1">
      <c r="A92" s="10"/>
      <c r="B92" s="184"/>
      <c r="C92" s="129"/>
      <c r="D92" s="185" t="s">
        <v>3557</v>
      </c>
      <c r="E92" s="186"/>
      <c r="F92" s="186"/>
      <c r="G92" s="186"/>
      <c r="H92" s="186"/>
      <c r="I92" s="186"/>
      <c r="J92" s="187">
        <f>J189</f>
        <v>0</v>
      </c>
      <c r="K92" s="129"/>
      <c r="L92" s="188"/>
      <c r="S92" s="10"/>
      <c r="T92" s="10"/>
      <c r="U92" s="10"/>
      <c r="V92" s="10"/>
      <c r="W92" s="10"/>
      <c r="X92" s="10"/>
      <c r="Y92" s="10"/>
      <c r="Z92" s="10"/>
      <c r="AA92" s="10"/>
      <c r="AB92" s="10"/>
      <c r="AC92" s="10"/>
      <c r="AD92" s="10"/>
      <c r="AE92" s="10"/>
    </row>
    <row r="93" s="10" customFormat="1" ht="19.92" customHeight="1">
      <c r="A93" s="10"/>
      <c r="B93" s="184"/>
      <c r="C93" s="129"/>
      <c r="D93" s="185" t="s">
        <v>3535</v>
      </c>
      <c r="E93" s="186"/>
      <c r="F93" s="186"/>
      <c r="G93" s="186"/>
      <c r="H93" s="186"/>
      <c r="I93" s="186"/>
      <c r="J93" s="187">
        <f>J194</f>
        <v>0</v>
      </c>
      <c r="K93" s="129"/>
      <c r="L93" s="188"/>
      <c r="S93" s="10"/>
      <c r="T93" s="10"/>
      <c r="U93" s="10"/>
      <c r="V93" s="10"/>
      <c r="W93" s="10"/>
      <c r="X93" s="10"/>
      <c r="Y93" s="10"/>
      <c r="Z93" s="10"/>
      <c r="AA93" s="10"/>
      <c r="AB93" s="10"/>
      <c r="AC93" s="10"/>
      <c r="AD93" s="10"/>
      <c r="AE93" s="10"/>
    </row>
    <row r="94" s="10" customFormat="1" ht="19.92" customHeight="1">
      <c r="A94" s="10"/>
      <c r="B94" s="184"/>
      <c r="C94" s="129"/>
      <c r="D94" s="185" t="s">
        <v>3558</v>
      </c>
      <c r="E94" s="186"/>
      <c r="F94" s="186"/>
      <c r="G94" s="186"/>
      <c r="H94" s="186"/>
      <c r="I94" s="186"/>
      <c r="J94" s="187">
        <f>J198</f>
        <v>0</v>
      </c>
      <c r="K94" s="129"/>
      <c r="L94" s="188"/>
      <c r="S94" s="10"/>
      <c r="T94" s="10"/>
      <c r="U94" s="10"/>
      <c r="V94" s="10"/>
      <c r="W94" s="10"/>
      <c r="X94" s="10"/>
      <c r="Y94" s="10"/>
      <c r="Z94" s="10"/>
      <c r="AA94" s="10"/>
      <c r="AB94" s="10"/>
      <c r="AC94" s="10"/>
      <c r="AD94" s="10"/>
      <c r="AE94" s="10"/>
    </row>
    <row r="95" s="10" customFormat="1" ht="19.92" customHeight="1">
      <c r="A95" s="10"/>
      <c r="B95" s="184"/>
      <c r="C95" s="129"/>
      <c r="D95" s="185" t="s">
        <v>3559</v>
      </c>
      <c r="E95" s="186"/>
      <c r="F95" s="186"/>
      <c r="G95" s="186"/>
      <c r="H95" s="186"/>
      <c r="I95" s="186"/>
      <c r="J95" s="187">
        <f>J200</f>
        <v>0</v>
      </c>
      <c r="K95" s="129"/>
      <c r="L95" s="188"/>
      <c r="S95" s="10"/>
      <c r="T95" s="10"/>
      <c r="U95" s="10"/>
      <c r="V95" s="10"/>
      <c r="W95" s="10"/>
      <c r="X95" s="10"/>
      <c r="Y95" s="10"/>
      <c r="Z95" s="10"/>
      <c r="AA95" s="10"/>
      <c r="AB95" s="10"/>
      <c r="AC95" s="10"/>
      <c r="AD95" s="10"/>
      <c r="AE95" s="10"/>
    </row>
    <row r="96" s="10" customFormat="1" ht="19.92" customHeight="1">
      <c r="A96" s="10"/>
      <c r="B96" s="184"/>
      <c r="C96" s="129"/>
      <c r="D96" s="185" t="s">
        <v>3560</v>
      </c>
      <c r="E96" s="186"/>
      <c r="F96" s="186"/>
      <c r="G96" s="186"/>
      <c r="H96" s="186"/>
      <c r="I96" s="186"/>
      <c r="J96" s="187">
        <f>J202</f>
        <v>0</v>
      </c>
      <c r="K96" s="129"/>
      <c r="L96" s="188"/>
      <c r="S96" s="10"/>
      <c r="T96" s="10"/>
      <c r="U96" s="10"/>
      <c r="V96" s="10"/>
      <c r="W96" s="10"/>
      <c r="X96" s="10"/>
      <c r="Y96" s="10"/>
      <c r="Z96" s="10"/>
      <c r="AA96" s="10"/>
      <c r="AB96" s="10"/>
      <c r="AC96" s="10"/>
      <c r="AD96" s="10"/>
      <c r="AE96" s="10"/>
    </row>
    <row r="97" s="10" customFormat="1" ht="19.92" customHeight="1">
      <c r="A97" s="10"/>
      <c r="B97" s="184"/>
      <c r="C97" s="129"/>
      <c r="D97" s="185" t="s">
        <v>3561</v>
      </c>
      <c r="E97" s="186"/>
      <c r="F97" s="186"/>
      <c r="G97" s="186"/>
      <c r="H97" s="186"/>
      <c r="I97" s="186"/>
      <c r="J97" s="187">
        <f>J203</f>
        <v>0</v>
      </c>
      <c r="K97" s="129"/>
      <c r="L97" s="188"/>
      <c r="S97" s="10"/>
      <c r="T97" s="10"/>
      <c r="U97" s="10"/>
      <c r="V97" s="10"/>
      <c r="W97" s="10"/>
      <c r="X97" s="10"/>
      <c r="Y97" s="10"/>
      <c r="Z97" s="10"/>
      <c r="AA97" s="10"/>
      <c r="AB97" s="10"/>
      <c r="AC97" s="10"/>
      <c r="AD97" s="10"/>
      <c r="AE97" s="10"/>
    </row>
    <row r="98" s="10" customFormat="1" ht="19.92" customHeight="1">
      <c r="A98" s="10"/>
      <c r="B98" s="184"/>
      <c r="C98" s="129"/>
      <c r="D98" s="185" t="s">
        <v>3562</v>
      </c>
      <c r="E98" s="186"/>
      <c r="F98" s="186"/>
      <c r="G98" s="186"/>
      <c r="H98" s="186"/>
      <c r="I98" s="186"/>
      <c r="J98" s="187">
        <f>J206</f>
        <v>0</v>
      </c>
      <c r="K98" s="129"/>
      <c r="L98" s="188"/>
      <c r="S98" s="10"/>
      <c r="T98" s="10"/>
      <c r="U98" s="10"/>
      <c r="V98" s="10"/>
      <c r="W98" s="10"/>
      <c r="X98" s="10"/>
      <c r="Y98" s="10"/>
      <c r="Z98" s="10"/>
      <c r="AA98" s="10"/>
      <c r="AB98" s="10"/>
      <c r="AC98" s="10"/>
      <c r="AD98" s="10"/>
      <c r="AE98" s="10"/>
    </row>
    <row r="99" s="10" customFormat="1" ht="14.88" customHeight="1">
      <c r="A99" s="10"/>
      <c r="B99" s="184"/>
      <c r="C99" s="129"/>
      <c r="D99" s="185" t="s">
        <v>3563</v>
      </c>
      <c r="E99" s="186"/>
      <c r="F99" s="186"/>
      <c r="G99" s="186"/>
      <c r="H99" s="186"/>
      <c r="I99" s="186"/>
      <c r="J99" s="187">
        <f>J208</f>
        <v>0</v>
      </c>
      <c r="K99" s="129"/>
      <c r="L99" s="188"/>
      <c r="S99" s="10"/>
      <c r="T99" s="10"/>
      <c r="U99" s="10"/>
      <c r="V99" s="10"/>
      <c r="W99" s="10"/>
      <c r="X99" s="10"/>
      <c r="Y99" s="10"/>
      <c r="Z99" s="10"/>
      <c r="AA99" s="10"/>
      <c r="AB99" s="10"/>
      <c r="AC99" s="10"/>
      <c r="AD99" s="10"/>
      <c r="AE99" s="10"/>
    </row>
    <row r="100" s="9" customFormat="1" ht="24.96" customHeight="1">
      <c r="A100" s="9"/>
      <c r="B100" s="178"/>
      <c r="C100" s="179"/>
      <c r="D100" s="180" t="s">
        <v>3564</v>
      </c>
      <c r="E100" s="181"/>
      <c r="F100" s="181"/>
      <c r="G100" s="181"/>
      <c r="H100" s="181"/>
      <c r="I100" s="181"/>
      <c r="J100" s="182">
        <f>J209</f>
        <v>0</v>
      </c>
      <c r="K100" s="179"/>
      <c r="L100" s="183"/>
      <c r="S100" s="9"/>
      <c r="T100" s="9"/>
      <c r="U100" s="9"/>
      <c r="V100" s="9"/>
      <c r="W100" s="9"/>
      <c r="X100" s="9"/>
      <c r="Y100" s="9"/>
      <c r="Z100" s="9"/>
      <c r="AA100" s="9"/>
      <c r="AB100" s="9"/>
      <c r="AC100" s="9"/>
      <c r="AD100" s="9"/>
      <c r="AE100" s="9"/>
    </row>
    <row r="101" s="9" customFormat="1" ht="24.96" customHeight="1">
      <c r="A101" s="9"/>
      <c r="B101" s="178"/>
      <c r="C101" s="179"/>
      <c r="D101" s="180" t="s">
        <v>3565</v>
      </c>
      <c r="E101" s="181"/>
      <c r="F101" s="181"/>
      <c r="G101" s="181"/>
      <c r="H101" s="181"/>
      <c r="I101" s="181"/>
      <c r="J101" s="182">
        <f>J210</f>
        <v>0</v>
      </c>
      <c r="K101" s="179"/>
      <c r="L101" s="183"/>
      <c r="S101" s="9"/>
      <c r="T101" s="9"/>
      <c r="U101" s="9"/>
      <c r="V101" s="9"/>
      <c r="W101" s="9"/>
      <c r="X101" s="9"/>
      <c r="Y101" s="9"/>
      <c r="Z101" s="9"/>
      <c r="AA101" s="9"/>
      <c r="AB101" s="9"/>
      <c r="AC101" s="9"/>
      <c r="AD101" s="9"/>
      <c r="AE101" s="9"/>
    </row>
    <row r="102" s="10" customFormat="1" ht="19.92" customHeight="1">
      <c r="A102" s="10"/>
      <c r="B102" s="184"/>
      <c r="C102" s="129"/>
      <c r="D102" s="185" t="s">
        <v>3566</v>
      </c>
      <c r="E102" s="186"/>
      <c r="F102" s="186"/>
      <c r="G102" s="186"/>
      <c r="H102" s="186"/>
      <c r="I102" s="186"/>
      <c r="J102" s="187">
        <f>J211</f>
        <v>0</v>
      </c>
      <c r="K102" s="129"/>
      <c r="L102" s="188"/>
      <c r="S102" s="10"/>
      <c r="T102" s="10"/>
      <c r="U102" s="10"/>
      <c r="V102" s="10"/>
      <c r="W102" s="10"/>
      <c r="X102" s="10"/>
      <c r="Y102" s="10"/>
      <c r="Z102" s="10"/>
      <c r="AA102" s="10"/>
      <c r="AB102" s="10"/>
      <c r="AC102" s="10"/>
      <c r="AD102" s="10"/>
      <c r="AE102" s="10"/>
    </row>
    <row r="103" s="10" customFormat="1" ht="19.92" customHeight="1">
      <c r="A103" s="10"/>
      <c r="B103" s="184"/>
      <c r="C103" s="129"/>
      <c r="D103" s="185" t="s">
        <v>3567</v>
      </c>
      <c r="E103" s="186"/>
      <c r="F103" s="186"/>
      <c r="G103" s="186"/>
      <c r="H103" s="186"/>
      <c r="I103" s="186"/>
      <c r="J103" s="187">
        <f>J213</f>
        <v>0</v>
      </c>
      <c r="K103" s="129"/>
      <c r="L103" s="188"/>
      <c r="S103" s="10"/>
      <c r="T103" s="10"/>
      <c r="U103" s="10"/>
      <c r="V103" s="10"/>
      <c r="W103" s="10"/>
      <c r="X103" s="10"/>
      <c r="Y103" s="10"/>
      <c r="Z103" s="10"/>
      <c r="AA103" s="10"/>
      <c r="AB103" s="10"/>
      <c r="AC103" s="10"/>
      <c r="AD103" s="10"/>
      <c r="AE103" s="10"/>
    </row>
    <row r="104" s="10" customFormat="1" ht="19.92" customHeight="1">
      <c r="A104" s="10"/>
      <c r="B104" s="184"/>
      <c r="C104" s="129"/>
      <c r="D104" s="185" t="s">
        <v>3568</v>
      </c>
      <c r="E104" s="186"/>
      <c r="F104" s="186"/>
      <c r="G104" s="186"/>
      <c r="H104" s="186"/>
      <c r="I104" s="186"/>
      <c r="J104" s="187">
        <f>J215</f>
        <v>0</v>
      </c>
      <c r="K104" s="129"/>
      <c r="L104" s="188"/>
      <c r="S104" s="10"/>
      <c r="T104" s="10"/>
      <c r="U104" s="10"/>
      <c r="V104" s="10"/>
      <c r="W104" s="10"/>
      <c r="X104" s="10"/>
      <c r="Y104" s="10"/>
      <c r="Z104" s="10"/>
      <c r="AA104" s="10"/>
      <c r="AB104" s="10"/>
      <c r="AC104" s="10"/>
      <c r="AD104" s="10"/>
      <c r="AE104" s="10"/>
    </row>
    <row r="105" s="10" customFormat="1" ht="19.92" customHeight="1">
      <c r="A105" s="10"/>
      <c r="B105" s="184"/>
      <c r="C105" s="129"/>
      <c r="D105" s="185" t="s">
        <v>3569</v>
      </c>
      <c r="E105" s="186"/>
      <c r="F105" s="186"/>
      <c r="G105" s="186"/>
      <c r="H105" s="186"/>
      <c r="I105" s="186"/>
      <c r="J105" s="187">
        <f>J216</f>
        <v>0</v>
      </c>
      <c r="K105" s="129"/>
      <c r="L105" s="188"/>
      <c r="S105" s="10"/>
      <c r="T105" s="10"/>
      <c r="U105" s="10"/>
      <c r="V105" s="10"/>
      <c r="W105" s="10"/>
      <c r="X105" s="10"/>
      <c r="Y105" s="10"/>
      <c r="Z105" s="10"/>
      <c r="AA105" s="10"/>
      <c r="AB105" s="10"/>
      <c r="AC105" s="10"/>
      <c r="AD105" s="10"/>
      <c r="AE105" s="10"/>
    </row>
    <row r="106" s="10" customFormat="1" ht="19.92" customHeight="1">
      <c r="A106" s="10"/>
      <c r="B106" s="184"/>
      <c r="C106" s="129"/>
      <c r="D106" s="185" t="s">
        <v>3570</v>
      </c>
      <c r="E106" s="186"/>
      <c r="F106" s="186"/>
      <c r="G106" s="186"/>
      <c r="H106" s="186"/>
      <c r="I106" s="186"/>
      <c r="J106" s="187">
        <f>J218</f>
        <v>0</v>
      </c>
      <c r="K106" s="129"/>
      <c r="L106" s="188"/>
      <c r="S106" s="10"/>
      <c r="T106" s="10"/>
      <c r="U106" s="10"/>
      <c r="V106" s="10"/>
      <c r="W106" s="10"/>
      <c r="X106" s="10"/>
      <c r="Y106" s="10"/>
      <c r="Z106" s="10"/>
      <c r="AA106" s="10"/>
      <c r="AB106" s="10"/>
      <c r="AC106" s="10"/>
      <c r="AD106" s="10"/>
      <c r="AE106" s="10"/>
    </row>
    <row r="107" s="10" customFormat="1" ht="19.92" customHeight="1">
      <c r="A107" s="10"/>
      <c r="B107" s="184"/>
      <c r="C107" s="129"/>
      <c r="D107" s="185" t="s">
        <v>3571</v>
      </c>
      <c r="E107" s="186"/>
      <c r="F107" s="186"/>
      <c r="G107" s="186"/>
      <c r="H107" s="186"/>
      <c r="I107" s="186"/>
      <c r="J107" s="187">
        <f>J219</f>
        <v>0</v>
      </c>
      <c r="K107" s="129"/>
      <c r="L107" s="188"/>
      <c r="S107" s="10"/>
      <c r="T107" s="10"/>
      <c r="U107" s="10"/>
      <c r="V107" s="10"/>
      <c r="W107" s="10"/>
      <c r="X107" s="10"/>
      <c r="Y107" s="10"/>
      <c r="Z107" s="10"/>
      <c r="AA107" s="10"/>
      <c r="AB107" s="10"/>
      <c r="AC107" s="10"/>
      <c r="AD107" s="10"/>
      <c r="AE107" s="10"/>
    </row>
    <row r="108" s="10" customFormat="1" ht="19.92" customHeight="1">
      <c r="A108" s="10"/>
      <c r="B108" s="184"/>
      <c r="C108" s="129"/>
      <c r="D108" s="185" t="s">
        <v>3572</v>
      </c>
      <c r="E108" s="186"/>
      <c r="F108" s="186"/>
      <c r="G108" s="186"/>
      <c r="H108" s="186"/>
      <c r="I108" s="186"/>
      <c r="J108" s="187">
        <f>J221</f>
        <v>0</v>
      </c>
      <c r="K108" s="129"/>
      <c r="L108" s="188"/>
      <c r="S108" s="10"/>
      <c r="T108" s="10"/>
      <c r="U108" s="10"/>
      <c r="V108" s="10"/>
      <c r="W108" s="10"/>
      <c r="X108" s="10"/>
      <c r="Y108" s="10"/>
      <c r="Z108" s="10"/>
      <c r="AA108" s="10"/>
      <c r="AB108" s="10"/>
      <c r="AC108" s="10"/>
      <c r="AD108" s="10"/>
      <c r="AE108" s="10"/>
    </row>
    <row r="109" s="10" customFormat="1" ht="19.92" customHeight="1">
      <c r="A109" s="10"/>
      <c r="B109" s="184"/>
      <c r="C109" s="129"/>
      <c r="D109" s="185" t="s">
        <v>3573</v>
      </c>
      <c r="E109" s="186"/>
      <c r="F109" s="186"/>
      <c r="G109" s="186"/>
      <c r="H109" s="186"/>
      <c r="I109" s="186"/>
      <c r="J109" s="187">
        <f>J223</f>
        <v>0</v>
      </c>
      <c r="K109" s="129"/>
      <c r="L109" s="188"/>
      <c r="S109" s="10"/>
      <c r="T109" s="10"/>
      <c r="U109" s="10"/>
      <c r="V109" s="10"/>
      <c r="W109" s="10"/>
      <c r="X109" s="10"/>
      <c r="Y109" s="10"/>
      <c r="Z109" s="10"/>
      <c r="AA109" s="10"/>
      <c r="AB109" s="10"/>
      <c r="AC109" s="10"/>
      <c r="AD109" s="10"/>
      <c r="AE109" s="10"/>
    </row>
    <row r="110" s="10" customFormat="1" ht="19.92" customHeight="1">
      <c r="A110" s="10"/>
      <c r="B110" s="184"/>
      <c r="C110" s="129"/>
      <c r="D110" s="185" t="s">
        <v>3574</v>
      </c>
      <c r="E110" s="186"/>
      <c r="F110" s="186"/>
      <c r="G110" s="186"/>
      <c r="H110" s="186"/>
      <c r="I110" s="186"/>
      <c r="J110" s="187">
        <f>J225</f>
        <v>0</v>
      </c>
      <c r="K110" s="129"/>
      <c r="L110" s="188"/>
      <c r="S110" s="10"/>
      <c r="T110" s="10"/>
      <c r="U110" s="10"/>
      <c r="V110" s="10"/>
      <c r="W110" s="10"/>
      <c r="X110" s="10"/>
      <c r="Y110" s="10"/>
      <c r="Z110" s="10"/>
      <c r="AA110" s="10"/>
      <c r="AB110" s="10"/>
      <c r="AC110" s="10"/>
      <c r="AD110" s="10"/>
      <c r="AE110" s="10"/>
    </row>
    <row r="111" s="10" customFormat="1" ht="19.92" customHeight="1">
      <c r="A111" s="10"/>
      <c r="B111" s="184"/>
      <c r="C111" s="129"/>
      <c r="D111" s="185" t="s">
        <v>3575</v>
      </c>
      <c r="E111" s="186"/>
      <c r="F111" s="186"/>
      <c r="G111" s="186"/>
      <c r="H111" s="186"/>
      <c r="I111" s="186"/>
      <c r="J111" s="187">
        <f>J227</f>
        <v>0</v>
      </c>
      <c r="K111" s="129"/>
      <c r="L111" s="188"/>
      <c r="S111" s="10"/>
      <c r="T111" s="10"/>
      <c r="U111" s="10"/>
      <c r="V111" s="10"/>
      <c r="W111" s="10"/>
      <c r="X111" s="10"/>
      <c r="Y111" s="10"/>
      <c r="Z111" s="10"/>
      <c r="AA111" s="10"/>
      <c r="AB111" s="10"/>
      <c r="AC111" s="10"/>
      <c r="AD111" s="10"/>
      <c r="AE111" s="10"/>
    </row>
    <row r="112" s="10" customFormat="1" ht="19.92" customHeight="1">
      <c r="A112" s="10"/>
      <c r="B112" s="184"/>
      <c r="C112" s="129"/>
      <c r="D112" s="185" t="s">
        <v>3576</v>
      </c>
      <c r="E112" s="186"/>
      <c r="F112" s="186"/>
      <c r="G112" s="186"/>
      <c r="H112" s="186"/>
      <c r="I112" s="186"/>
      <c r="J112" s="187">
        <f>J229</f>
        <v>0</v>
      </c>
      <c r="K112" s="129"/>
      <c r="L112" s="188"/>
      <c r="S112" s="10"/>
      <c r="T112" s="10"/>
      <c r="U112" s="10"/>
      <c r="V112" s="10"/>
      <c r="W112" s="10"/>
      <c r="X112" s="10"/>
      <c r="Y112" s="10"/>
      <c r="Z112" s="10"/>
      <c r="AA112" s="10"/>
      <c r="AB112" s="10"/>
      <c r="AC112" s="10"/>
      <c r="AD112" s="10"/>
      <c r="AE112" s="10"/>
    </row>
    <row r="113" s="10" customFormat="1" ht="19.92" customHeight="1">
      <c r="A113" s="10"/>
      <c r="B113" s="184"/>
      <c r="C113" s="129"/>
      <c r="D113" s="185" t="s">
        <v>3577</v>
      </c>
      <c r="E113" s="186"/>
      <c r="F113" s="186"/>
      <c r="G113" s="186"/>
      <c r="H113" s="186"/>
      <c r="I113" s="186"/>
      <c r="J113" s="187">
        <f>J231</f>
        <v>0</v>
      </c>
      <c r="K113" s="129"/>
      <c r="L113" s="188"/>
      <c r="S113" s="10"/>
      <c r="T113" s="10"/>
      <c r="U113" s="10"/>
      <c r="V113" s="10"/>
      <c r="W113" s="10"/>
      <c r="X113" s="10"/>
      <c r="Y113" s="10"/>
      <c r="Z113" s="10"/>
      <c r="AA113" s="10"/>
      <c r="AB113" s="10"/>
      <c r="AC113" s="10"/>
      <c r="AD113" s="10"/>
      <c r="AE113" s="10"/>
    </row>
    <row r="114" s="10" customFormat="1" ht="19.92" customHeight="1">
      <c r="A114" s="10"/>
      <c r="B114" s="184"/>
      <c r="C114" s="129"/>
      <c r="D114" s="185" t="s">
        <v>3578</v>
      </c>
      <c r="E114" s="186"/>
      <c r="F114" s="186"/>
      <c r="G114" s="186"/>
      <c r="H114" s="186"/>
      <c r="I114" s="186"/>
      <c r="J114" s="187">
        <f>J233</f>
        <v>0</v>
      </c>
      <c r="K114" s="129"/>
      <c r="L114" s="188"/>
      <c r="S114" s="10"/>
      <c r="T114" s="10"/>
      <c r="U114" s="10"/>
      <c r="V114" s="10"/>
      <c r="W114" s="10"/>
      <c r="X114" s="10"/>
      <c r="Y114" s="10"/>
      <c r="Z114" s="10"/>
      <c r="AA114" s="10"/>
      <c r="AB114" s="10"/>
      <c r="AC114" s="10"/>
      <c r="AD114" s="10"/>
      <c r="AE114" s="10"/>
    </row>
    <row r="115" s="9" customFormat="1" ht="24.96" customHeight="1">
      <c r="A115" s="9"/>
      <c r="B115" s="178"/>
      <c r="C115" s="179"/>
      <c r="D115" s="180" t="s">
        <v>3579</v>
      </c>
      <c r="E115" s="181"/>
      <c r="F115" s="181"/>
      <c r="G115" s="181"/>
      <c r="H115" s="181"/>
      <c r="I115" s="181"/>
      <c r="J115" s="182">
        <f>J235</f>
        <v>0</v>
      </c>
      <c r="K115" s="179"/>
      <c r="L115" s="183"/>
      <c r="S115" s="9"/>
      <c r="T115" s="9"/>
      <c r="U115" s="9"/>
      <c r="V115" s="9"/>
      <c r="W115" s="9"/>
      <c r="X115" s="9"/>
      <c r="Y115" s="9"/>
      <c r="Z115" s="9"/>
      <c r="AA115" s="9"/>
      <c r="AB115" s="9"/>
      <c r="AC115" s="9"/>
      <c r="AD115" s="9"/>
      <c r="AE115" s="9"/>
    </row>
    <row r="116" s="2" customFormat="1" ht="21.84" customHeight="1">
      <c r="A116" s="42"/>
      <c r="B116" s="43"/>
      <c r="C116" s="44"/>
      <c r="D116" s="44"/>
      <c r="E116" s="44"/>
      <c r="F116" s="44"/>
      <c r="G116" s="44"/>
      <c r="H116" s="44"/>
      <c r="I116" s="44"/>
      <c r="J116" s="44"/>
      <c r="K116" s="44"/>
      <c r="L116" s="148"/>
      <c r="S116" s="42"/>
      <c r="T116" s="42"/>
      <c r="U116" s="42"/>
      <c r="V116" s="42"/>
      <c r="W116" s="42"/>
      <c r="X116" s="42"/>
      <c r="Y116" s="42"/>
      <c r="Z116" s="42"/>
      <c r="AA116" s="42"/>
      <c r="AB116" s="42"/>
      <c r="AC116" s="42"/>
      <c r="AD116" s="42"/>
      <c r="AE116" s="42"/>
    </row>
    <row r="117" s="2" customFormat="1" ht="6.96" customHeight="1">
      <c r="A117" s="42"/>
      <c r="B117" s="63"/>
      <c r="C117" s="64"/>
      <c r="D117" s="64"/>
      <c r="E117" s="64"/>
      <c r="F117" s="64"/>
      <c r="G117" s="64"/>
      <c r="H117" s="64"/>
      <c r="I117" s="64"/>
      <c r="J117" s="64"/>
      <c r="K117" s="64"/>
      <c r="L117" s="148"/>
      <c r="S117" s="42"/>
      <c r="T117" s="42"/>
      <c r="U117" s="42"/>
      <c r="V117" s="42"/>
      <c r="W117" s="42"/>
      <c r="X117" s="42"/>
      <c r="Y117" s="42"/>
      <c r="Z117" s="42"/>
      <c r="AA117" s="42"/>
      <c r="AB117" s="42"/>
      <c r="AC117" s="42"/>
      <c r="AD117" s="42"/>
      <c r="AE117" s="42"/>
    </row>
    <row r="121" s="2" customFormat="1" ht="6.96" customHeight="1">
      <c r="A121" s="42"/>
      <c r="B121" s="65"/>
      <c r="C121" s="66"/>
      <c r="D121" s="66"/>
      <c r="E121" s="66"/>
      <c r="F121" s="66"/>
      <c r="G121" s="66"/>
      <c r="H121" s="66"/>
      <c r="I121" s="66"/>
      <c r="J121" s="66"/>
      <c r="K121" s="66"/>
      <c r="L121" s="148"/>
      <c r="S121" s="42"/>
      <c r="T121" s="42"/>
      <c r="U121" s="42"/>
      <c r="V121" s="42"/>
      <c r="W121" s="42"/>
      <c r="X121" s="42"/>
      <c r="Y121" s="42"/>
      <c r="Z121" s="42"/>
      <c r="AA121" s="42"/>
      <c r="AB121" s="42"/>
      <c r="AC121" s="42"/>
      <c r="AD121" s="42"/>
      <c r="AE121" s="42"/>
    </row>
    <row r="122" s="2" customFormat="1" ht="24.96" customHeight="1">
      <c r="A122" s="42"/>
      <c r="B122" s="43"/>
      <c r="C122" s="26" t="s">
        <v>204</v>
      </c>
      <c r="D122" s="44"/>
      <c r="E122" s="44"/>
      <c r="F122" s="44"/>
      <c r="G122" s="44"/>
      <c r="H122" s="44"/>
      <c r="I122" s="44"/>
      <c r="J122" s="44"/>
      <c r="K122" s="44"/>
      <c r="L122" s="148"/>
      <c r="S122" s="42"/>
      <c r="T122" s="42"/>
      <c r="U122" s="42"/>
      <c r="V122" s="42"/>
      <c r="W122" s="42"/>
      <c r="X122" s="42"/>
      <c r="Y122" s="42"/>
      <c r="Z122" s="42"/>
      <c r="AA122" s="42"/>
      <c r="AB122" s="42"/>
      <c r="AC122" s="42"/>
      <c r="AD122" s="42"/>
      <c r="AE122" s="42"/>
    </row>
    <row r="123" s="2" customFormat="1" ht="6.96" customHeight="1">
      <c r="A123" s="42"/>
      <c r="B123" s="43"/>
      <c r="C123" s="44"/>
      <c r="D123" s="44"/>
      <c r="E123" s="44"/>
      <c r="F123" s="44"/>
      <c r="G123" s="44"/>
      <c r="H123" s="44"/>
      <c r="I123" s="44"/>
      <c r="J123" s="44"/>
      <c r="K123" s="44"/>
      <c r="L123" s="148"/>
      <c r="S123" s="42"/>
      <c r="T123" s="42"/>
      <c r="U123" s="42"/>
      <c r="V123" s="42"/>
      <c r="W123" s="42"/>
      <c r="X123" s="42"/>
      <c r="Y123" s="42"/>
      <c r="Z123" s="42"/>
      <c r="AA123" s="42"/>
      <c r="AB123" s="42"/>
      <c r="AC123" s="42"/>
      <c r="AD123" s="42"/>
      <c r="AE123" s="42"/>
    </row>
    <row r="124" s="2" customFormat="1" ht="12" customHeight="1">
      <c r="A124" s="42"/>
      <c r="B124" s="43"/>
      <c r="C124" s="35" t="s">
        <v>16</v>
      </c>
      <c r="D124" s="44"/>
      <c r="E124" s="44"/>
      <c r="F124" s="44"/>
      <c r="G124" s="44"/>
      <c r="H124" s="44"/>
      <c r="I124" s="44"/>
      <c r="J124" s="44"/>
      <c r="K124" s="44"/>
      <c r="L124" s="148"/>
      <c r="S124" s="42"/>
      <c r="T124" s="42"/>
      <c r="U124" s="42"/>
      <c r="V124" s="42"/>
      <c r="W124" s="42"/>
      <c r="X124" s="42"/>
      <c r="Y124" s="42"/>
      <c r="Z124" s="42"/>
      <c r="AA124" s="42"/>
      <c r="AB124" s="42"/>
      <c r="AC124" s="42"/>
      <c r="AD124" s="42"/>
      <c r="AE124" s="42"/>
    </row>
    <row r="125" s="2" customFormat="1" ht="16.5" customHeight="1">
      <c r="A125" s="42"/>
      <c r="B125" s="43"/>
      <c r="C125" s="44"/>
      <c r="D125" s="44"/>
      <c r="E125" s="173" t="str">
        <f>E7</f>
        <v>Prostá rekonstrukce trati v úseku Police nad M. - Teplice nad M.</v>
      </c>
      <c r="F125" s="35"/>
      <c r="G125" s="35"/>
      <c r="H125" s="35"/>
      <c r="I125" s="44"/>
      <c r="J125" s="44"/>
      <c r="K125" s="44"/>
      <c r="L125" s="148"/>
      <c r="S125" s="42"/>
      <c r="T125" s="42"/>
      <c r="U125" s="42"/>
      <c r="V125" s="42"/>
      <c r="W125" s="42"/>
      <c r="X125" s="42"/>
      <c r="Y125" s="42"/>
      <c r="Z125" s="42"/>
      <c r="AA125" s="42"/>
      <c r="AB125" s="42"/>
      <c r="AC125" s="42"/>
      <c r="AD125" s="42"/>
      <c r="AE125" s="42"/>
    </row>
    <row r="126" s="1" customFormat="1" ht="12" customHeight="1">
      <c r="B126" s="24"/>
      <c r="C126" s="35" t="s">
        <v>189</v>
      </c>
      <c r="D126" s="25"/>
      <c r="E126" s="25"/>
      <c r="F126" s="25"/>
      <c r="G126" s="25"/>
      <c r="H126" s="25"/>
      <c r="I126" s="25"/>
      <c r="J126" s="25"/>
      <c r="K126" s="25"/>
      <c r="L126" s="23"/>
    </row>
    <row r="127" s="2" customFormat="1" ht="16.5" customHeight="1">
      <c r="A127" s="42"/>
      <c r="B127" s="43"/>
      <c r="C127" s="44"/>
      <c r="D127" s="44"/>
      <c r="E127" s="173" t="s">
        <v>3531</v>
      </c>
      <c r="F127" s="44"/>
      <c r="G127" s="44"/>
      <c r="H127" s="44"/>
      <c r="I127" s="44"/>
      <c r="J127" s="44"/>
      <c r="K127" s="44"/>
      <c r="L127" s="148"/>
      <c r="S127" s="42"/>
      <c r="T127" s="42"/>
      <c r="U127" s="42"/>
      <c r="V127" s="42"/>
      <c r="W127" s="42"/>
      <c r="X127" s="42"/>
      <c r="Y127" s="42"/>
      <c r="Z127" s="42"/>
      <c r="AA127" s="42"/>
      <c r="AB127" s="42"/>
      <c r="AC127" s="42"/>
      <c r="AD127" s="42"/>
      <c r="AE127" s="42"/>
    </row>
    <row r="128" s="2" customFormat="1" ht="12" customHeight="1">
      <c r="A128" s="42"/>
      <c r="B128" s="43"/>
      <c r="C128" s="35" t="s">
        <v>191</v>
      </c>
      <c r="D128" s="44"/>
      <c r="E128" s="44"/>
      <c r="F128" s="44"/>
      <c r="G128" s="44"/>
      <c r="H128" s="44"/>
      <c r="I128" s="44"/>
      <c r="J128" s="44"/>
      <c r="K128" s="44"/>
      <c r="L128" s="148"/>
      <c r="S128" s="42"/>
      <c r="T128" s="42"/>
      <c r="U128" s="42"/>
      <c r="V128" s="42"/>
      <c r="W128" s="42"/>
      <c r="X128" s="42"/>
      <c r="Y128" s="42"/>
      <c r="Z128" s="42"/>
      <c r="AA128" s="42"/>
      <c r="AB128" s="42"/>
      <c r="AC128" s="42"/>
      <c r="AD128" s="42"/>
      <c r="AE128" s="42"/>
    </row>
    <row r="129" s="2" customFormat="1" ht="16.5" customHeight="1">
      <c r="A129" s="42"/>
      <c r="B129" s="43"/>
      <c r="C129" s="44"/>
      <c r="D129" s="44"/>
      <c r="E129" s="73" t="str">
        <f>E11</f>
        <v>SO 76-01 - ZAST Žďár nad Metují, oprava osvětlení</v>
      </c>
      <c r="F129" s="44"/>
      <c r="G129" s="44"/>
      <c r="H129" s="44"/>
      <c r="I129" s="44"/>
      <c r="J129" s="44"/>
      <c r="K129" s="44"/>
      <c r="L129" s="148"/>
      <c r="S129" s="42"/>
      <c r="T129" s="42"/>
      <c r="U129" s="42"/>
      <c r="V129" s="42"/>
      <c r="W129" s="42"/>
      <c r="X129" s="42"/>
      <c r="Y129" s="42"/>
      <c r="Z129" s="42"/>
      <c r="AA129" s="42"/>
      <c r="AB129" s="42"/>
      <c r="AC129" s="42"/>
      <c r="AD129" s="42"/>
      <c r="AE129" s="42"/>
    </row>
    <row r="130" s="2" customFormat="1" ht="6.96" customHeight="1">
      <c r="A130" s="42"/>
      <c r="B130" s="43"/>
      <c r="C130" s="44"/>
      <c r="D130" s="44"/>
      <c r="E130" s="44"/>
      <c r="F130" s="44"/>
      <c r="G130" s="44"/>
      <c r="H130" s="44"/>
      <c r="I130" s="44"/>
      <c r="J130" s="44"/>
      <c r="K130" s="44"/>
      <c r="L130" s="148"/>
      <c r="S130" s="42"/>
      <c r="T130" s="42"/>
      <c r="U130" s="42"/>
      <c r="V130" s="42"/>
      <c r="W130" s="42"/>
      <c r="X130" s="42"/>
      <c r="Y130" s="42"/>
      <c r="Z130" s="42"/>
      <c r="AA130" s="42"/>
      <c r="AB130" s="42"/>
      <c r="AC130" s="42"/>
      <c r="AD130" s="42"/>
      <c r="AE130" s="42"/>
    </row>
    <row r="131" s="2" customFormat="1" ht="12" customHeight="1">
      <c r="A131" s="42"/>
      <c r="B131" s="43"/>
      <c r="C131" s="35" t="s">
        <v>22</v>
      </c>
      <c r="D131" s="44"/>
      <c r="E131" s="44"/>
      <c r="F131" s="30" t="str">
        <f>F14</f>
        <v>TÚ Police - Teplice</v>
      </c>
      <c r="G131" s="44"/>
      <c r="H131" s="44"/>
      <c r="I131" s="35" t="s">
        <v>24</v>
      </c>
      <c r="J131" s="76" t="str">
        <f>IF(J14="","",J14)</f>
        <v>7. 2. 2025</v>
      </c>
      <c r="K131" s="44"/>
      <c r="L131" s="148"/>
      <c r="S131" s="42"/>
      <c r="T131" s="42"/>
      <c r="U131" s="42"/>
      <c r="V131" s="42"/>
      <c r="W131" s="42"/>
      <c r="X131" s="42"/>
      <c r="Y131" s="42"/>
      <c r="Z131" s="42"/>
      <c r="AA131" s="42"/>
      <c r="AB131" s="42"/>
      <c r="AC131" s="42"/>
      <c r="AD131" s="42"/>
      <c r="AE131" s="42"/>
    </row>
    <row r="132" s="2" customFormat="1" ht="6.96" customHeight="1">
      <c r="A132" s="42"/>
      <c r="B132" s="43"/>
      <c r="C132" s="44"/>
      <c r="D132" s="44"/>
      <c r="E132" s="44"/>
      <c r="F132" s="44"/>
      <c r="G132" s="44"/>
      <c r="H132" s="44"/>
      <c r="I132" s="44"/>
      <c r="J132" s="44"/>
      <c r="K132" s="44"/>
      <c r="L132" s="148"/>
      <c r="S132" s="42"/>
      <c r="T132" s="42"/>
      <c r="U132" s="42"/>
      <c r="V132" s="42"/>
      <c r="W132" s="42"/>
      <c r="X132" s="42"/>
      <c r="Y132" s="42"/>
      <c r="Z132" s="42"/>
      <c r="AA132" s="42"/>
      <c r="AB132" s="42"/>
      <c r="AC132" s="42"/>
      <c r="AD132" s="42"/>
      <c r="AE132" s="42"/>
    </row>
    <row r="133" s="2" customFormat="1" ht="15.15" customHeight="1">
      <c r="A133" s="42"/>
      <c r="B133" s="43"/>
      <c r="C133" s="35" t="s">
        <v>30</v>
      </c>
      <c r="D133" s="44"/>
      <c r="E133" s="44"/>
      <c r="F133" s="30" t="str">
        <f>E17</f>
        <v>Správa železnic, státní organizace</v>
      </c>
      <c r="G133" s="44"/>
      <c r="H133" s="44"/>
      <c r="I133" s="35" t="s">
        <v>37</v>
      </c>
      <c r="J133" s="40" t="str">
        <f>E23</f>
        <v>PRODIN a.s.</v>
      </c>
      <c r="K133" s="44"/>
      <c r="L133" s="148"/>
      <c r="S133" s="42"/>
      <c r="T133" s="42"/>
      <c r="U133" s="42"/>
      <c r="V133" s="42"/>
      <c r="W133" s="42"/>
      <c r="X133" s="42"/>
      <c r="Y133" s="42"/>
      <c r="Z133" s="42"/>
      <c r="AA133" s="42"/>
      <c r="AB133" s="42"/>
      <c r="AC133" s="42"/>
      <c r="AD133" s="42"/>
      <c r="AE133" s="42"/>
    </row>
    <row r="134" s="2" customFormat="1" ht="15.15" customHeight="1">
      <c r="A134" s="42"/>
      <c r="B134" s="43"/>
      <c r="C134" s="35" t="s">
        <v>35</v>
      </c>
      <c r="D134" s="44"/>
      <c r="E134" s="44"/>
      <c r="F134" s="30" t="str">
        <f>IF(E20="","",E20)</f>
        <v>Vyplň údaj</v>
      </c>
      <c r="G134" s="44"/>
      <c r="H134" s="44"/>
      <c r="I134" s="35" t="s">
        <v>40</v>
      </c>
      <c r="J134" s="40" t="str">
        <f>E26</f>
        <v>PRODIN a.s.</v>
      </c>
      <c r="K134" s="44"/>
      <c r="L134" s="148"/>
      <c r="S134" s="42"/>
      <c r="T134" s="42"/>
      <c r="U134" s="42"/>
      <c r="V134" s="42"/>
      <c r="W134" s="42"/>
      <c r="X134" s="42"/>
      <c r="Y134" s="42"/>
      <c r="Z134" s="42"/>
      <c r="AA134" s="42"/>
      <c r="AB134" s="42"/>
      <c r="AC134" s="42"/>
      <c r="AD134" s="42"/>
      <c r="AE134" s="42"/>
    </row>
    <row r="135" s="2" customFormat="1" ht="10.32" customHeight="1">
      <c r="A135" s="42"/>
      <c r="B135" s="43"/>
      <c r="C135" s="44"/>
      <c r="D135" s="44"/>
      <c r="E135" s="44"/>
      <c r="F135" s="44"/>
      <c r="G135" s="44"/>
      <c r="H135" s="44"/>
      <c r="I135" s="44"/>
      <c r="J135" s="44"/>
      <c r="K135" s="44"/>
      <c r="L135" s="148"/>
      <c r="S135" s="42"/>
      <c r="T135" s="42"/>
      <c r="U135" s="42"/>
      <c r="V135" s="42"/>
      <c r="W135" s="42"/>
      <c r="X135" s="42"/>
      <c r="Y135" s="42"/>
      <c r="Z135" s="42"/>
      <c r="AA135" s="42"/>
      <c r="AB135" s="42"/>
      <c r="AC135" s="42"/>
      <c r="AD135" s="42"/>
      <c r="AE135" s="42"/>
    </row>
    <row r="136" s="11" customFormat="1" ht="29.28" customHeight="1">
      <c r="A136" s="189"/>
      <c r="B136" s="190"/>
      <c r="C136" s="191" t="s">
        <v>205</v>
      </c>
      <c r="D136" s="192" t="s">
        <v>62</v>
      </c>
      <c r="E136" s="192" t="s">
        <v>58</v>
      </c>
      <c r="F136" s="192" t="s">
        <v>59</v>
      </c>
      <c r="G136" s="192" t="s">
        <v>206</v>
      </c>
      <c r="H136" s="192" t="s">
        <v>207</v>
      </c>
      <c r="I136" s="192" t="s">
        <v>208</v>
      </c>
      <c r="J136" s="192" t="s">
        <v>195</v>
      </c>
      <c r="K136" s="193" t="s">
        <v>209</v>
      </c>
      <c r="L136" s="194"/>
      <c r="M136" s="96" t="s">
        <v>32</v>
      </c>
      <c r="N136" s="97" t="s">
        <v>47</v>
      </c>
      <c r="O136" s="97" t="s">
        <v>210</v>
      </c>
      <c r="P136" s="97" t="s">
        <v>211</v>
      </c>
      <c r="Q136" s="97" t="s">
        <v>212</v>
      </c>
      <c r="R136" s="97" t="s">
        <v>213</v>
      </c>
      <c r="S136" s="97" t="s">
        <v>214</v>
      </c>
      <c r="T136" s="98" t="s">
        <v>215</v>
      </c>
      <c r="U136" s="189"/>
      <c r="V136" s="189"/>
      <c r="W136" s="189"/>
      <c r="X136" s="189"/>
      <c r="Y136" s="189"/>
      <c r="Z136" s="189"/>
      <c r="AA136" s="189"/>
      <c r="AB136" s="189"/>
      <c r="AC136" s="189"/>
      <c r="AD136" s="189"/>
      <c r="AE136" s="189"/>
    </row>
    <row r="137" s="2" customFormat="1" ht="22.8" customHeight="1">
      <c r="A137" s="42"/>
      <c r="B137" s="43"/>
      <c r="C137" s="103" t="s">
        <v>216</v>
      </c>
      <c r="D137" s="44"/>
      <c r="E137" s="44"/>
      <c r="F137" s="44"/>
      <c r="G137" s="44"/>
      <c r="H137" s="44"/>
      <c r="I137" s="44"/>
      <c r="J137" s="195">
        <f>BK137</f>
        <v>0</v>
      </c>
      <c r="K137" s="44"/>
      <c r="L137" s="48"/>
      <c r="M137" s="99"/>
      <c r="N137" s="196"/>
      <c r="O137" s="100"/>
      <c r="P137" s="197">
        <f>P138+P143+P144+P147+P148+P209+P210+P235</f>
        <v>0</v>
      </c>
      <c r="Q137" s="100"/>
      <c r="R137" s="197">
        <f>R138+R143+R144+R147+R148+R209+R210+R235</f>
        <v>0</v>
      </c>
      <c r="S137" s="100"/>
      <c r="T137" s="198">
        <f>T138+T143+T144+T147+T148+T209+T210+T235</f>
        <v>0</v>
      </c>
      <c r="U137" s="42"/>
      <c r="V137" s="42"/>
      <c r="W137" s="42"/>
      <c r="X137" s="42"/>
      <c r="Y137" s="42"/>
      <c r="Z137" s="42"/>
      <c r="AA137" s="42"/>
      <c r="AB137" s="42"/>
      <c r="AC137" s="42"/>
      <c r="AD137" s="42"/>
      <c r="AE137" s="42"/>
      <c r="AT137" s="20" t="s">
        <v>76</v>
      </c>
      <c r="AU137" s="20" t="s">
        <v>196</v>
      </c>
      <c r="BK137" s="199">
        <f>BK138+BK143+BK144+BK147+BK148+BK209+BK210+BK235</f>
        <v>0</v>
      </c>
    </row>
    <row r="138" s="12" customFormat="1" ht="25.92" customHeight="1">
      <c r="A138" s="12"/>
      <c r="B138" s="200"/>
      <c r="C138" s="201"/>
      <c r="D138" s="202" t="s">
        <v>76</v>
      </c>
      <c r="E138" s="203" t="s">
        <v>3580</v>
      </c>
      <c r="F138" s="203" t="s">
        <v>3581</v>
      </c>
      <c r="G138" s="201"/>
      <c r="H138" s="201"/>
      <c r="I138" s="204"/>
      <c r="J138" s="205">
        <f>BK138</f>
        <v>0</v>
      </c>
      <c r="K138" s="201"/>
      <c r="L138" s="206"/>
      <c r="M138" s="207"/>
      <c r="N138" s="208"/>
      <c r="O138" s="208"/>
      <c r="P138" s="209">
        <f>P139+P141</f>
        <v>0</v>
      </c>
      <c r="Q138" s="208"/>
      <c r="R138" s="209">
        <f>R139+R141</f>
        <v>0</v>
      </c>
      <c r="S138" s="208"/>
      <c r="T138" s="210">
        <f>T139+T141</f>
        <v>0</v>
      </c>
      <c r="U138" s="12"/>
      <c r="V138" s="12"/>
      <c r="W138" s="12"/>
      <c r="X138" s="12"/>
      <c r="Y138" s="12"/>
      <c r="Z138" s="12"/>
      <c r="AA138" s="12"/>
      <c r="AB138" s="12"/>
      <c r="AC138" s="12"/>
      <c r="AD138" s="12"/>
      <c r="AE138" s="12"/>
      <c r="AR138" s="211" t="s">
        <v>84</v>
      </c>
      <c r="AT138" s="212" t="s">
        <v>76</v>
      </c>
      <c r="AU138" s="212" t="s">
        <v>77</v>
      </c>
      <c r="AY138" s="211" t="s">
        <v>219</v>
      </c>
      <c r="BK138" s="213">
        <f>BK139+BK141</f>
        <v>0</v>
      </c>
    </row>
    <row r="139" s="12" customFormat="1" ht="22.8" customHeight="1">
      <c r="A139" s="12"/>
      <c r="B139" s="200"/>
      <c r="C139" s="201"/>
      <c r="D139" s="202" t="s">
        <v>76</v>
      </c>
      <c r="E139" s="214" t="s">
        <v>3582</v>
      </c>
      <c r="F139" s="214" t="s">
        <v>3583</v>
      </c>
      <c r="G139" s="201"/>
      <c r="H139" s="201"/>
      <c r="I139" s="204"/>
      <c r="J139" s="215">
        <f>BK139</f>
        <v>0</v>
      </c>
      <c r="K139" s="201"/>
      <c r="L139" s="206"/>
      <c r="M139" s="207"/>
      <c r="N139" s="208"/>
      <c r="O139" s="208"/>
      <c r="P139" s="209">
        <f>P140</f>
        <v>0</v>
      </c>
      <c r="Q139" s="208"/>
      <c r="R139" s="209">
        <f>R140</f>
        <v>0</v>
      </c>
      <c r="S139" s="208"/>
      <c r="T139" s="210">
        <f>T140</f>
        <v>0</v>
      </c>
      <c r="U139" s="12"/>
      <c r="V139" s="12"/>
      <c r="W139" s="12"/>
      <c r="X139" s="12"/>
      <c r="Y139" s="12"/>
      <c r="Z139" s="12"/>
      <c r="AA139" s="12"/>
      <c r="AB139" s="12"/>
      <c r="AC139" s="12"/>
      <c r="AD139" s="12"/>
      <c r="AE139" s="12"/>
      <c r="AR139" s="211" t="s">
        <v>84</v>
      </c>
      <c r="AT139" s="212" t="s">
        <v>76</v>
      </c>
      <c r="AU139" s="212" t="s">
        <v>84</v>
      </c>
      <c r="AY139" s="211" t="s">
        <v>219</v>
      </c>
      <c r="BK139" s="213">
        <f>BK140</f>
        <v>0</v>
      </c>
    </row>
    <row r="140" s="2" customFormat="1" ht="16.5" customHeight="1">
      <c r="A140" s="42"/>
      <c r="B140" s="43"/>
      <c r="C140" s="216" t="s">
        <v>84</v>
      </c>
      <c r="D140" s="216" t="s">
        <v>221</v>
      </c>
      <c r="E140" s="217" t="s">
        <v>3584</v>
      </c>
      <c r="F140" s="218" t="s">
        <v>3585</v>
      </c>
      <c r="G140" s="219" t="s">
        <v>3586</v>
      </c>
      <c r="H140" s="220">
        <v>1</v>
      </c>
      <c r="I140" s="221"/>
      <c r="J140" s="222">
        <f>ROUND(I140*H140,2)</f>
        <v>0</v>
      </c>
      <c r="K140" s="218" t="s">
        <v>32</v>
      </c>
      <c r="L140" s="48"/>
      <c r="M140" s="223" t="s">
        <v>32</v>
      </c>
      <c r="N140" s="224" t="s">
        <v>48</v>
      </c>
      <c r="O140" s="88"/>
      <c r="P140" s="225">
        <f>O140*H140</f>
        <v>0</v>
      </c>
      <c r="Q140" s="225">
        <v>0</v>
      </c>
      <c r="R140" s="225">
        <f>Q140*H140</f>
        <v>0</v>
      </c>
      <c r="S140" s="225">
        <v>0</v>
      </c>
      <c r="T140" s="226">
        <f>S140*H140</f>
        <v>0</v>
      </c>
      <c r="U140" s="42"/>
      <c r="V140" s="42"/>
      <c r="W140" s="42"/>
      <c r="X140" s="42"/>
      <c r="Y140" s="42"/>
      <c r="Z140" s="42"/>
      <c r="AA140" s="42"/>
      <c r="AB140" s="42"/>
      <c r="AC140" s="42"/>
      <c r="AD140" s="42"/>
      <c r="AE140" s="42"/>
      <c r="AR140" s="227" t="s">
        <v>226</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3587</v>
      </c>
    </row>
    <row r="141" s="12" customFormat="1" ht="22.8" customHeight="1">
      <c r="A141" s="12"/>
      <c r="B141" s="200"/>
      <c r="C141" s="201"/>
      <c r="D141" s="202" t="s">
        <v>76</v>
      </c>
      <c r="E141" s="214" t="s">
        <v>3588</v>
      </c>
      <c r="F141" s="214" t="s">
        <v>3589</v>
      </c>
      <c r="G141" s="201"/>
      <c r="H141" s="201"/>
      <c r="I141" s="204"/>
      <c r="J141" s="215">
        <f>BK141</f>
        <v>0</v>
      </c>
      <c r="K141" s="201"/>
      <c r="L141" s="206"/>
      <c r="M141" s="207"/>
      <c r="N141" s="208"/>
      <c r="O141" s="208"/>
      <c r="P141" s="209">
        <f>P142</f>
        <v>0</v>
      </c>
      <c r="Q141" s="208"/>
      <c r="R141" s="209">
        <f>R142</f>
        <v>0</v>
      </c>
      <c r="S141" s="208"/>
      <c r="T141" s="210">
        <f>T142</f>
        <v>0</v>
      </c>
      <c r="U141" s="12"/>
      <c r="V141" s="12"/>
      <c r="W141" s="12"/>
      <c r="X141" s="12"/>
      <c r="Y141" s="12"/>
      <c r="Z141" s="12"/>
      <c r="AA141" s="12"/>
      <c r="AB141" s="12"/>
      <c r="AC141" s="12"/>
      <c r="AD141" s="12"/>
      <c r="AE141" s="12"/>
      <c r="AR141" s="211" t="s">
        <v>84</v>
      </c>
      <c r="AT141" s="212" t="s">
        <v>76</v>
      </c>
      <c r="AU141" s="212" t="s">
        <v>84</v>
      </c>
      <c r="AY141" s="211" t="s">
        <v>219</v>
      </c>
      <c r="BK141" s="213">
        <f>BK142</f>
        <v>0</v>
      </c>
    </row>
    <row r="142" s="2" customFormat="1" ht="16.5" customHeight="1">
      <c r="A142" s="42"/>
      <c r="B142" s="43"/>
      <c r="C142" s="216" t="s">
        <v>86</v>
      </c>
      <c r="D142" s="216" t="s">
        <v>221</v>
      </c>
      <c r="E142" s="217" t="s">
        <v>3590</v>
      </c>
      <c r="F142" s="218" t="s">
        <v>3591</v>
      </c>
      <c r="G142" s="219" t="s">
        <v>3592</v>
      </c>
      <c r="H142" s="220">
        <v>2</v>
      </c>
      <c r="I142" s="221"/>
      <c r="J142" s="222">
        <f>ROUND(I142*H142,2)</f>
        <v>0</v>
      </c>
      <c r="K142" s="218" t="s">
        <v>32</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3593</v>
      </c>
    </row>
    <row r="143" s="12" customFormat="1" ht="25.92" customHeight="1">
      <c r="A143" s="12"/>
      <c r="B143" s="200"/>
      <c r="C143" s="201"/>
      <c r="D143" s="202" t="s">
        <v>76</v>
      </c>
      <c r="E143" s="203" t="s">
        <v>3594</v>
      </c>
      <c r="F143" s="203" t="s">
        <v>3595</v>
      </c>
      <c r="G143" s="201"/>
      <c r="H143" s="201"/>
      <c r="I143" s="204"/>
      <c r="J143" s="205">
        <f>BK143</f>
        <v>0</v>
      </c>
      <c r="K143" s="201"/>
      <c r="L143" s="206"/>
      <c r="M143" s="207"/>
      <c r="N143" s="208"/>
      <c r="O143" s="208"/>
      <c r="P143" s="209">
        <v>0</v>
      </c>
      <c r="Q143" s="208"/>
      <c r="R143" s="209">
        <v>0</v>
      </c>
      <c r="S143" s="208"/>
      <c r="T143" s="210">
        <v>0</v>
      </c>
      <c r="U143" s="12"/>
      <c r="V143" s="12"/>
      <c r="W143" s="12"/>
      <c r="X143" s="12"/>
      <c r="Y143" s="12"/>
      <c r="Z143" s="12"/>
      <c r="AA143" s="12"/>
      <c r="AB143" s="12"/>
      <c r="AC143" s="12"/>
      <c r="AD143" s="12"/>
      <c r="AE143" s="12"/>
      <c r="AR143" s="211" t="s">
        <v>84</v>
      </c>
      <c r="AT143" s="212" t="s">
        <v>76</v>
      </c>
      <c r="AU143" s="212" t="s">
        <v>77</v>
      </c>
      <c r="AY143" s="211" t="s">
        <v>219</v>
      </c>
      <c r="BK143" s="213">
        <v>0</v>
      </c>
    </row>
    <row r="144" s="12" customFormat="1" ht="25.92" customHeight="1">
      <c r="A144" s="12"/>
      <c r="B144" s="200"/>
      <c r="C144" s="201"/>
      <c r="D144" s="202" t="s">
        <v>76</v>
      </c>
      <c r="E144" s="203" t="s">
        <v>3596</v>
      </c>
      <c r="F144" s="203" t="s">
        <v>3597</v>
      </c>
      <c r="G144" s="201"/>
      <c r="H144" s="201"/>
      <c r="I144" s="204"/>
      <c r="J144" s="205">
        <f>BK144</f>
        <v>0</v>
      </c>
      <c r="K144" s="201"/>
      <c r="L144" s="206"/>
      <c r="M144" s="207"/>
      <c r="N144" s="208"/>
      <c r="O144" s="208"/>
      <c r="P144" s="209">
        <f>P145</f>
        <v>0</v>
      </c>
      <c r="Q144" s="208"/>
      <c r="R144" s="209">
        <f>R145</f>
        <v>0</v>
      </c>
      <c r="S144" s="208"/>
      <c r="T144" s="210">
        <f>T145</f>
        <v>0</v>
      </c>
      <c r="U144" s="12"/>
      <c r="V144" s="12"/>
      <c r="W144" s="12"/>
      <c r="X144" s="12"/>
      <c r="Y144" s="12"/>
      <c r="Z144" s="12"/>
      <c r="AA144" s="12"/>
      <c r="AB144" s="12"/>
      <c r="AC144" s="12"/>
      <c r="AD144" s="12"/>
      <c r="AE144" s="12"/>
      <c r="AR144" s="211" t="s">
        <v>84</v>
      </c>
      <c r="AT144" s="212" t="s">
        <v>76</v>
      </c>
      <c r="AU144" s="212" t="s">
        <v>77</v>
      </c>
      <c r="AY144" s="211" t="s">
        <v>219</v>
      </c>
      <c r="BK144" s="213">
        <f>BK145</f>
        <v>0</v>
      </c>
    </row>
    <row r="145" s="12" customFormat="1" ht="22.8" customHeight="1">
      <c r="A145" s="12"/>
      <c r="B145" s="200"/>
      <c r="C145" s="201"/>
      <c r="D145" s="202" t="s">
        <v>76</v>
      </c>
      <c r="E145" s="214" t="s">
        <v>3598</v>
      </c>
      <c r="F145" s="214" t="s">
        <v>3599</v>
      </c>
      <c r="G145" s="201"/>
      <c r="H145" s="201"/>
      <c r="I145" s="204"/>
      <c r="J145" s="215">
        <f>BK145</f>
        <v>0</v>
      </c>
      <c r="K145" s="201"/>
      <c r="L145" s="206"/>
      <c r="M145" s="207"/>
      <c r="N145" s="208"/>
      <c r="O145" s="208"/>
      <c r="P145" s="209">
        <f>P146</f>
        <v>0</v>
      </c>
      <c r="Q145" s="208"/>
      <c r="R145" s="209">
        <f>R146</f>
        <v>0</v>
      </c>
      <c r="S145" s="208"/>
      <c r="T145" s="210">
        <f>T146</f>
        <v>0</v>
      </c>
      <c r="U145" s="12"/>
      <c r="V145" s="12"/>
      <c r="W145" s="12"/>
      <c r="X145" s="12"/>
      <c r="Y145" s="12"/>
      <c r="Z145" s="12"/>
      <c r="AA145" s="12"/>
      <c r="AB145" s="12"/>
      <c r="AC145" s="12"/>
      <c r="AD145" s="12"/>
      <c r="AE145" s="12"/>
      <c r="AR145" s="211" t="s">
        <v>84</v>
      </c>
      <c r="AT145" s="212" t="s">
        <v>76</v>
      </c>
      <c r="AU145" s="212" t="s">
        <v>84</v>
      </c>
      <c r="AY145" s="211" t="s">
        <v>219</v>
      </c>
      <c r="BK145" s="213">
        <f>BK146</f>
        <v>0</v>
      </c>
    </row>
    <row r="146" s="2" customFormat="1" ht="16.5" customHeight="1">
      <c r="A146" s="42"/>
      <c r="B146" s="43"/>
      <c r="C146" s="216" t="s">
        <v>237</v>
      </c>
      <c r="D146" s="216" t="s">
        <v>221</v>
      </c>
      <c r="E146" s="217" t="s">
        <v>3600</v>
      </c>
      <c r="F146" s="218" t="s">
        <v>3581</v>
      </c>
      <c r="G146" s="219" t="s">
        <v>3601</v>
      </c>
      <c r="H146" s="220">
        <v>1</v>
      </c>
      <c r="I146" s="221"/>
      <c r="J146" s="222">
        <f>ROUND(I146*H146,2)</f>
        <v>0</v>
      </c>
      <c r="K146" s="218" t="s">
        <v>32</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3602</v>
      </c>
    </row>
    <row r="147" s="12" customFormat="1" ht="25.92" customHeight="1">
      <c r="A147" s="12"/>
      <c r="B147" s="200"/>
      <c r="C147" s="201"/>
      <c r="D147" s="202" t="s">
        <v>76</v>
      </c>
      <c r="E147" s="203" t="s">
        <v>3603</v>
      </c>
      <c r="F147" s="203" t="s">
        <v>3604</v>
      </c>
      <c r="G147" s="201"/>
      <c r="H147" s="201"/>
      <c r="I147" s="204"/>
      <c r="J147" s="205">
        <f>BK147</f>
        <v>0</v>
      </c>
      <c r="K147" s="201"/>
      <c r="L147" s="206"/>
      <c r="M147" s="207"/>
      <c r="N147" s="208"/>
      <c r="O147" s="208"/>
      <c r="P147" s="209">
        <v>0</v>
      </c>
      <c r="Q147" s="208"/>
      <c r="R147" s="209">
        <v>0</v>
      </c>
      <c r="S147" s="208"/>
      <c r="T147" s="210">
        <v>0</v>
      </c>
      <c r="U147" s="12"/>
      <c r="V147" s="12"/>
      <c r="W147" s="12"/>
      <c r="X147" s="12"/>
      <c r="Y147" s="12"/>
      <c r="Z147" s="12"/>
      <c r="AA147" s="12"/>
      <c r="AB147" s="12"/>
      <c r="AC147" s="12"/>
      <c r="AD147" s="12"/>
      <c r="AE147" s="12"/>
      <c r="AR147" s="211" t="s">
        <v>84</v>
      </c>
      <c r="AT147" s="212" t="s">
        <v>76</v>
      </c>
      <c r="AU147" s="212" t="s">
        <v>77</v>
      </c>
      <c r="AY147" s="211" t="s">
        <v>219</v>
      </c>
      <c r="BK147" s="213">
        <v>0</v>
      </c>
    </row>
    <row r="148" s="12" customFormat="1" ht="25.92" customHeight="1">
      <c r="A148" s="12"/>
      <c r="B148" s="200"/>
      <c r="C148" s="201"/>
      <c r="D148" s="202" t="s">
        <v>76</v>
      </c>
      <c r="E148" s="203" t="s">
        <v>3605</v>
      </c>
      <c r="F148" s="203" t="s">
        <v>3606</v>
      </c>
      <c r="G148" s="201"/>
      <c r="H148" s="201"/>
      <c r="I148" s="204"/>
      <c r="J148" s="205">
        <f>BK148</f>
        <v>0</v>
      </c>
      <c r="K148" s="201"/>
      <c r="L148" s="206"/>
      <c r="M148" s="207"/>
      <c r="N148" s="208"/>
      <c r="O148" s="208"/>
      <c r="P148" s="209">
        <f>P149+P150+P152+P153+P155+P157+P159+P161+P167+P170+P173+P176+P178+P180+P183+P184+P186+P188+P189+P194+P198+P200+P202+P203+P206</f>
        <v>0</v>
      </c>
      <c r="Q148" s="208"/>
      <c r="R148" s="209">
        <f>R149+R150+R152+R153+R155+R157+R159+R161+R167+R170+R173+R176+R178+R180+R183+R184+R186+R188+R189+R194+R198+R200+R202+R203+R206</f>
        <v>0</v>
      </c>
      <c r="S148" s="208"/>
      <c r="T148" s="210">
        <f>T149+T150+T152+T153+T155+T157+T159+T161+T167+T170+T173+T176+T178+T180+T183+T184+T186+T188+T189+T194+T198+T200+T202+T203+T206</f>
        <v>0</v>
      </c>
      <c r="U148" s="12"/>
      <c r="V148" s="12"/>
      <c r="W148" s="12"/>
      <c r="X148" s="12"/>
      <c r="Y148" s="12"/>
      <c r="Z148" s="12"/>
      <c r="AA148" s="12"/>
      <c r="AB148" s="12"/>
      <c r="AC148" s="12"/>
      <c r="AD148" s="12"/>
      <c r="AE148" s="12"/>
      <c r="AR148" s="211" t="s">
        <v>84</v>
      </c>
      <c r="AT148" s="212" t="s">
        <v>76</v>
      </c>
      <c r="AU148" s="212" t="s">
        <v>77</v>
      </c>
      <c r="AY148" s="211" t="s">
        <v>219</v>
      </c>
      <c r="BK148" s="213">
        <f>BK149+BK150+BK152+BK153+BK155+BK157+BK159+BK161+BK167+BK170+BK173+BK176+BK178+BK180+BK183+BK184+BK186+BK188+BK189+BK194+BK198+BK200+BK202+BK203+BK206</f>
        <v>0</v>
      </c>
    </row>
    <row r="149" s="12" customFormat="1" ht="22.8" customHeight="1">
      <c r="A149" s="12"/>
      <c r="B149" s="200"/>
      <c r="C149" s="201"/>
      <c r="D149" s="202" t="s">
        <v>76</v>
      </c>
      <c r="E149" s="214" t="s">
        <v>3607</v>
      </c>
      <c r="F149" s="214" t="s">
        <v>3608</v>
      </c>
      <c r="G149" s="201"/>
      <c r="H149" s="201"/>
      <c r="I149" s="204"/>
      <c r="J149" s="215">
        <f>BK149</f>
        <v>0</v>
      </c>
      <c r="K149" s="201"/>
      <c r="L149" s="206"/>
      <c r="M149" s="207"/>
      <c r="N149" s="208"/>
      <c r="O149" s="208"/>
      <c r="P149" s="209">
        <v>0</v>
      </c>
      <c r="Q149" s="208"/>
      <c r="R149" s="209">
        <v>0</v>
      </c>
      <c r="S149" s="208"/>
      <c r="T149" s="210">
        <v>0</v>
      </c>
      <c r="U149" s="12"/>
      <c r="V149" s="12"/>
      <c r="W149" s="12"/>
      <c r="X149" s="12"/>
      <c r="Y149" s="12"/>
      <c r="Z149" s="12"/>
      <c r="AA149" s="12"/>
      <c r="AB149" s="12"/>
      <c r="AC149" s="12"/>
      <c r="AD149" s="12"/>
      <c r="AE149" s="12"/>
      <c r="AR149" s="211" t="s">
        <v>84</v>
      </c>
      <c r="AT149" s="212" t="s">
        <v>76</v>
      </c>
      <c r="AU149" s="212" t="s">
        <v>84</v>
      </c>
      <c r="AY149" s="211" t="s">
        <v>219</v>
      </c>
      <c r="BK149" s="213">
        <v>0</v>
      </c>
    </row>
    <row r="150" s="12" customFormat="1" ht="22.8" customHeight="1">
      <c r="A150" s="12"/>
      <c r="B150" s="200"/>
      <c r="C150" s="201"/>
      <c r="D150" s="202" t="s">
        <v>76</v>
      </c>
      <c r="E150" s="214" t="s">
        <v>3609</v>
      </c>
      <c r="F150" s="214" t="s">
        <v>3610</v>
      </c>
      <c r="G150" s="201"/>
      <c r="H150" s="201"/>
      <c r="I150" s="204"/>
      <c r="J150" s="215">
        <f>BK150</f>
        <v>0</v>
      </c>
      <c r="K150" s="201"/>
      <c r="L150" s="206"/>
      <c r="M150" s="207"/>
      <c r="N150" s="208"/>
      <c r="O150" s="208"/>
      <c r="P150" s="209">
        <f>P151</f>
        <v>0</v>
      </c>
      <c r="Q150" s="208"/>
      <c r="R150" s="209">
        <f>R151</f>
        <v>0</v>
      </c>
      <c r="S150" s="208"/>
      <c r="T150" s="210">
        <f>T151</f>
        <v>0</v>
      </c>
      <c r="U150" s="12"/>
      <c r="V150" s="12"/>
      <c r="W150" s="12"/>
      <c r="X150" s="12"/>
      <c r="Y150" s="12"/>
      <c r="Z150" s="12"/>
      <c r="AA150" s="12"/>
      <c r="AB150" s="12"/>
      <c r="AC150" s="12"/>
      <c r="AD150" s="12"/>
      <c r="AE150" s="12"/>
      <c r="AR150" s="211" t="s">
        <v>84</v>
      </c>
      <c r="AT150" s="212" t="s">
        <v>76</v>
      </c>
      <c r="AU150" s="212" t="s">
        <v>84</v>
      </c>
      <c r="AY150" s="211" t="s">
        <v>219</v>
      </c>
      <c r="BK150" s="213">
        <f>BK151</f>
        <v>0</v>
      </c>
    </row>
    <row r="151" s="2" customFormat="1" ht="16.5" customHeight="1">
      <c r="A151" s="42"/>
      <c r="B151" s="43"/>
      <c r="C151" s="216" t="s">
        <v>226</v>
      </c>
      <c r="D151" s="216" t="s">
        <v>221</v>
      </c>
      <c r="E151" s="217" t="s">
        <v>3611</v>
      </c>
      <c r="F151" s="218" t="s">
        <v>3612</v>
      </c>
      <c r="G151" s="219" t="s">
        <v>3601</v>
      </c>
      <c r="H151" s="220">
        <v>5</v>
      </c>
      <c r="I151" s="221"/>
      <c r="J151" s="222">
        <f>ROUND(I151*H151,2)</f>
        <v>0</v>
      </c>
      <c r="K151" s="218" t="s">
        <v>32</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3613</v>
      </c>
    </row>
    <row r="152" s="12" customFormat="1" ht="22.8" customHeight="1">
      <c r="A152" s="12"/>
      <c r="B152" s="200"/>
      <c r="C152" s="201"/>
      <c r="D152" s="202" t="s">
        <v>76</v>
      </c>
      <c r="E152" s="214" t="s">
        <v>3614</v>
      </c>
      <c r="F152" s="214" t="s">
        <v>3615</v>
      </c>
      <c r="G152" s="201"/>
      <c r="H152" s="201"/>
      <c r="I152" s="204"/>
      <c r="J152" s="215">
        <f>BK152</f>
        <v>0</v>
      </c>
      <c r="K152" s="201"/>
      <c r="L152" s="206"/>
      <c r="M152" s="207"/>
      <c r="N152" s="208"/>
      <c r="O152" s="208"/>
      <c r="P152" s="209">
        <v>0</v>
      </c>
      <c r="Q152" s="208"/>
      <c r="R152" s="209">
        <v>0</v>
      </c>
      <c r="S152" s="208"/>
      <c r="T152" s="210">
        <v>0</v>
      </c>
      <c r="U152" s="12"/>
      <c r="V152" s="12"/>
      <c r="W152" s="12"/>
      <c r="X152" s="12"/>
      <c r="Y152" s="12"/>
      <c r="Z152" s="12"/>
      <c r="AA152" s="12"/>
      <c r="AB152" s="12"/>
      <c r="AC152" s="12"/>
      <c r="AD152" s="12"/>
      <c r="AE152" s="12"/>
      <c r="AR152" s="211" t="s">
        <v>84</v>
      </c>
      <c r="AT152" s="212" t="s">
        <v>76</v>
      </c>
      <c r="AU152" s="212" t="s">
        <v>84</v>
      </c>
      <c r="AY152" s="211" t="s">
        <v>219</v>
      </c>
      <c r="BK152" s="213">
        <v>0</v>
      </c>
    </row>
    <row r="153" s="12" customFormat="1" ht="22.8" customHeight="1">
      <c r="A153" s="12"/>
      <c r="B153" s="200"/>
      <c r="C153" s="201"/>
      <c r="D153" s="202" t="s">
        <v>76</v>
      </c>
      <c r="E153" s="214" t="s">
        <v>3616</v>
      </c>
      <c r="F153" s="214" t="s">
        <v>3617</v>
      </c>
      <c r="G153" s="201"/>
      <c r="H153" s="201"/>
      <c r="I153" s="204"/>
      <c r="J153" s="215">
        <f>BK153</f>
        <v>0</v>
      </c>
      <c r="K153" s="201"/>
      <c r="L153" s="206"/>
      <c r="M153" s="207"/>
      <c r="N153" s="208"/>
      <c r="O153" s="208"/>
      <c r="P153" s="209">
        <f>P154</f>
        <v>0</v>
      </c>
      <c r="Q153" s="208"/>
      <c r="R153" s="209">
        <f>R154</f>
        <v>0</v>
      </c>
      <c r="S153" s="208"/>
      <c r="T153" s="210">
        <f>T154</f>
        <v>0</v>
      </c>
      <c r="U153" s="12"/>
      <c r="V153" s="12"/>
      <c r="W153" s="12"/>
      <c r="X153" s="12"/>
      <c r="Y153" s="12"/>
      <c r="Z153" s="12"/>
      <c r="AA153" s="12"/>
      <c r="AB153" s="12"/>
      <c r="AC153" s="12"/>
      <c r="AD153" s="12"/>
      <c r="AE153" s="12"/>
      <c r="AR153" s="211" t="s">
        <v>84</v>
      </c>
      <c r="AT153" s="212" t="s">
        <v>76</v>
      </c>
      <c r="AU153" s="212" t="s">
        <v>84</v>
      </c>
      <c r="AY153" s="211" t="s">
        <v>219</v>
      </c>
      <c r="BK153" s="213">
        <f>BK154</f>
        <v>0</v>
      </c>
    </row>
    <row r="154" s="2" customFormat="1" ht="16.5" customHeight="1">
      <c r="A154" s="42"/>
      <c r="B154" s="43"/>
      <c r="C154" s="216" t="s">
        <v>246</v>
      </c>
      <c r="D154" s="216" t="s">
        <v>221</v>
      </c>
      <c r="E154" s="217" t="s">
        <v>3618</v>
      </c>
      <c r="F154" s="218" t="s">
        <v>3619</v>
      </c>
      <c r="G154" s="219" t="s">
        <v>3601</v>
      </c>
      <c r="H154" s="220">
        <v>5</v>
      </c>
      <c r="I154" s="221"/>
      <c r="J154" s="222">
        <f>ROUND(I154*H154,2)</f>
        <v>0</v>
      </c>
      <c r="K154" s="218" t="s">
        <v>32</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3620</v>
      </c>
    </row>
    <row r="155" s="12" customFormat="1" ht="22.8" customHeight="1">
      <c r="A155" s="12"/>
      <c r="B155" s="200"/>
      <c r="C155" s="201"/>
      <c r="D155" s="202" t="s">
        <v>76</v>
      </c>
      <c r="E155" s="214" t="s">
        <v>3621</v>
      </c>
      <c r="F155" s="214" t="s">
        <v>3622</v>
      </c>
      <c r="G155" s="201"/>
      <c r="H155" s="201"/>
      <c r="I155" s="204"/>
      <c r="J155" s="215">
        <f>BK155</f>
        <v>0</v>
      </c>
      <c r="K155" s="201"/>
      <c r="L155" s="206"/>
      <c r="M155" s="207"/>
      <c r="N155" s="208"/>
      <c r="O155" s="208"/>
      <c r="P155" s="209">
        <f>P156</f>
        <v>0</v>
      </c>
      <c r="Q155" s="208"/>
      <c r="R155" s="209">
        <f>R156</f>
        <v>0</v>
      </c>
      <c r="S155" s="208"/>
      <c r="T155" s="210">
        <f>T156</f>
        <v>0</v>
      </c>
      <c r="U155" s="12"/>
      <c r="V155" s="12"/>
      <c r="W155" s="12"/>
      <c r="X155" s="12"/>
      <c r="Y155" s="12"/>
      <c r="Z155" s="12"/>
      <c r="AA155" s="12"/>
      <c r="AB155" s="12"/>
      <c r="AC155" s="12"/>
      <c r="AD155" s="12"/>
      <c r="AE155" s="12"/>
      <c r="AR155" s="211" t="s">
        <v>84</v>
      </c>
      <c r="AT155" s="212" t="s">
        <v>76</v>
      </c>
      <c r="AU155" s="212" t="s">
        <v>84</v>
      </c>
      <c r="AY155" s="211" t="s">
        <v>219</v>
      </c>
      <c r="BK155" s="213">
        <f>BK156</f>
        <v>0</v>
      </c>
    </row>
    <row r="156" s="2" customFormat="1" ht="16.5" customHeight="1">
      <c r="A156" s="42"/>
      <c r="B156" s="43"/>
      <c r="C156" s="216" t="s">
        <v>252</v>
      </c>
      <c r="D156" s="216" t="s">
        <v>221</v>
      </c>
      <c r="E156" s="217" t="s">
        <v>3623</v>
      </c>
      <c r="F156" s="218" t="s">
        <v>3624</v>
      </c>
      <c r="G156" s="219" t="s">
        <v>259</v>
      </c>
      <c r="H156" s="220">
        <v>95</v>
      </c>
      <c r="I156" s="221"/>
      <c r="J156" s="222">
        <f>ROUND(I156*H156,2)</f>
        <v>0</v>
      </c>
      <c r="K156" s="218" t="s">
        <v>32</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3625</v>
      </c>
    </row>
    <row r="157" s="12" customFormat="1" ht="22.8" customHeight="1">
      <c r="A157" s="12"/>
      <c r="B157" s="200"/>
      <c r="C157" s="201"/>
      <c r="D157" s="202" t="s">
        <v>76</v>
      </c>
      <c r="E157" s="214" t="s">
        <v>3626</v>
      </c>
      <c r="F157" s="214" t="s">
        <v>3627</v>
      </c>
      <c r="G157" s="201"/>
      <c r="H157" s="201"/>
      <c r="I157" s="204"/>
      <c r="J157" s="215">
        <f>BK157</f>
        <v>0</v>
      </c>
      <c r="K157" s="201"/>
      <c r="L157" s="206"/>
      <c r="M157" s="207"/>
      <c r="N157" s="208"/>
      <c r="O157" s="208"/>
      <c r="P157" s="209">
        <f>P158</f>
        <v>0</v>
      </c>
      <c r="Q157" s="208"/>
      <c r="R157" s="209">
        <f>R158</f>
        <v>0</v>
      </c>
      <c r="S157" s="208"/>
      <c r="T157" s="210">
        <f>T158</f>
        <v>0</v>
      </c>
      <c r="U157" s="12"/>
      <c r="V157" s="12"/>
      <c r="W157" s="12"/>
      <c r="X157" s="12"/>
      <c r="Y157" s="12"/>
      <c r="Z157" s="12"/>
      <c r="AA157" s="12"/>
      <c r="AB157" s="12"/>
      <c r="AC157" s="12"/>
      <c r="AD157" s="12"/>
      <c r="AE157" s="12"/>
      <c r="AR157" s="211" t="s">
        <v>84</v>
      </c>
      <c r="AT157" s="212" t="s">
        <v>76</v>
      </c>
      <c r="AU157" s="212" t="s">
        <v>84</v>
      </c>
      <c r="AY157" s="211" t="s">
        <v>219</v>
      </c>
      <c r="BK157" s="213">
        <f>BK158</f>
        <v>0</v>
      </c>
    </row>
    <row r="158" s="2" customFormat="1" ht="16.5" customHeight="1">
      <c r="A158" s="42"/>
      <c r="B158" s="43"/>
      <c r="C158" s="216" t="s">
        <v>256</v>
      </c>
      <c r="D158" s="216" t="s">
        <v>221</v>
      </c>
      <c r="E158" s="217" t="s">
        <v>3628</v>
      </c>
      <c r="F158" s="218" t="s">
        <v>3629</v>
      </c>
      <c r="G158" s="219" t="s">
        <v>3601</v>
      </c>
      <c r="H158" s="220">
        <v>4</v>
      </c>
      <c r="I158" s="221"/>
      <c r="J158" s="222">
        <f>ROUND(I158*H158,2)</f>
        <v>0</v>
      </c>
      <c r="K158" s="218" t="s">
        <v>32</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226</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3630</v>
      </c>
    </row>
    <row r="159" s="12" customFormat="1" ht="22.8" customHeight="1">
      <c r="A159" s="12"/>
      <c r="B159" s="200"/>
      <c r="C159" s="201"/>
      <c r="D159" s="202" t="s">
        <v>76</v>
      </c>
      <c r="E159" s="214" t="s">
        <v>3631</v>
      </c>
      <c r="F159" s="214" t="s">
        <v>3632</v>
      </c>
      <c r="G159" s="201"/>
      <c r="H159" s="201"/>
      <c r="I159" s="204"/>
      <c r="J159" s="215">
        <f>BK159</f>
        <v>0</v>
      </c>
      <c r="K159" s="201"/>
      <c r="L159" s="206"/>
      <c r="M159" s="207"/>
      <c r="N159" s="208"/>
      <c r="O159" s="208"/>
      <c r="P159" s="209">
        <f>P160</f>
        <v>0</v>
      </c>
      <c r="Q159" s="208"/>
      <c r="R159" s="209">
        <f>R160</f>
        <v>0</v>
      </c>
      <c r="S159" s="208"/>
      <c r="T159" s="210">
        <f>T160</f>
        <v>0</v>
      </c>
      <c r="U159" s="12"/>
      <c r="V159" s="12"/>
      <c r="W159" s="12"/>
      <c r="X159" s="12"/>
      <c r="Y159" s="12"/>
      <c r="Z159" s="12"/>
      <c r="AA159" s="12"/>
      <c r="AB159" s="12"/>
      <c r="AC159" s="12"/>
      <c r="AD159" s="12"/>
      <c r="AE159" s="12"/>
      <c r="AR159" s="211" t="s">
        <v>84</v>
      </c>
      <c r="AT159" s="212" t="s">
        <v>76</v>
      </c>
      <c r="AU159" s="212" t="s">
        <v>84</v>
      </c>
      <c r="AY159" s="211" t="s">
        <v>219</v>
      </c>
      <c r="BK159" s="213">
        <f>BK160</f>
        <v>0</v>
      </c>
    </row>
    <row r="160" s="2" customFormat="1" ht="16.5" customHeight="1">
      <c r="A160" s="42"/>
      <c r="B160" s="43"/>
      <c r="C160" s="216" t="s">
        <v>262</v>
      </c>
      <c r="D160" s="216" t="s">
        <v>221</v>
      </c>
      <c r="E160" s="217" t="s">
        <v>3633</v>
      </c>
      <c r="F160" s="218" t="s">
        <v>3634</v>
      </c>
      <c r="G160" s="219" t="s">
        <v>3601</v>
      </c>
      <c r="H160" s="220">
        <v>58</v>
      </c>
      <c r="I160" s="221"/>
      <c r="J160" s="222">
        <f>ROUND(I160*H160,2)</f>
        <v>0</v>
      </c>
      <c r="K160" s="218" t="s">
        <v>32</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226</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3635</v>
      </c>
    </row>
    <row r="161" s="12" customFormat="1" ht="22.8" customHeight="1">
      <c r="A161" s="12"/>
      <c r="B161" s="200"/>
      <c r="C161" s="201"/>
      <c r="D161" s="202" t="s">
        <v>76</v>
      </c>
      <c r="E161" s="214" t="s">
        <v>3588</v>
      </c>
      <c r="F161" s="214" t="s">
        <v>3589</v>
      </c>
      <c r="G161" s="201"/>
      <c r="H161" s="201"/>
      <c r="I161" s="204"/>
      <c r="J161" s="215">
        <f>BK161</f>
        <v>0</v>
      </c>
      <c r="K161" s="201"/>
      <c r="L161" s="206"/>
      <c r="M161" s="207"/>
      <c r="N161" s="208"/>
      <c r="O161" s="208"/>
      <c r="P161" s="209">
        <f>SUM(P162:P166)</f>
        <v>0</v>
      </c>
      <c r="Q161" s="208"/>
      <c r="R161" s="209">
        <f>SUM(R162:R166)</f>
        <v>0</v>
      </c>
      <c r="S161" s="208"/>
      <c r="T161" s="210">
        <f>SUM(T162:T166)</f>
        <v>0</v>
      </c>
      <c r="U161" s="12"/>
      <c r="V161" s="12"/>
      <c r="W161" s="12"/>
      <c r="X161" s="12"/>
      <c r="Y161" s="12"/>
      <c r="Z161" s="12"/>
      <c r="AA161" s="12"/>
      <c r="AB161" s="12"/>
      <c r="AC161" s="12"/>
      <c r="AD161" s="12"/>
      <c r="AE161" s="12"/>
      <c r="AR161" s="211" t="s">
        <v>84</v>
      </c>
      <c r="AT161" s="212" t="s">
        <v>76</v>
      </c>
      <c r="AU161" s="212" t="s">
        <v>84</v>
      </c>
      <c r="AY161" s="211" t="s">
        <v>219</v>
      </c>
      <c r="BK161" s="213">
        <f>SUM(BK162:BK166)</f>
        <v>0</v>
      </c>
    </row>
    <row r="162" s="2" customFormat="1" ht="16.5" customHeight="1">
      <c r="A162" s="42"/>
      <c r="B162" s="43"/>
      <c r="C162" s="216" t="s">
        <v>267</v>
      </c>
      <c r="D162" s="216" t="s">
        <v>221</v>
      </c>
      <c r="E162" s="217" t="s">
        <v>3636</v>
      </c>
      <c r="F162" s="218" t="s">
        <v>3637</v>
      </c>
      <c r="G162" s="219" t="s">
        <v>3592</v>
      </c>
      <c r="H162" s="220">
        <v>5</v>
      </c>
      <c r="I162" s="221"/>
      <c r="J162" s="222">
        <f>ROUND(I162*H162,2)</f>
        <v>0</v>
      </c>
      <c r="K162" s="218" t="s">
        <v>32</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3638</v>
      </c>
    </row>
    <row r="163" s="2" customFormat="1" ht="16.5" customHeight="1">
      <c r="A163" s="42"/>
      <c r="B163" s="43"/>
      <c r="C163" s="216" t="s">
        <v>273</v>
      </c>
      <c r="D163" s="216" t="s">
        <v>221</v>
      </c>
      <c r="E163" s="217" t="s">
        <v>3639</v>
      </c>
      <c r="F163" s="218" t="s">
        <v>3640</v>
      </c>
      <c r="G163" s="219" t="s">
        <v>3592</v>
      </c>
      <c r="H163" s="220">
        <v>5</v>
      </c>
      <c r="I163" s="221"/>
      <c r="J163" s="222">
        <f>ROUND(I163*H163,2)</f>
        <v>0</v>
      </c>
      <c r="K163" s="218" t="s">
        <v>32</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86</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3641</v>
      </c>
    </row>
    <row r="164" s="2" customFormat="1" ht="16.5" customHeight="1">
      <c r="A164" s="42"/>
      <c r="B164" s="43"/>
      <c r="C164" s="216" t="s">
        <v>279</v>
      </c>
      <c r="D164" s="216" t="s">
        <v>221</v>
      </c>
      <c r="E164" s="217" t="s">
        <v>3642</v>
      </c>
      <c r="F164" s="218" t="s">
        <v>3643</v>
      </c>
      <c r="G164" s="219" t="s">
        <v>3592</v>
      </c>
      <c r="H164" s="220">
        <v>5</v>
      </c>
      <c r="I164" s="221"/>
      <c r="J164" s="222">
        <f>ROUND(I164*H164,2)</f>
        <v>0</v>
      </c>
      <c r="K164" s="218" t="s">
        <v>32</v>
      </c>
      <c r="L164" s="48"/>
      <c r="M164" s="223" t="s">
        <v>32</v>
      </c>
      <c r="N164" s="224" t="s">
        <v>48</v>
      </c>
      <c r="O164" s="88"/>
      <c r="P164" s="225">
        <f>O164*H164</f>
        <v>0</v>
      </c>
      <c r="Q164" s="225">
        <v>0</v>
      </c>
      <c r="R164" s="225">
        <f>Q164*H164</f>
        <v>0</v>
      </c>
      <c r="S164" s="225">
        <v>0</v>
      </c>
      <c r="T164" s="226">
        <f>S164*H164</f>
        <v>0</v>
      </c>
      <c r="U164" s="42"/>
      <c r="V164" s="42"/>
      <c r="W164" s="42"/>
      <c r="X164" s="42"/>
      <c r="Y164" s="42"/>
      <c r="Z164" s="42"/>
      <c r="AA164" s="42"/>
      <c r="AB164" s="42"/>
      <c r="AC164" s="42"/>
      <c r="AD164" s="42"/>
      <c r="AE164" s="42"/>
      <c r="AR164" s="227" t="s">
        <v>226</v>
      </c>
      <c r="AT164" s="227" t="s">
        <v>221</v>
      </c>
      <c r="AU164" s="227" t="s">
        <v>86</v>
      </c>
      <c r="AY164" s="20" t="s">
        <v>219</v>
      </c>
      <c r="BE164" s="228">
        <f>IF(N164="základní",J164,0)</f>
        <v>0</v>
      </c>
      <c r="BF164" s="228">
        <f>IF(N164="snížená",J164,0)</f>
        <v>0</v>
      </c>
      <c r="BG164" s="228">
        <f>IF(N164="zákl. přenesená",J164,0)</f>
        <v>0</v>
      </c>
      <c r="BH164" s="228">
        <f>IF(N164="sníž. přenesená",J164,0)</f>
        <v>0</v>
      </c>
      <c r="BI164" s="228">
        <f>IF(N164="nulová",J164,0)</f>
        <v>0</v>
      </c>
      <c r="BJ164" s="20" t="s">
        <v>84</v>
      </c>
      <c r="BK164" s="228">
        <f>ROUND(I164*H164,2)</f>
        <v>0</v>
      </c>
      <c r="BL164" s="20" t="s">
        <v>226</v>
      </c>
      <c r="BM164" s="227" t="s">
        <v>3644</v>
      </c>
    </row>
    <row r="165" s="12" customFormat="1" ht="20.88" customHeight="1">
      <c r="A165" s="12"/>
      <c r="B165" s="200"/>
      <c r="C165" s="201"/>
      <c r="D165" s="202" t="s">
        <v>76</v>
      </c>
      <c r="E165" s="214" t="s">
        <v>3645</v>
      </c>
      <c r="F165" s="214" t="s">
        <v>3646</v>
      </c>
      <c r="G165" s="201"/>
      <c r="H165" s="201"/>
      <c r="I165" s="204"/>
      <c r="J165" s="215">
        <f>BK165</f>
        <v>0</v>
      </c>
      <c r="K165" s="201"/>
      <c r="L165" s="206"/>
      <c r="M165" s="207"/>
      <c r="N165" s="208"/>
      <c r="O165" s="208"/>
      <c r="P165" s="209">
        <v>0</v>
      </c>
      <c r="Q165" s="208"/>
      <c r="R165" s="209">
        <v>0</v>
      </c>
      <c r="S165" s="208"/>
      <c r="T165" s="210">
        <v>0</v>
      </c>
      <c r="U165" s="12"/>
      <c r="V165" s="12"/>
      <c r="W165" s="12"/>
      <c r="X165" s="12"/>
      <c r="Y165" s="12"/>
      <c r="Z165" s="12"/>
      <c r="AA165" s="12"/>
      <c r="AB165" s="12"/>
      <c r="AC165" s="12"/>
      <c r="AD165" s="12"/>
      <c r="AE165" s="12"/>
      <c r="AR165" s="211" t="s">
        <v>84</v>
      </c>
      <c r="AT165" s="212" t="s">
        <v>76</v>
      </c>
      <c r="AU165" s="212" t="s">
        <v>86</v>
      </c>
      <c r="AY165" s="211" t="s">
        <v>219</v>
      </c>
      <c r="BK165" s="213">
        <v>0</v>
      </c>
    </row>
    <row r="166" s="12" customFormat="1" ht="20.88" customHeight="1">
      <c r="A166" s="12"/>
      <c r="B166" s="200"/>
      <c r="C166" s="201"/>
      <c r="D166" s="202" t="s">
        <v>76</v>
      </c>
      <c r="E166" s="214" t="s">
        <v>3647</v>
      </c>
      <c r="F166" s="214" t="s">
        <v>3648</v>
      </c>
      <c r="G166" s="201"/>
      <c r="H166" s="201"/>
      <c r="I166" s="204"/>
      <c r="J166" s="215">
        <f>BK166</f>
        <v>0</v>
      </c>
      <c r="K166" s="201"/>
      <c r="L166" s="206"/>
      <c r="M166" s="207"/>
      <c r="N166" s="208"/>
      <c r="O166" s="208"/>
      <c r="P166" s="209">
        <v>0</v>
      </c>
      <c r="Q166" s="208"/>
      <c r="R166" s="209">
        <v>0</v>
      </c>
      <c r="S166" s="208"/>
      <c r="T166" s="210">
        <v>0</v>
      </c>
      <c r="U166" s="12"/>
      <c r="V166" s="12"/>
      <c r="W166" s="12"/>
      <c r="X166" s="12"/>
      <c r="Y166" s="12"/>
      <c r="Z166" s="12"/>
      <c r="AA166" s="12"/>
      <c r="AB166" s="12"/>
      <c r="AC166" s="12"/>
      <c r="AD166" s="12"/>
      <c r="AE166" s="12"/>
      <c r="AR166" s="211" t="s">
        <v>84</v>
      </c>
      <c r="AT166" s="212" t="s">
        <v>76</v>
      </c>
      <c r="AU166" s="212" t="s">
        <v>86</v>
      </c>
      <c r="AY166" s="211" t="s">
        <v>219</v>
      </c>
      <c r="BK166" s="213">
        <v>0</v>
      </c>
    </row>
    <row r="167" s="12" customFormat="1" ht="22.8" customHeight="1">
      <c r="A167" s="12"/>
      <c r="B167" s="200"/>
      <c r="C167" s="201"/>
      <c r="D167" s="202" t="s">
        <v>76</v>
      </c>
      <c r="E167" s="214" t="s">
        <v>3649</v>
      </c>
      <c r="F167" s="214" t="s">
        <v>3650</v>
      </c>
      <c r="G167" s="201"/>
      <c r="H167" s="201"/>
      <c r="I167" s="204"/>
      <c r="J167" s="215">
        <f>BK167</f>
        <v>0</v>
      </c>
      <c r="K167" s="201"/>
      <c r="L167" s="206"/>
      <c r="M167" s="207"/>
      <c r="N167" s="208"/>
      <c r="O167" s="208"/>
      <c r="P167" s="209">
        <f>SUM(P168:P169)</f>
        <v>0</v>
      </c>
      <c r="Q167" s="208"/>
      <c r="R167" s="209">
        <f>SUM(R168:R169)</f>
        <v>0</v>
      </c>
      <c r="S167" s="208"/>
      <c r="T167" s="210">
        <f>SUM(T168:T169)</f>
        <v>0</v>
      </c>
      <c r="U167" s="12"/>
      <c r="V167" s="12"/>
      <c r="W167" s="12"/>
      <c r="X167" s="12"/>
      <c r="Y167" s="12"/>
      <c r="Z167" s="12"/>
      <c r="AA167" s="12"/>
      <c r="AB167" s="12"/>
      <c r="AC167" s="12"/>
      <c r="AD167" s="12"/>
      <c r="AE167" s="12"/>
      <c r="AR167" s="211" t="s">
        <v>84</v>
      </c>
      <c r="AT167" s="212" t="s">
        <v>76</v>
      </c>
      <c r="AU167" s="212" t="s">
        <v>84</v>
      </c>
      <c r="AY167" s="211" t="s">
        <v>219</v>
      </c>
      <c r="BK167" s="213">
        <f>SUM(BK168:BK169)</f>
        <v>0</v>
      </c>
    </row>
    <row r="168" s="2" customFormat="1" ht="16.5" customHeight="1">
      <c r="A168" s="42"/>
      <c r="B168" s="43"/>
      <c r="C168" s="216" t="s">
        <v>286</v>
      </c>
      <c r="D168" s="216" t="s">
        <v>221</v>
      </c>
      <c r="E168" s="217" t="s">
        <v>3651</v>
      </c>
      <c r="F168" s="218" t="s">
        <v>3652</v>
      </c>
      <c r="G168" s="219" t="s">
        <v>259</v>
      </c>
      <c r="H168" s="220">
        <v>20</v>
      </c>
      <c r="I168" s="221"/>
      <c r="J168" s="222">
        <f>ROUND(I168*H168,2)</f>
        <v>0</v>
      </c>
      <c r="K168" s="218" t="s">
        <v>32</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226</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3653</v>
      </c>
    </row>
    <row r="169" s="2" customFormat="1" ht="16.5" customHeight="1">
      <c r="A169" s="42"/>
      <c r="B169" s="43"/>
      <c r="C169" s="216" t="s">
        <v>290</v>
      </c>
      <c r="D169" s="216" t="s">
        <v>221</v>
      </c>
      <c r="E169" s="217" t="s">
        <v>3654</v>
      </c>
      <c r="F169" s="218" t="s">
        <v>3655</v>
      </c>
      <c r="G169" s="219" t="s">
        <v>259</v>
      </c>
      <c r="H169" s="220">
        <v>20</v>
      </c>
      <c r="I169" s="221"/>
      <c r="J169" s="222">
        <f>ROUND(I169*H169,2)</f>
        <v>0</v>
      </c>
      <c r="K169" s="218" t="s">
        <v>32</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226</v>
      </c>
      <c r="AT169" s="227" t="s">
        <v>221</v>
      </c>
      <c r="AU169" s="227" t="s">
        <v>86</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226</v>
      </c>
      <c r="BM169" s="227" t="s">
        <v>3656</v>
      </c>
    </row>
    <row r="170" s="12" customFormat="1" ht="22.8" customHeight="1">
      <c r="A170" s="12"/>
      <c r="B170" s="200"/>
      <c r="C170" s="201"/>
      <c r="D170" s="202" t="s">
        <v>76</v>
      </c>
      <c r="E170" s="214" t="s">
        <v>3621</v>
      </c>
      <c r="F170" s="214" t="s">
        <v>3622</v>
      </c>
      <c r="G170" s="201"/>
      <c r="H170" s="201"/>
      <c r="I170" s="204"/>
      <c r="J170" s="215">
        <f>BK170</f>
        <v>0</v>
      </c>
      <c r="K170" s="201"/>
      <c r="L170" s="206"/>
      <c r="M170" s="207"/>
      <c r="N170" s="208"/>
      <c r="O170" s="208"/>
      <c r="P170" s="209">
        <f>SUM(P171:P172)</f>
        <v>0</v>
      </c>
      <c r="Q170" s="208"/>
      <c r="R170" s="209">
        <f>SUM(R171:R172)</f>
        <v>0</v>
      </c>
      <c r="S170" s="208"/>
      <c r="T170" s="210">
        <f>SUM(T171:T172)</f>
        <v>0</v>
      </c>
      <c r="U170" s="12"/>
      <c r="V170" s="12"/>
      <c r="W170" s="12"/>
      <c r="X170" s="12"/>
      <c r="Y170" s="12"/>
      <c r="Z170" s="12"/>
      <c r="AA170" s="12"/>
      <c r="AB170" s="12"/>
      <c r="AC170" s="12"/>
      <c r="AD170" s="12"/>
      <c r="AE170" s="12"/>
      <c r="AR170" s="211" t="s">
        <v>84</v>
      </c>
      <c r="AT170" s="212" t="s">
        <v>76</v>
      </c>
      <c r="AU170" s="212" t="s">
        <v>84</v>
      </c>
      <c r="AY170" s="211" t="s">
        <v>219</v>
      </c>
      <c r="BK170" s="213">
        <f>SUM(BK171:BK172)</f>
        <v>0</v>
      </c>
    </row>
    <row r="171" s="2" customFormat="1" ht="16.5" customHeight="1">
      <c r="A171" s="42"/>
      <c r="B171" s="43"/>
      <c r="C171" s="216" t="s">
        <v>295</v>
      </c>
      <c r="D171" s="216" t="s">
        <v>221</v>
      </c>
      <c r="E171" s="217" t="s">
        <v>3657</v>
      </c>
      <c r="F171" s="218" t="s">
        <v>3658</v>
      </c>
      <c r="G171" s="219" t="s">
        <v>259</v>
      </c>
      <c r="H171" s="220">
        <v>40</v>
      </c>
      <c r="I171" s="221"/>
      <c r="J171" s="222">
        <f>ROUND(I171*H171,2)</f>
        <v>0</v>
      </c>
      <c r="K171" s="218" t="s">
        <v>32</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226</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3659</v>
      </c>
    </row>
    <row r="172" s="2" customFormat="1" ht="16.5" customHeight="1">
      <c r="A172" s="42"/>
      <c r="B172" s="43"/>
      <c r="C172" s="216" t="s">
        <v>8</v>
      </c>
      <c r="D172" s="216" t="s">
        <v>221</v>
      </c>
      <c r="E172" s="217" t="s">
        <v>3660</v>
      </c>
      <c r="F172" s="218" t="s">
        <v>3624</v>
      </c>
      <c r="G172" s="219" t="s">
        <v>259</v>
      </c>
      <c r="H172" s="220">
        <v>160</v>
      </c>
      <c r="I172" s="221"/>
      <c r="J172" s="222">
        <f>ROUND(I172*H172,2)</f>
        <v>0</v>
      </c>
      <c r="K172" s="218" t="s">
        <v>32</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226</v>
      </c>
      <c r="AT172" s="227" t="s">
        <v>221</v>
      </c>
      <c r="AU172" s="227" t="s">
        <v>86</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3661</v>
      </c>
    </row>
    <row r="173" s="12" customFormat="1" ht="22.8" customHeight="1">
      <c r="A173" s="12"/>
      <c r="B173" s="200"/>
      <c r="C173" s="201"/>
      <c r="D173" s="202" t="s">
        <v>76</v>
      </c>
      <c r="E173" s="214" t="s">
        <v>3626</v>
      </c>
      <c r="F173" s="214" t="s">
        <v>3627</v>
      </c>
      <c r="G173" s="201"/>
      <c r="H173" s="201"/>
      <c r="I173" s="204"/>
      <c r="J173" s="215">
        <f>BK173</f>
        <v>0</v>
      </c>
      <c r="K173" s="201"/>
      <c r="L173" s="206"/>
      <c r="M173" s="207"/>
      <c r="N173" s="208"/>
      <c r="O173" s="208"/>
      <c r="P173" s="209">
        <f>SUM(P174:P175)</f>
        <v>0</v>
      </c>
      <c r="Q173" s="208"/>
      <c r="R173" s="209">
        <f>SUM(R174:R175)</f>
        <v>0</v>
      </c>
      <c r="S173" s="208"/>
      <c r="T173" s="210">
        <f>SUM(T174:T175)</f>
        <v>0</v>
      </c>
      <c r="U173" s="12"/>
      <c r="V173" s="12"/>
      <c r="W173" s="12"/>
      <c r="X173" s="12"/>
      <c r="Y173" s="12"/>
      <c r="Z173" s="12"/>
      <c r="AA173" s="12"/>
      <c r="AB173" s="12"/>
      <c r="AC173" s="12"/>
      <c r="AD173" s="12"/>
      <c r="AE173" s="12"/>
      <c r="AR173" s="211" t="s">
        <v>84</v>
      </c>
      <c r="AT173" s="212" t="s">
        <v>76</v>
      </c>
      <c r="AU173" s="212" t="s">
        <v>84</v>
      </c>
      <c r="AY173" s="211" t="s">
        <v>219</v>
      </c>
      <c r="BK173" s="213">
        <f>SUM(BK174:BK175)</f>
        <v>0</v>
      </c>
    </row>
    <row r="174" s="2" customFormat="1" ht="16.5" customHeight="1">
      <c r="A174" s="42"/>
      <c r="B174" s="43"/>
      <c r="C174" s="216" t="s">
        <v>302</v>
      </c>
      <c r="D174" s="216" t="s">
        <v>221</v>
      </c>
      <c r="E174" s="217" t="s">
        <v>3662</v>
      </c>
      <c r="F174" s="218" t="s">
        <v>3663</v>
      </c>
      <c r="G174" s="219" t="s">
        <v>3601</v>
      </c>
      <c r="H174" s="220">
        <v>3</v>
      </c>
      <c r="I174" s="221"/>
      <c r="J174" s="222">
        <f>ROUND(I174*H174,2)</f>
        <v>0</v>
      </c>
      <c r="K174" s="218" t="s">
        <v>32</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226</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3664</v>
      </c>
    </row>
    <row r="175" s="2" customFormat="1" ht="16.5" customHeight="1">
      <c r="A175" s="42"/>
      <c r="B175" s="43"/>
      <c r="C175" s="216" t="s">
        <v>308</v>
      </c>
      <c r="D175" s="216" t="s">
        <v>221</v>
      </c>
      <c r="E175" s="217" t="s">
        <v>3665</v>
      </c>
      <c r="F175" s="218" t="s">
        <v>3666</v>
      </c>
      <c r="G175" s="219" t="s">
        <v>3601</v>
      </c>
      <c r="H175" s="220">
        <v>5</v>
      </c>
      <c r="I175" s="221"/>
      <c r="J175" s="222">
        <f>ROUND(I175*H175,2)</f>
        <v>0</v>
      </c>
      <c r="K175" s="218" t="s">
        <v>32</v>
      </c>
      <c r="L175" s="48"/>
      <c r="M175" s="223" t="s">
        <v>32</v>
      </c>
      <c r="N175" s="224" t="s">
        <v>48</v>
      </c>
      <c r="O175" s="88"/>
      <c r="P175" s="225">
        <f>O175*H175</f>
        <v>0</v>
      </c>
      <c r="Q175" s="225">
        <v>0</v>
      </c>
      <c r="R175" s="225">
        <f>Q175*H175</f>
        <v>0</v>
      </c>
      <c r="S175" s="225">
        <v>0</v>
      </c>
      <c r="T175" s="226">
        <f>S175*H175</f>
        <v>0</v>
      </c>
      <c r="U175" s="42"/>
      <c r="V175" s="42"/>
      <c r="W175" s="42"/>
      <c r="X175" s="42"/>
      <c r="Y175" s="42"/>
      <c r="Z175" s="42"/>
      <c r="AA175" s="42"/>
      <c r="AB175" s="42"/>
      <c r="AC175" s="42"/>
      <c r="AD175" s="42"/>
      <c r="AE175" s="42"/>
      <c r="AR175" s="227" t="s">
        <v>226</v>
      </c>
      <c r="AT175" s="227" t="s">
        <v>221</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226</v>
      </c>
      <c r="BM175" s="227" t="s">
        <v>3667</v>
      </c>
    </row>
    <row r="176" s="12" customFormat="1" ht="22.8" customHeight="1">
      <c r="A176" s="12"/>
      <c r="B176" s="200"/>
      <c r="C176" s="201"/>
      <c r="D176" s="202" t="s">
        <v>76</v>
      </c>
      <c r="E176" s="214" t="s">
        <v>3631</v>
      </c>
      <c r="F176" s="214" t="s">
        <v>3632</v>
      </c>
      <c r="G176" s="201"/>
      <c r="H176" s="201"/>
      <c r="I176" s="204"/>
      <c r="J176" s="215">
        <f>BK176</f>
        <v>0</v>
      </c>
      <c r="K176" s="201"/>
      <c r="L176" s="206"/>
      <c r="M176" s="207"/>
      <c r="N176" s="208"/>
      <c r="O176" s="208"/>
      <c r="P176" s="209">
        <f>P177</f>
        <v>0</v>
      </c>
      <c r="Q176" s="208"/>
      <c r="R176" s="209">
        <f>R177</f>
        <v>0</v>
      </c>
      <c r="S176" s="208"/>
      <c r="T176" s="210">
        <f>T177</f>
        <v>0</v>
      </c>
      <c r="U176" s="12"/>
      <c r="V176" s="12"/>
      <c r="W176" s="12"/>
      <c r="X176" s="12"/>
      <c r="Y176" s="12"/>
      <c r="Z176" s="12"/>
      <c r="AA176" s="12"/>
      <c r="AB176" s="12"/>
      <c r="AC176" s="12"/>
      <c r="AD176" s="12"/>
      <c r="AE176" s="12"/>
      <c r="AR176" s="211" t="s">
        <v>84</v>
      </c>
      <c r="AT176" s="212" t="s">
        <v>76</v>
      </c>
      <c r="AU176" s="212" t="s">
        <v>84</v>
      </c>
      <c r="AY176" s="211" t="s">
        <v>219</v>
      </c>
      <c r="BK176" s="213">
        <f>BK177</f>
        <v>0</v>
      </c>
    </row>
    <row r="177" s="2" customFormat="1" ht="16.5" customHeight="1">
      <c r="A177" s="42"/>
      <c r="B177" s="43"/>
      <c r="C177" s="216" t="s">
        <v>312</v>
      </c>
      <c r="D177" s="216" t="s">
        <v>221</v>
      </c>
      <c r="E177" s="217" t="s">
        <v>3668</v>
      </c>
      <c r="F177" s="218" t="s">
        <v>3634</v>
      </c>
      <c r="G177" s="219" t="s">
        <v>3601</v>
      </c>
      <c r="H177" s="220">
        <v>63</v>
      </c>
      <c r="I177" s="221"/>
      <c r="J177" s="222">
        <f>ROUND(I177*H177,2)</f>
        <v>0</v>
      </c>
      <c r="K177" s="218" t="s">
        <v>32</v>
      </c>
      <c r="L177" s="48"/>
      <c r="M177" s="223" t="s">
        <v>32</v>
      </c>
      <c r="N177" s="224" t="s">
        <v>48</v>
      </c>
      <c r="O177" s="88"/>
      <c r="P177" s="225">
        <f>O177*H177</f>
        <v>0</v>
      </c>
      <c r="Q177" s="225">
        <v>0</v>
      </c>
      <c r="R177" s="225">
        <f>Q177*H177</f>
        <v>0</v>
      </c>
      <c r="S177" s="225">
        <v>0</v>
      </c>
      <c r="T177" s="226">
        <f>S177*H177</f>
        <v>0</v>
      </c>
      <c r="U177" s="42"/>
      <c r="V177" s="42"/>
      <c r="W177" s="42"/>
      <c r="X177" s="42"/>
      <c r="Y177" s="42"/>
      <c r="Z177" s="42"/>
      <c r="AA177" s="42"/>
      <c r="AB177" s="42"/>
      <c r="AC177" s="42"/>
      <c r="AD177" s="42"/>
      <c r="AE177" s="42"/>
      <c r="AR177" s="227" t="s">
        <v>226</v>
      </c>
      <c r="AT177" s="227" t="s">
        <v>221</v>
      </c>
      <c r="AU177" s="227" t="s">
        <v>86</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226</v>
      </c>
      <c r="BM177" s="227" t="s">
        <v>3669</v>
      </c>
    </row>
    <row r="178" s="12" customFormat="1" ht="22.8" customHeight="1">
      <c r="A178" s="12"/>
      <c r="B178" s="200"/>
      <c r="C178" s="201"/>
      <c r="D178" s="202" t="s">
        <v>76</v>
      </c>
      <c r="E178" s="214" t="s">
        <v>3670</v>
      </c>
      <c r="F178" s="214" t="s">
        <v>3671</v>
      </c>
      <c r="G178" s="201"/>
      <c r="H178" s="201"/>
      <c r="I178" s="204"/>
      <c r="J178" s="215">
        <f>BK178</f>
        <v>0</v>
      </c>
      <c r="K178" s="201"/>
      <c r="L178" s="206"/>
      <c r="M178" s="207"/>
      <c r="N178" s="208"/>
      <c r="O178" s="208"/>
      <c r="P178" s="209">
        <f>P179</f>
        <v>0</v>
      </c>
      <c r="Q178" s="208"/>
      <c r="R178" s="209">
        <f>R179</f>
        <v>0</v>
      </c>
      <c r="S178" s="208"/>
      <c r="T178" s="210">
        <f>T179</f>
        <v>0</v>
      </c>
      <c r="U178" s="12"/>
      <c r="V178" s="12"/>
      <c r="W178" s="12"/>
      <c r="X178" s="12"/>
      <c r="Y178" s="12"/>
      <c r="Z178" s="12"/>
      <c r="AA178" s="12"/>
      <c r="AB178" s="12"/>
      <c r="AC178" s="12"/>
      <c r="AD178" s="12"/>
      <c r="AE178" s="12"/>
      <c r="AR178" s="211" t="s">
        <v>84</v>
      </c>
      <c r="AT178" s="212" t="s">
        <v>76</v>
      </c>
      <c r="AU178" s="212" t="s">
        <v>84</v>
      </c>
      <c r="AY178" s="211" t="s">
        <v>219</v>
      </c>
      <c r="BK178" s="213">
        <f>BK179</f>
        <v>0</v>
      </c>
    </row>
    <row r="179" s="2" customFormat="1" ht="16.5" customHeight="1">
      <c r="A179" s="42"/>
      <c r="B179" s="43"/>
      <c r="C179" s="216" t="s">
        <v>316</v>
      </c>
      <c r="D179" s="216" t="s">
        <v>221</v>
      </c>
      <c r="E179" s="217" t="s">
        <v>3672</v>
      </c>
      <c r="F179" s="218" t="s">
        <v>3673</v>
      </c>
      <c r="G179" s="219" t="s">
        <v>259</v>
      </c>
      <c r="H179" s="220">
        <v>140</v>
      </c>
      <c r="I179" s="221"/>
      <c r="J179" s="222">
        <f>ROUND(I179*H179,2)</f>
        <v>0</v>
      </c>
      <c r="K179" s="218" t="s">
        <v>32</v>
      </c>
      <c r="L179" s="48"/>
      <c r="M179" s="223" t="s">
        <v>32</v>
      </c>
      <c r="N179" s="224" t="s">
        <v>48</v>
      </c>
      <c r="O179" s="88"/>
      <c r="P179" s="225">
        <f>O179*H179</f>
        <v>0</v>
      </c>
      <c r="Q179" s="225">
        <v>0</v>
      </c>
      <c r="R179" s="225">
        <f>Q179*H179</f>
        <v>0</v>
      </c>
      <c r="S179" s="225">
        <v>0</v>
      </c>
      <c r="T179" s="226">
        <f>S179*H179</f>
        <v>0</v>
      </c>
      <c r="U179" s="42"/>
      <c r="V179" s="42"/>
      <c r="W179" s="42"/>
      <c r="X179" s="42"/>
      <c r="Y179" s="42"/>
      <c r="Z179" s="42"/>
      <c r="AA179" s="42"/>
      <c r="AB179" s="42"/>
      <c r="AC179" s="42"/>
      <c r="AD179" s="42"/>
      <c r="AE179" s="42"/>
      <c r="AR179" s="227" t="s">
        <v>226</v>
      </c>
      <c r="AT179" s="227" t="s">
        <v>221</v>
      </c>
      <c r="AU179" s="227" t="s">
        <v>86</v>
      </c>
      <c r="AY179" s="20" t="s">
        <v>219</v>
      </c>
      <c r="BE179" s="228">
        <f>IF(N179="základní",J179,0)</f>
        <v>0</v>
      </c>
      <c r="BF179" s="228">
        <f>IF(N179="snížená",J179,0)</f>
        <v>0</v>
      </c>
      <c r="BG179" s="228">
        <f>IF(N179="zákl. přenesená",J179,0)</f>
        <v>0</v>
      </c>
      <c r="BH179" s="228">
        <f>IF(N179="sníž. přenesená",J179,0)</f>
        <v>0</v>
      </c>
      <c r="BI179" s="228">
        <f>IF(N179="nulová",J179,0)</f>
        <v>0</v>
      </c>
      <c r="BJ179" s="20" t="s">
        <v>84</v>
      </c>
      <c r="BK179" s="228">
        <f>ROUND(I179*H179,2)</f>
        <v>0</v>
      </c>
      <c r="BL179" s="20" t="s">
        <v>226</v>
      </c>
      <c r="BM179" s="227" t="s">
        <v>3674</v>
      </c>
    </row>
    <row r="180" s="12" customFormat="1" ht="22.8" customHeight="1">
      <c r="A180" s="12"/>
      <c r="B180" s="200"/>
      <c r="C180" s="201"/>
      <c r="D180" s="202" t="s">
        <v>76</v>
      </c>
      <c r="E180" s="214" t="s">
        <v>3675</v>
      </c>
      <c r="F180" s="214" t="s">
        <v>3676</v>
      </c>
      <c r="G180" s="201"/>
      <c r="H180" s="201"/>
      <c r="I180" s="204"/>
      <c r="J180" s="215">
        <f>BK180</f>
        <v>0</v>
      </c>
      <c r="K180" s="201"/>
      <c r="L180" s="206"/>
      <c r="M180" s="207"/>
      <c r="N180" s="208"/>
      <c r="O180" s="208"/>
      <c r="P180" s="209">
        <f>SUM(P181:P182)</f>
        <v>0</v>
      </c>
      <c r="Q180" s="208"/>
      <c r="R180" s="209">
        <f>SUM(R181:R182)</f>
        <v>0</v>
      </c>
      <c r="S180" s="208"/>
      <c r="T180" s="210">
        <f>SUM(T181:T182)</f>
        <v>0</v>
      </c>
      <c r="U180" s="12"/>
      <c r="V180" s="12"/>
      <c r="W180" s="12"/>
      <c r="X180" s="12"/>
      <c r="Y180" s="12"/>
      <c r="Z180" s="12"/>
      <c r="AA180" s="12"/>
      <c r="AB180" s="12"/>
      <c r="AC180" s="12"/>
      <c r="AD180" s="12"/>
      <c r="AE180" s="12"/>
      <c r="AR180" s="211" t="s">
        <v>84</v>
      </c>
      <c r="AT180" s="212" t="s">
        <v>76</v>
      </c>
      <c r="AU180" s="212" t="s">
        <v>84</v>
      </c>
      <c r="AY180" s="211" t="s">
        <v>219</v>
      </c>
      <c r="BK180" s="213">
        <f>SUM(BK181:BK182)</f>
        <v>0</v>
      </c>
    </row>
    <row r="181" s="2" customFormat="1" ht="16.5" customHeight="1">
      <c r="A181" s="42"/>
      <c r="B181" s="43"/>
      <c r="C181" s="216" t="s">
        <v>320</v>
      </c>
      <c r="D181" s="216" t="s">
        <v>221</v>
      </c>
      <c r="E181" s="217" t="s">
        <v>3677</v>
      </c>
      <c r="F181" s="218" t="s">
        <v>3678</v>
      </c>
      <c r="G181" s="219" t="s">
        <v>3601</v>
      </c>
      <c r="H181" s="220">
        <v>5</v>
      </c>
      <c r="I181" s="221"/>
      <c r="J181" s="222">
        <f>ROUND(I181*H181,2)</f>
        <v>0</v>
      </c>
      <c r="K181" s="218" t="s">
        <v>32</v>
      </c>
      <c r="L181" s="48"/>
      <c r="M181" s="223" t="s">
        <v>32</v>
      </c>
      <c r="N181" s="224" t="s">
        <v>48</v>
      </c>
      <c r="O181" s="88"/>
      <c r="P181" s="225">
        <f>O181*H181</f>
        <v>0</v>
      </c>
      <c r="Q181" s="225">
        <v>0</v>
      </c>
      <c r="R181" s="225">
        <f>Q181*H181</f>
        <v>0</v>
      </c>
      <c r="S181" s="225">
        <v>0</v>
      </c>
      <c r="T181" s="226">
        <f>S181*H181</f>
        <v>0</v>
      </c>
      <c r="U181" s="42"/>
      <c r="V181" s="42"/>
      <c r="W181" s="42"/>
      <c r="X181" s="42"/>
      <c r="Y181" s="42"/>
      <c r="Z181" s="42"/>
      <c r="AA181" s="42"/>
      <c r="AB181" s="42"/>
      <c r="AC181" s="42"/>
      <c r="AD181" s="42"/>
      <c r="AE181" s="42"/>
      <c r="AR181" s="227" t="s">
        <v>226</v>
      </c>
      <c r="AT181" s="227" t="s">
        <v>221</v>
      </c>
      <c r="AU181" s="227" t="s">
        <v>86</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3679</v>
      </c>
    </row>
    <row r="182" s="2" customFormat="1" ht="16.5" customHeight="1">
      <c r="A182" s="42"/>
      <c r="B182" s="43"/>
      <c r="C182" s="216" t="s">
        <v>7</v>
      </c>
      <c r="D182" s="216" t="s">
        <v>221</v>
      </c>
      <c r="E182" s="217" t="s">
        <v>3680</v>
      </c>
      <c r="F182" s="218" t="s">
        <v>3681</v>
      </c>
      <c r="G182" s="219" t="s">
        <v>3601</v>
      </c>
      <c r="H182" s="220">
        <v>16</v>
      </c>
      <c r="I182" s="221"/>
      <c r="J182" s="222">
        <f>ROUND(I182*H182,2)</f>
        <v>0</v>
      </c>
      <c r="K182" s="218" t="s">
        <v>32</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226</v>
      </c>
      <c r="AT182" s="227" t="s">
        <v>221</v>
      </c>
      <c r="AU182" s="227" t="s">
        <v>86</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226</v>
      </c>
      <c r="BM182" s="227" t="s">
        <v>3682</v>
      </c>
    </row>
    <row r="183" s="12" customFormat="1" ht="22.8" customHeight="1">
      <c r="A183" s="12"/>
      <c r="B183" s="200"/>
      <c r="C183" s="201"/>
      <c r="D183" s="202" t="s">
        <v>76</v>
      </c>
      <c r="E183" s="214" t="s">
        <v>3683</v>
      </c>
      <c r="F183" s="214" t="s">
        <v>3684</v>
      </c>
      <c r="G183" s="201"/>
      <c r="H183" s="201"/>
      <c r="I183" s="204"/>
      <c r="J183" s="215">
        <f>BK183</f>
        <v>0</v>
      </c>
      <c r="K183" s="201"/>
      <c r="L183" s="206"/>
      <c r="M183" s="207"/>
      <c r="N183" s="208"/>
      <c r="O183" s="208"/>
      <c r="P183" s="209">
        <v>0</v>
      </c>
      <c r="Q183" s="208"/>
      <c r="R183" s="209">
        <v>0</v>
      </c>
      <c r="S183" s="208"/>
      <c r="T183" s="210">
        <v>0</v>
      </c>
      <c r="U183" s="12"/>
      <c r="V183" s="12"/>
      <c r="W183" s="12"/>
      <c r="X183" s="12"/>
      <c r="Y183" s="12"/>
      <c r="Z183" s="12"/>
      <c r="AA183" s="12"/>
      <c r="AB183" s="12"/>
      <c r="AC183" s="12"/>
      <c r="AD183" s="12"/>
      <c r="AE183" s="12"/>
      <c r="AR183" s="211" t="s">
        <v>84</v>
      </c>
      <c r="AT183" s="212" t="s">
        <v>76</v>
      </c>
      <c r="AU183" s="212" t="s">
        <v>84</v>
      </c>
      <c r="AY183" s="211" t="s">
        <v>219</v>
      </c>
      <c r="BK183" s="213">
        <v>0</v>
      </c>
    </row>
    <row r="184" s="12" customFormat="1" ht="22.8" customHeight="1">
      <c r="A184" s="12"/>
      <c r="B184" s="200"/>
      <c r="C184" s="201"/>
      <c r="D184" s="202" t="s">
        <v>76</v>
      </c>
      <c r="E184" s="214" t="s">
        <v>3685</v>
      </c>
      <c r="F184" s="214" t="s">
        <v>3686</v>
      </c>
      <c r="G184" s="201"/>
      <c r="H184" s="201"/>
      <c r="I184" s="204"/>
      <c r="J184" s="215">
        <f>BK184</f>
        <v>0</v>
      </c>
      <c r="K184" s="201"/>
      <c r="L184" s="206"/>
      <c r="M184" s="207"/>
      <c r="N184" s="208"/>
      <c r="O184" s="208"/>
      <c r="P184" s="209">
        <f>P185</f>
        <v>0</v>
      </c>
      <c r="Q184" s="208"/>
      <c r="R184" s="209">
        <f>R185</f>
        <v>0</v>
      </c>
      <c r="S184" s="208"/>
      <c r="T184" s="210">
        <f>T185</f>
        <v>0</v>
      </c>
      <c r="U184" s="12"/>
      <c r="V184" s="12"/>
      <c r="W184" s="12"/>
      <c r="X184" s="12"/>
      <c r="Y184" s="12"/>
      <c r="Z184" s="12"/>
      <c r="AA184" s="12"/>
      <c r="AB184" s="12"/>
      <c r="AC184" s="12"/>
      <c r="AD184" s="12"/>
      <c r="AE184" s="12"/>
      <c r="AR184" s="211" t="s">
        <v>84</v>
      </c>
      <c r="AT184" s="212" t="s">
        <v>76</v>
      </c>
      <c r="AU184" s="212" t="s">
        <v>84</v>
      </c>
      <c r="AY184" s="211" t="s">
        <v>219</v>
      </c>
      <c r="BK184" s="213">
        <f>BK185</f>
        <v>0</v>
      </c>
    </row>
    <row r="185" s="2" customFormat="1" ht="16.5" customHeight="1">
      <c r="A185" s="42"/>
      <c r="B185" s="43"/>
      <c r="C185" s="216" t="s">
        <v>327</v>
      </c>
      <c r="D185" s="216" t="s">
        <v>221</v>
      </c>
      <c r="E185" s="217" t="s">
        <v>3687</v>
      </c>
      <c r="F185" s="218" t="s">
        <v>3688</v>
      </c>
      <c r="G185" s="219" t="s">
        <v>3601</v>
      </c>
      <c r="H185" s="220">
        <v>5</v>
      </c>
      <c r="I185" s="221"/>
      <c r="J185" s="222">
        <f>ROUND(I185*H185,2)</f>
        <v>0</v>
      </c>
      <c r="K185" s="218" t="s">
        <v>32</v>
      </c>
      <c r="L185" s="48"/>
      <c r="M185" s="223" t="s">
        <v>32</v>
      </c>
      <c r="N185" s="224" t="s">
        <v>48</v>
      </c>
      <c r="O185" s="88"/>
      <c r="P185" s="225">
        <f>O185*H185</f>
        <v>0</v>
      </c>
      <c r="Q185" s="225">
        <v>0</v>
      </c>
      <c r="R185" s="225">
        <f>Q185*H185</f>
        <v>0</v>
      </c>
      <c r="S185" s="225">
        <v>0</v>
      </c>
      <c r="T185" s="226">
        <f>S185*H185</f>
        <v>0</v>
      </c>
      <c r="U185" s="42"/>
      <c r="V185" s="42"/>
      <c r="W185" s="42"/>
      <c r="X185" s="42"/>
      <c r="Y185" s="42"/>
      <c r="Z185" s="42"/>
      <c r="AA185" s="42"/>
      <c r="AB185" s="42"/>
      <c r="AC185" s="42"/>
      <c r="AD185" s="42"/>
      <c r="AE185" s="42"/>
      <c r="AR185" s="227" t="s">
        <v>226</v>
      </c>
      <c r="AT185" s="227" t="s">
        <v>221</v>
      </c>
      <c r="AU185" s="227" t="s">
        <v>86</v>
      </c>
      <c r="AY185" s="20" t="s">
        <v>219</v>
      </c>
      <c r="BE185" s="228">
        <f>IF(N185="základní",J185,0)</f>
        <v>0</v>
      </c>
      <c r="BF185" s="228">
        <f>IF(N185="snížená",J185,0)</f>
        <v>0</v>
      </c>
      <c r="BG185" s="228">
        <f>IF(N185="zákl. přenesená",J185,0)</f>
        <v>0</v>
      </c>
      <c r="BH185" s="228">
        <f>IF(N185="sníž. přenesená",J185,0)</f>
        <v>0</v>
      </c>
      <c r="BI185" s="228">
        <f>IF(N185="nulová",J185,0)</f>
        <v>0</v>
      </c>
      <c r="BJ185" s="20" t="s">
        <v>84</v>
      </c>
      <c r="BK185" s="228">
        <f>ROUND(I185*H185,2)</f>
        <v>0</v>
      </c>
      <c r="BL185" s="20" t="s">
        <v>226</v>
      </c>
      <c r="BM185" s="227" t="s">
        <v>3689</v>
      </c>
    </row>
    <row r="186" s="12" customFormat="1" ht="22.8" customHeight="1">
      <c r="A186" s="12"/>
      <c r="B186" s="200"/>
      <c r="C186" s="201"/>
      <c r="D186" s="202" t="s">
        <v>76</v>
      </c>
      <c r="E186" s="214" t="s">
        <v>3690</v>
      </c>
      <c r="F186" s="214" t="s">
        <v>3691</v>
      </c>
      <c r="G186" s="201"/>
      <c r="H186" s="201"/>
      <c r="I186" s="204"/>
      <c r="J186" s="215">
        <f>BK186</f>
        <v>0</v>
      </c>
      <c r="K186" s="201"/>
      <c r="L186" s="206"/>
      <c r="M186" s="207"/>
      <c r="N186" s="208"/>
      <c r="O186" s="208"/>
      <c r="P186" s="209">
        <f>P187</f>
        <v>0</v>
      </c>
      <c r="Q186" s="208"/>
      <c r="R186" s="209">
        <f>R187</f>
        <v>0</v>
      </c>
      <c r="S186" s="208"/>
      <c r="T186" s="210">
        <f>T187</f>
        <v>0</v>
      </c>
      <c r="U186" s="12"/>
      <c r="V186" s="12"/>
      <c r="W186" s="12"/>
      <c r="X186" s="12"/>
      <c r="Y186" s="12"/>
      <c r="Z186" s="12"/>
      <c r="AA186" s="12"/>
      <c r="AB186" s="12"/>
      <c r="AC186" s="12"/>
      <c r="AD186" s="12"/>
      <c r="AE186" s="12"/>
      <c r="AR186" s="211" t="s">
        <v>84</v>
      </c>
      <c r="AT186" s="212" t="s">
        <v>76</v>
      </c>
      <c r="AU186" s="212" t="s">
        <v>84</v>
      </c>
      <c r="AY186" s="211" t="s">
        <v>219</v>
      </c>
      <c r="BK186" s="213">
        <f>BK187</f>
        <v>0</v>
      </c>
    </row>
    <row r="187" s="2" customFormat="1" ht="21.75" customHeight="1">
      <c r="A187" s="42"/>
      <c r="B187" s="43"/>
      <c r="C187" s="216" t="s">
        <v>331</v>
      </c>
      <c r="D187" s="216" t="s">
        <v>221</v>
      </c>
      <c r="E187" s="217" t="s">
        <v>3692</v>
      </c>
      <c r="F187" s="218" t="s">
        <v>3693</v>
      </c>
      <c r="G187" s="219" t="s">
        <v>3601</v>
      </c>
      <c r="H187" s="220">
        <v>1</v>
      </c>
      <c r="I187" s="221"/>
      <c r="J187" s="222">
        <f>ROUND(I187*H187,2)</f>
        <v>0</v>
      </c>
      <c r="K187" s="218" t="s">
        <v>32</v>
      </c>
      <c r="L187" s="48"/>
      <c r="M187" s="223" t="s">
        <v>32</v>
      </c>
      <c r="N187" s="224" t="s">
        <v>48</v>
      </c>
      <c r="O187" s="88"/>
      <c r="P187" s="225">
        <f>O187*H187</f>
        <v>0</v>
      </c>
      <c r="Q187" s="225">
        <v>0</v>
      </c>
      <c r="R187" s="225">
        <f>Q187*H187</f>
        <v>0</v>
      </c>
      <c r="S187" s="225">
        <v>0</v>
      </c>
      <c r="T187" s="226">
        <f>S187*H187</f>
        <v>0</v>
      </c>
      <c r="U187" s="42"/>
      <c r="V187" s="42"/>
      <c r="W187" s="42"/>
      <c r="X187" s="42"/>
      <c r="Y187" s="42"/>
      <c r="Z187" s="42"/>
      <c r="AA187" s="42"/>
      <c r="AB187" s="42"/>
      <c r="AC187" s="42"/>
      <c r="AD187" s="42"/>
      <c r="AE187" s="42"/>
      <c r="AR187" s="227" t="s">
        <v>226</v>
      </c>
      <c r="AT187" s="227" t="s">
        <v>221</v>
      </c>
      <c r="AU187" s="227" t="s">
        <v>86</v>
      </c>
      <c r="AY187" s="20" t="s">
        <v>219</v>
      </c>
      <c r="BE187" s="228">
        <f>IF(N187="základní",J187,0)</f>
        <v>0</v>
      </c>
      <c r="BF187" s="228">
        <f>IF(N187="snížená",J187,0)</f>
        <v>0</v>
      </c>
      <c r="BG187" s="228">
        <f>IF(N187="zákl. přenesená",J187,0)</f>
        <v>0</v>
      </c>
      <c r="BH187" s="228">
        <f>IF(N187="sníž. přenesená",J187,0)</f>
        <v>0</v>
      </c>
      <c r="BI187" s="228">
        <f>IF(N187="nulová",J187,0)</f>
        <v>0</v>
      </c>
      <c r="BJ187" s="20" t="s">
        <v>84</v>
      </c>
      <c r="BK187" s="228">
        <f>ROUND(I187*H187,2)</f>
        <v>0</v>
      </c>
      <c r="BL187" s="20" t="s">
        <v>226</v>
      </c>
      <c r="BM187" s="227" t="s">
        <v>3694</v>
      </c>
    </row>
    <row r="188" s="12" customFormat="1" ht="22.8" customHeight="1">
      <c r="A188" s="12"/>
      <c r="B188" s="200"/>
      <c r="C188" s="201"/>
      <c r="D188" s="202" t="s">
        <v>76</v>
      </c>
      <c r="E188" s="214" t="s">
        <v>3695</v>
      </c>
      <c r="F188" s="214" t="s">
        <v>3696</v>
      </c>
      <c r="G188" s="201"/>
      <c r="H188" s="201"/>
      <c r="I188" s="204"/>
      <c r="J188" s="215">
        <f>BK188</f>
        <v>0</v>
      </c>
      <c r="K188" s="201"/>
      <c r="L188" s="206"/>
      <c r="M188" s="207"/>
      <c r="N188" s="208"/>
      <c r="O188" s="208"/>
      <c r="P188" s="209">
        <v>0</v>
      </c>
      <c r="Q188" s="208"/>
      <c r="R188" s="209">
        <v>0</v>
      </c>
      <c r="S188" s="208"/>
      <c r="T188" s="210">
        <v>0</v>
      </c>
      <c r="U188" s="12"/>
      <c r="V188" s="12"/>
      <c r="W188" s="12"/>
      <c r="X188" s="12"/>
      <c r="Y188" s="12"/>
      <c r="Z188" s="12"/>
      <c r="AA188" s="12"/>
      <c r="AB188" s="12"/>
      <c r="AC188" s="12"/>
      <c r="AD188" s="12"/>
      <c r="AE188" s="12"/>
      <c r="AR188" s="211" t="s">
        <v>84</v>
      </c>
      <c r="AT188" s="212" t="s">
        <v>76</v>
      </c>
      <c r="AU188" s="212" t="s">
        <v>84</v>
      </c>
      <c r="AY188" s="211" t="s">
        <v>219</v>
      </c>
      <c r="BK188" s="213">
        <v>0</v>
      </c>
    </row>
    <row r="189" s="12" customFormat="1" ht="22.8" customHeight="1">
      <c r="A189" s="12"/>
      <c r="B189" s="200"/>
      <c r="C189" s="201"/>
      <c r="D189" s="202" t="s">
        <v>76</v>
      </c>
      <c r="E189" s="214" t="s">
        <v>3697</v>
      </c>
      <c r="F189" s="214" t="s">
        <v>3698</v>
      </c>
      <c r="G189" s="201"/>
      <c r="H189" s="201"/>
      <c r="I189" s="204"/>
      <c r="J189" s="215">
        <f>BK189</f>
        <v>0</v>
      </c>
      <c r="K189" s="201"/>
      <c r="L189" s="206"/>
      <c r="M189" s="207"/>
      <c r="N189" s="208"/>
      <c r="O189" s="208"/>
      <c r="P189" s="209">
        <f>SUM(P190:P193)</f>
        <v>0</v>
      </c>
      <c r="Q189" s="208"/>
      <c r="R189" s="209">
        <f>SUM(R190:R193)</f>
        <v>0</v>
      </c>
      <c r="S189" s="208"/>
      <c r="T189" s="210">
        <f>SUM(T190:T193)</f>
        <v>0</v>
      </c>
      <c r="U189" s="12"/>
      <c r="V189" s="12"/>
      <c r="W189" s="12"/>
      <c r="X189" s="12"/>
      <c r="Y189" s="12"/>
      <c r="Z189" s="12"/>
      <c r="AA189" s="12"/>
      <c r="AB189" s="12"/>
      <c r="AC189" s="12"/>
      <c r="AD189" s="12"/>
      <c r="AE189" s="12"/>
      <c r="AR189" s="211" t="s">
        <v>84</v>
      </c>
      <c r="AT189" s="212" t="s">
        <v>76</v>
      </c>
      <c r="AU189" s="212" t="s">
        <v>84</v>
      </c>
      <c r="AY189" s="211" t="s">
        <v>219</v>
      </c>
      <c r="BK189" s="213">
        <f>SUM(BK190:BK193)</f>
        <v>0</v>
      </c>
    </row>
    <row r="190" s="2" customFormat="1" ht="24.15" customHeight="1">
      <c r="A190" s="42"/>
      <c r="B190" s="43"/>
      <c r="C190" s="216" t="s">
        <v>336</v>
      </c>
      <c r="D190" s="216" t="s">
        <v>221</v>
      </c>
      <c r="E190" s="217" t="s">
        <v>3699</v>
      </c>
      <c r="F190" s="218" t="s">
        <v>3700</v>
      </c>
      <c r="G190" s="219" t="s">
        <v>3601</v>
      </c>
      <c r="H190" s="220">
        <v>4</v>
      </c>
      <c r="I190" s="221"/>
      <c r="J190" s="222">
        <f>ROUND(I190*H190,2)</f>
        <v>0</v>
      </c>
      <c r="K190" s="218" t="s">
        <v>32</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226</v>
      </c>
      <c r="AT190" s="227" t="s">
        <v>221</v>
      </c>
      <c r="AU190" s="227" t="s">
        <v>86</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226</v>
      </c>
      <c r="BM190" s="227" t="s">
        <v>3701</v>
      </c>
    </row>
    <row r="191" s="2" customFormat="1" ht="24.15" customHeight="1">
      <c r="A191" s="42"/>
      <c r="B191" s="43"/>
      <c r="C191" s="216" t="s">
        <v>341</v>
      </c>
      <c r="D191" s="216" t="s">
        <v>221</v>
      </c>
      <c r="E191" s="217" t="s">
        <v>3702</v>
      </c>
      <c r="F191" s="218" t="s">
        <v>3703</v>
      </c>
      <c r="G191" s="219" t="s">
        <v>3601</v>
      </c>
      <c r="H191" s="220">
        <v>1</v>
      </c>
      <c r="I191" s="221"/>
      <c r="J191" s="222">
        <f>ROUND(I191*H191,2)</f>
        <v>0</v>
      </c>
      <c r="K191" s="218" t="s">
        <v>32</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226</v>
      </c>
      <c r="AT191" s="227" t="s">
        <v>221</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226</v>
      </c>
      <c r="BM191" s="227" t="s">
        <v>3704</v>
      </c>
    </row>
    <row r="192" s="2" customFormat="1" ht="24.15" customHeight="1">
      <c r="A192" s="42"/>
      <c r="B192" s="43"/>
      <c r="C192" s="216" t="s">
        <v>346</v>
      </c>
      <c r="D192" s="216" t="s">
        <v>221</v>
      </c>
      <c r="E192" s="217" t="s">
        <v>3705</v>
      </c>
      <c r="F192" s="218" t="s">
        <v>3706</v>
      </c>
      <c r="G192" s="219" t="s">
        <v>3601</v>
      </c>
      <c r="H192" s="220">
        <v>1</v>
      </c>
      <c r="I192" s="221"/>
      <c r="J192" s="222">
        <f>ROUND(I192*H192,2)</f>
        <v>0</v>
      </c>
      <c r="K192" s="218" t="s">
        <v>32</v>
      </c>
      <c r="L192" s="48"/>
      <c r="M192" s="223" t="s">
        <v>32</v>
      </c>
      <c r="N192" s="224" t="s">
        <v>48</v>
      </c>
      <c r="O192" s="88"/>
      <c r="P192" s="225">
        <f>O192*H192</f>
        <v>0</v>
      </c>
      <c r="Q192" s="225">
        <v>0</v>
      </c>
      <c r="R192" s="225">
        <f>Q192*H192</f>
        <v>0</v>
      </c>
      <c r="S192" s="225">
        <v>0</v>
      </c>
      <c r="T192" s="226">
        <f>S192*H192</f>
        <v>0</v>
      </c>
      <c r="U192" s="42"/>
      <c r="V192" s="42"/>
      <c r="W192" s="42"/>
      <c r="X192" s="42"/>
      <c r="Y192" s="42"/>
      <c r="Z192" s="42"/>
      <c r="AA192" s="42"/>
      <c r="AB192" s="42"/>
      <c r="AC192" s="42"/>
      <c r="AD192" s="42"/>
      <c r="AE192" s="42"/>
      <c r="AR192" s="227" t="s">
        <v>226</v>
      </c>
      <c r="AT192" s="227" t="s">
        <v>221</v>
      </c>
      <c r="AU192" s="227" t="s">
        <v>86</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3707</v>
      </c>
    </row>
    <row r="193" s="2" customFormat="1" ht="16.5" customHeight="1">
      <c r="A193" s="42"/>
      <c r="B193" s="43"/>
      <c r="C193" s="216" t="s">
        <v>350</v>
      </c>
      <c r="D193" s="216" t="s">
        <v>221</v>
      </c>
      <c r="E193" s="217" t="s">
        <v>3708</v>
      </c>
      <c r="F193" s="218" t="s">
        <v>3709</v>
      </c>
      <c r="G193" s="219" t="s">
        <v>3601</v>
      </c>
      <c r="H193" s="220">
        <v>6</v>
      </c>
      <c r="I193" s="221"/>
      <c r="J193" s="222">
        <f>ROUND(I193*H193,2)</f>
        <v>0</v>
      </c>
      <c r="K193" s="218" t="s">
        <v>32</v>
      </c>
      <c r="L193" s="48"/>
      <c r="M193" s="223" t="s">
        <v>32</v>
      </c>
      <c r="N193" s="224"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226</v>
      </c>
      <c r="AT193" s="227" t="s">
        <v>221</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3710</v>
      </c>
    </row>
    <row r="194" s="12" customFormat="1" ht="22.8" customHeight="1">
      <c r="A194" s="12"/>
      <c r="B194" s="200"/>
      <c r="C194" s="201"/>
      <c r="D194" s="202" t="s">
        <v>76</v>
      </c>
      <c r="E194" s="214" t="s">
        <v>3588</v>
      </c>
      <c r="F194" s="214" t="s">
        <v>3589</v>
      </c>
      <c r="G194" s="201"/>
      <c r="H194" s="201"/>
      <c r="I194" s="204"/>
      <c r="J194" s="215">
        <f>BK194</f>
        <v>0</v>
      </c>
      <c r="K194" s="201"/>
      <c r="L194" s="206"/>
      <c r="M194" s="207"/>
      <c r="N194" s="208"/>
      <c r="O194" s="208"/>
      <c r="P194" s="209">
        <f>SUM(P195:P197)</f>
        <v>0</v>
      </c>
      <c r="Q194" s="208"/>
      <c r="R194" s="209">
        <f>SUM(R195:R197)</f>
        <v>0</v>
      </c>
      <c r="S194" s="208"/>
      <c r="T194" s="210">
        <f>SUM(T195:T197)</f>
        <v>0</v>
      </c>
      <c r="U194" s="12"/>
      <c r="V194" s="12"/>
      <c r="W194" s="12"/>
      <c r="X194" s="12"/>
      <c r="Y194" s="12"/>
      <c r="Z194" s="12"/>
      <c r="AA194" s="12"/>
      <c r="AB194" s="12"/>
      <c r="AC194" s="12"/>
      <c r="AD194" s="12"/>
      <c r="AE194" s="12"/>
      <c r="AR194" s="211" t="s">
        <v>84</v>
      </c>
      <c r="AT194" s="212" t="s">
        <v>76</v>
      </c>
      <c r="AU194" s="212" t="s">
        <v>84</v>
      </c>
      <c r="AY194" s="211" t="s">
        <v>219</v>
      </c>
      <c r="BK194" s="213">
        <f>SUM(BK195:BK197)</f>
        <v>0</v>
      </c>
    </row>
    <row r="195" s="2" customFormat="1" ht="16.5" customHeight="1">
      <c r="A195" s="42"/>
      <c r="B195" s="43"/>
      <c r="C195" s="216" t="s">
        <v>355</v>
      </c>
      <c r="D195" s="216" t="s">
        <v>221</v>
      </c>
      <c r="E195" s="217" t="s">
        <v>3711</v>
      </c>
      <c r="F195" s="218" t="s">
        <v>3712</v>
      </c>
      <c r="G195" s="219" t="s">
        <v>3592</v>
      </c>
      <c r="H195" s="220">
        <v>4</v>
      </c>
      <c r="I195" s="221"/>
      <c r="J195" s="222">
        <f>ROUND(I195*H195,2)</f>
        <v>0</v>
      </c>
      <c r="K195" s="218" t="s">
        <v>32</v>
      </c>
      <c r="L195" s="48"/>
      <c r="M195" s="223" t="s">
        <v>32</v>
      </c>
      <c r="N195" s="224" t="s">
        <v>48</v>
      </c>
      <c r="O195" s="88"/>
      <c r="P195" s="225">
        <f>O195*H195</f>
        <v>0</v>
      </c>
      <c r="Q195" s="225">
        <v>0</v>
      </c>
      <c r="R195" s="225">
        <f>Q195*H195</f>
        <v>0</v>
      </c>
      <c r="S195" s="225">
        <v>0</v>
      </c>
      <c r="T195" s="226">
        <f>S195*H195</f>
        <v>0</v>
      </c>
      <c r="U195" s="42"/>
      <c r="V195" s="42"/>
      <c r="W195" s="42"/>
      <c r="X195" s="42"/>
      <c r="Y195" s="42"/>
      <c r="Z195" s="42"/>
      <c r="AA195" s="42"/>
      <c r="AB195" s="42"/>
      <c r="AC195" s="42"/>
      <c r="AD195" s="42"/>
      <c r="AE195" s="42"/>
      <c r="AR195" s="227" t="s">
        <v>226</v>
      </c>
      <c r="AT195" s="227" t="s">
        <v>221</v>
      </c>
      <c r="AU195" s="227" t="s">
        <v>86</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3713</v>
      </c>
    </row>
    <row r="196" s="2" customFormat="1" ht="16.5" customHeight="1">
      <c r="A196" s="42"/>
      <c r="B196" s="43"/>
      <c r="C196" s="216" t="s">
        <v>362</v>
      </c>
      <c r="D196" s="216" t="s">
        <v>221</v>
      </c>
      <c r="E196" s="217" t="s">
        <v>3639</v>
      </c>
      <c r="F196" s="218" t="s">
        <v>3640</v>
      </c>
      <c r="G196" s="219" t="s">
        <v>3592</v>
      </c>
      <c r="H196" s="220">
        <v>5</v>
      </c>
      <c r="I196" s="221"/>
      <c r="J196" s="222">
        <f>ROUND(I196*H196,2)</f>
        <v>0</v>
      </c>
      <c r="K196" s="218" t="s">
        <v>32</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226</v>
      </c>
      <c r="AT196" s="227" t="s">
        <v>221</v>
      </c>
      <c r="AU196" s="227" t="s">
        <v>86</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3714</v>
      </c>
    </row>
    <row r="197" s="2" customFormat="1" ht="16.5" customHeight="1">
      <c r="A197" s="42"/>
      <c r="B197" s="43"/>
      <c r="C197" s="216" t="s">
        <v>366</v>
      </c>
      <c r="D197" s="216" t="s">
        <v>221</v>
      </c>
      <c r="E197" s="217" t="s">
        <v>3642</v>
      </c>
      <c r="F197" s="218" t="s">
        <v>3643</v>
      </c>
      <c r="G197" s="219" t="s">
        <v>3592</v>
      </c>
      <c r="H197" s="220">
        <v>6</v>
      </c>
      <c r="I197" s="221"/>
      <c r="J197" s="222">
        <f>ROUND(I197*H197,2)</f>
        <v>0</v>
      </c>
      <c r="K197" s="218" t="s">
        <v>32</v>
      </c>
      <c r="L197" s="48"/>
      <c r="M197" s="223" t="s">
        <v>32</v>
      </c>
      <c r="N197" s="224" t="s">
        <v>48</v>
      </c>
      <c r="O197" s="88"/>
      <c r="P197" s="225">
        <f>O197*H197</f>
        <v>0</v>
      </c>
      <c r="Q197" s="225">
        <v>0</v>
      </c>
      <c r="R197" s="225">
        <f>Q197*H197</f>
        <v>0</v>
      </c>
      <c r="S197" s="225">
        <v>0</v>
      </c>
      <c r="T197" s="226">
        <f>S197*H197</f>
        <v>0</v>
      </c>
      <c r="U197" s="42"/>
      <c r="V197" s="42"/>
      <c r="W197" s="42"/>
      <c r="X197" s="42"/>
      <c r="Y197" s="42"/>
      <c r="Z197" s="42"/>
      <c r="AA197" s="42"/>
      <c r="AB197" s="42"/>
      <c r="AC197" s="42"/>
      <c r="AD197" s="42"/>
      <c r="AE197" s="42"/>
      <c r="AR197" s="227" t="s">
        <v>226</v>
      </c>
      <c r="AT197" s="227" t="s">
        <v>221</v>
      </c>
      <c r="AU197" s="227" t="s">
        <v>86</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3715</v>
      </c>
    </row>
    <row r="198" s="12" customFormat="1" ht="22.8" customHeight="1">
      <c r="A198" s="12"/>
      <c r="B198" s="200"/>
      <c r="C198" s="201"/>
      <c r="D198" s="202" t="s">
        <v>76</v>
      </c>
      <c r="E198" s="214" t="s">
        <v>3716</v>
      </c>
      <c r="F198" s="214" t="s">
        <v>3717</v>
      </c>
      <c r="G198" s="201"/>
      <c r="H198" s="201"/>
      <c r="I198" s="204"/>
      <c r="J198" s="215">
        <f>BK198</f>
        <v>0</v>
      </c>
      <c r="K198" s="201"/>
      <c r="L198" s="206"/>
      <c r="M198" s="207"/>
      <c r="N198" s="208"/>
      <c r="O198" s="208"/>
      <c r="P198" s="209">
        <f>P199</f>
        <v>0</v>
      </c>
      <c r="Q198" s="208"/>
      <c r="R198" s="209">
        <f>R199</f>
        <v>0</v>
      </c>
      <c r="S198" s="208"/>
      <c r="T198" s="210">
        <f>T199</f>
        <v>0</v>
      </c>
      <c r="U198" s="12"/>
      <c r="V198" s="12"/>
      <c r="W198" s="12"/>
      <c r="X198" s="12"/>
      <c r="Y198" s="12"/>
      <c r="Z198" s="12"/>
      <c r="AA198" s="12"/>
      <c r="AB198" s="12"/>
      <c r="AC198" s="12"/>
      <c r="AD198" s="12"/>
      <c r="AE198" s="12"/>
      <c r="AR198" s="211" t="s">
        <v>84</v>
      </c>
      <c r="AT198" s="212" t="s">
        <v>76</v>
      </c>
      <c r="AU198" s="212" t="s">
        <v>84</v>
      </c>
      <c r="AY198" s="211" t="s">
        <v>219</v>
      </c>
      <c r="BK198" s="213">
        <f>BK199</f>
        <v>0</v>
      </c>
    </row>
    <row r="199" s="2" customFormat="1" ht="16.5" customHeight="1">
      <c r="A199" s="42"/>
      <c r="B199" s="43"/>
      <c r="C199" s="216" t="s">
        <v>370</v>
      </c>
      <c r="D199" s="216" t="s">
        <v>221</v>
      </c>
      <c r="E199" s="217" t="s">
        <v>3718</v>
      </c>
      <c r="F199" s="218" t="s">
        <v>3719</v>
      </c>
      <c r="G199" s="219" t="s">
        <v>3592</v>
      </c>
      <c r="H199" s="220">
        <v>4</v>
      </c>
      <c r="I199" s="221"/>
      <c r="J199" s="222">
        <f>ROUND(I199*H199,2)</f>
        <v>0</v>
      </c>
      <c r="K199" s="218" t="s">
        <v>32</v>
      </c>
      <c r="L199" s="48"/>
      <c r="M199" s="223" t="s">
        <v>32</v>
      </c>
      <c r="N199" s="224" t="s">
        <v>48</v>
      </c>
      <c r="O199" s="88"/>
      <c r="P199" s="225">
        <f>O199*H199</f>
        <v>0</v>
      </c>
      <c r="Q199" s="225">
        <v>0</v>
      </c>
      <c r="R199" s="225">
        <f>Q199*H199</f>
        <v>0</v>
      </c>
      <c r="S199" s="225">
        <v>0</v>
      </c>
      <c r="T199" s="226">
        <f>S199*H199</f>
        <v>0</v>
      </c>
      <c r="U199" s="42"/>
      <c r="V199" s="42"/>
      <c r="W199" s="42"/>
      <c r="X199" s="42"/>
      <c r="Y199" s="42"/>
      <c r="Z199" s="42"/>
      <c r="AA199" s="42"/>
      <c r="AB199" s="42"/>
      <c r="AC199" s="42"/>
      <c r="AD199" s="42"/>
      <c r="AE199" s="42"/>
      <c r="AR199" s="227" t="s">
        <v>226</v>
      </c>
      <c r="AT199" s="227" t="s">
        <v>221</v>
      </c>
      <c r="AU199" s="227" t="s">
        <v>86</v>
      </c>
      <c r="AY199" s="20" t="s">
        <v>219</v>
      </c>
      <c r="BE199" s="228">
        <f>IF(N199="základní",J199,0)</f>
        <v>0</v>
      </c>
      <c r="BF199" s="228">
        <f>IF(N199="snížená",J199,0)</f>
        <v>0</v>
      </c>
      <c r="BG199" s="228">
        <f>IF(N199="zákl. přenesená",J199,0)</f>
        <v>0</v>
      </c>
      <c r="BH199" s="228">
        <f>IF(N199="sníž. přenesená",J199,0)</f>
        <v>0</v>
      </c>
      <c r="BI199" s="228">
        <f>IF(N199="nulová",J199,0)</f>
        <v>0</v>
      </c>
      <c r="BJ199" s="20" t="s">
        <v>84</v>
      </c>
      <c r="BK199" s="228">
        <f>ROUND(I199*H199,2)</f>
        <v>0</v>
      </c>
      <c r="BL199" s="20" t="s">
        <v>226</v>
      </c>
      <c r="BM199" s="227" t="s">
        <v>3720</v>
      </c>
    </row>
    <row r="200" s="12" customFormat="1" ht="22.8" customHeight="1">
      <c r="A200" s="12"/>
      <c r="B200" s="200"/>
      <c r="C200" s="201"/>
      <c r="D200" s="202" t="s">
        <v>76</v>
      </c>
      <c r="E200" s="214" t="s">
        <v>3721</v>
      </c>
      <c r="F200" s="214" t="s">
        <v>3722</v>
      </c>
      <c r="G200" s="201"/>
      <c r="H200" s="201"/>
      <c r="I200" s="204"/>
      <c r="J200" s="215">
        <f>BK200</f>
        <v>0</v>
      </c>
      <c r="K200" s="201"/>
      <c r="L200" s="206"/>
      <c r="M200" s="207"/>
      <c r="N200" s="208"/>
      <c r="O200" s="208"/>
      <c r="P200" s="209">
        <f>P201</f>
        <v>0</v>
      </c>
      <c r="Q200" s="208"/>
      <c r="R200" s="209">
        <f>R201</f>
        <v>0</v>
      </c>
      <c r="S200" s="208"/>
      <c r="T200" s="210">
        <f>T201</f>
        <v>0</v>
      </c>
      <c r="U200" s="12"/>
      <c r="V200" s="12"/>
      <c r="W200" s="12"/>
      <c r="X200" s="12"/>
      <c r="Y200" s="12"/>
      <c r="Z200" s="12"/>
      <c r="AA200" s="12"/>
      <c r="AB200" s="12"/>
      <c r="AC200" s="12"/>
      <c r="AD200" s="12"/>
      <c r="AE200" s="12"/>
      <c r="AR200" s="211" t="s">
        <v>84</v>
      </c>
      <c r="AT200" s="212" t="s">
        <v>76</v>
      </c>
      <c r="AU200" s="212" t="s">
        <v>84</v>
      </c>
      <c r="AY200" s="211" t="s">
        <v>219</v>
      </c>
      <c r="BK200" s="213">
        <f>BK201</f>
        <v>0</v>
      </c>
    </row>
    <row r="201" s="2" customFormat="1" ht="16.5" customHeight="1">
      <c r="A201" s="42"/>
      <c r="B201" s="43"/>
      <c r="C201" s="216" t="s">
        <v>375</v>
      </c>
      <c r="D201" s="216" t="s">
        <v>221</v>
      </c>
      <c r="E201" s="217" t="s">
        <v>3723</v>
      </c>
      <c r="F201" s="218" t="s">
        <v>3724</v>
      </c>
      <c r="G201" s="219" t="s">
        <v>3592</v>
      </c>
      <c r="H201" s="220">
        <v>6</v>
      </c>
      <c r="I201" s="221"/>
      <c r="J201" s="222">
        <f>ROUND(I201*H201,2)</f>
        <v>0</v>
      </c>
      <c r="K201" s="218" t="s">
        <v>32</v>
      </c>
      <c r="L201" s="48"/>
      <c r="M201" s="223" t="s">
        <v>32</v>
      </c>
      <c r="N201" s="224" t="s">
        <v>48</v>
      </c>
      <c r="O201" s="88"/>
      <c r="P201" s="225">
        <f>O201*H201</f>
        <v>0</v>
      </c>
      <c r="Q201" s="225">
        <v>0</v>
      </c>
      <c r="R201" s="225">
        <f>Q201*H201</f>
        <v>0</v>
      </c>
      <c r="S201" s="225">
        <v>0</v>
      </c>
      <c r="T201" s="226">
        <f>S201*H201</f>
        <v>0</v>
      </c>
      <c r="U201" s="42"/>
      <c r="V201" s="42"/>
      <c r="W201" s="42"/>
      <c r="X201" s="42"/>
      <c r="Y201" s="42"/>
      <c r="Z201" s="42"/>
      <c r="AA201" s="42"/>
      <c r="AB201" s="42"/>
      <c r="AC201" s="42"/>
      <c r="AD201" s="42"/>
      <c r="AE201" s="42"/>
      <c r="AR201" s="227" t="s">
        <v>226</v>
      </c>
      <c r="AT201" s="227" t="s">
        <v>221</v>
      </c>
      <c r="AU201" s="227" t="s">
        <v>86</v>
      </c>
      <c r="AY201" s="20" t="s">
        <v>219</v>
      </c>
      <c r="BE201" s="228">
        <f>IF(N201="základní",J201,0)</f>
        <v>0</v>
      </c>
      <c r="BF201" s="228">
        <f>IF(N201="snížená",J201,0)</f>
        <v>0</v>
      </c>
      <c r="BG201" s="228">
        <f>IF(N201="zákl. přenesená",J201,0)</f>
        <v>0</v>
      </c>
      <c r="BH201" s="228">
        <f>IF(N201="sníž. přenesená",J201,0)</f>
        <v>0</v>
      </c>
      <c r="BI201" s="228">
        <f>IF(N201="nulová",J201,0)</f>
        <v>0</v>
      </c>
      <c r="BJ201" s="20" t="s">
        <v>84</v>
      </c>
      <c r="BK201" s="228">
        <f>ROUND(I201*H201,2)</f>
        <v>0</v>
      </c>
      <c r="BL201" s="20" t="s">
        <v>226</v>
      </c>
      <c r="BM201" s="227" t="s">
        <v>3725</v>
      </c>
    </row>
    <row r="202" s="12" customFormat="1" ht="22.8" customHeight="1">
      <c r="A202" s="12"/>
      <c r="B202" s="200"/>
      <c r="C202" s="201"/>
      <c r="D202" s="202" t="s">
        <v>76</v>
      </c>
      <c r="E202" s="214" t="s">
        <v>3726</v>
      </c>
      <c r="F202" s="214" t="s">
        <v>3727</v>
      </c>
      <c r="G202" s="201"/>
      <c r="H202" s="201"/>
      <c r="I202" s="204"/>
      <c r="J202" s="215">
        <f>BK202</f>
        <v>0</v>
      </c>
      <c r="K202" s="201"/>
      <c r="L202" s="206"/>
      <c r="M202" s="207"/>
      <c r="N202" s="208"/>
      <c r="O202" s="208"/>
      <c r="P202" s="209">
        <v>0</v>
      </c>
      <c r="Q202" s="208"/>
      <c r="R202" s="209">
        <v>0</v>
      </c>
      <c r="S202" s="208"/>
      <c r="T202" s="210">
        <v>0</v>
      </c>
      <c r="U202" s="12"/>
      <c r="V202" s="12"/>
      <c r="W202" s="12"/>
      <c r="X202" s="12"/>
      <c r="Y202" s="12"/>
      <c r="Z202" s="12"/>
      <c r="AA202" s="12"/>
      <c r="AB202" s="12"/>
      <c r="AC202" s="12"/>
      <c r="AD202" s="12"/>
      <c r="AE202" s="12"/>
      <c r="AR202" s="211" t="s">
        <v>84</v>
      </c>
      <c r="AT202" s="212" t="s">
        <v>76</v>
      </c>
      <c r="AU202" s="212" t="s">
        <v>84</v>
      </c>
      <c r="AY202" s="211" t="s">
        <v>219</v>
      </c>
      <c r="BK202" s="213">
        <v>0</v>
      </c>
    </row>
    <row r="203" s="12" customFormat="1" ht="22.8" customHeight="1">
      <c r="A203" s="12"/>
      <c r="B203" s="200"/>
      <c r="C203" s="201"/>
      <c r="D203" s="202" t="s">
        <v>76</v>
      </c>
      <c r="E203" s="214" t="s">
        <v>3728</v>
      </c>
      <c r="F203" s="214" t="s">
        <v>3729</v>
      </c>
      <c r="G203" s="201"/>
      <c r="H203" s="201"/>
      <c r="I203" s="204"/>
      <c r="J203" s="215">
        <f>BK203</f>
        <v>0</v>
      </c>
      <c r="K203" s="201"/>
      <c r="L203" s="206"/>
      <c r="M203" s="207"/>
      <c r="N203" s="208"/>
      <c r="O203" s="208"/>
      <c r="P203" s="209">
        <f>SUM(P204:P205)</f>
        <v>0</v>
      </c>
      <c r="Q203" s="208"/>
      <c r="R203" s="209">
        <f>SUM(R204:R205)</f>
        <v>0</v>
      </c>
      <c r="S203" s="208"/>
      <c r="T203" s="210">
        <f>SUM(T204:T205)</f>
        <v>0</v>
      </c>
      <c r="U203" s="12"/>
      <c r="V203" s="12"/>
      <c r="W203" s="12"/>
      <c r="X203" s="12"/>
      <c r="Y203" s="12"/>
      <c r="Z203" s="12"/>
      <c r="AA203" s="12"/>
      <c r="AB203" s="12"/>
      <c r="AC203" s="12"/>
      <c r="AD203" s="12"/>
      <c r="AE203" s="12"/>
      <c r="AR203" s="211" t="s">
        <v>84</v>
      </c>
      <c r="AT203" s="212" t="s">
        <v>76</v>
      </c>
      <c r="AU203" s="212" t="s">
        <v>84</v>
      </c>
      <c r="AY203" s="211" t="s">
        <v>219</v>
      </c>
      <c r="BK203" s="213">
        <f>SUM(BK204:BK205)</f>
        <v>0</v>
      </c>
    </row>
    <row r="204" s="2" customFormat="1" ht="16.5" customHeight="1">
      <c r="A204" s="42"/>
      <c r="B204" s="43"/>
      <c r="C204" s="216" t="s">
        <v>380</v>
      </c>
      <c r="D204" s="216" t="s">
        <v>221</v>
      </c>
      <c r="E204" s="217" t="s">
        <v>3730</v>
      </c>
      <c r="F204" s="218" t="s">
        <v>3731</v>
      </c>
      <c r="G204" s="219" t="s">
        <v>3592</v>
      </c>
      <c r="H204" s="220">
        <v>8</v>
      </c>
      <c r="I204" s="221"/>
      <c r="J204" s="222">
        <f>ROUND(I204*H204,2)</f>
        <v>0</v>
      </c>
      <c r="K204" s="218" t="s">
        <v>32</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3732</v>
      </c>
    </row>
    <row r="205" s="2" customFormat="1" ht="16.5" customHeight="1">
      <c r="A205" s="42"/>
      <c r="B205" s="43"/>
      <c r="C205" s="216" t="s">
        <v>385</v>
      </c>
      <c r="D205" s="216" t="s">
        <v>221</v>
      </c>
      <c r="E205" s="217" t="s">
        <v>3733</v>
      </c>
      <c r="F205" s="218" t="s">
        <v>3734</v>
      </c>
      <c r="G205" s="219" t="s">
        <v>3592</v>
      </c>
      <c r="H205" s="220">
        <v>4</v>
      </c>
      <c r="I205" s="221"/>
      <c r="J205" s="222">
        <f>ROUND(I205*H205,2)</f>
        <v>0</v>
      </c>
      <c r="K205" s="218" t="s">
        <v>32</v>
      </c>
      <c r="L205" s="48"/>
      <c r="M205" s="223" t="s">
        <v>32</v>
      </c>
      <c r="N205" s="224" t="s">
        <v>48</v>
      </c>
      <c r="O205" s="88"/>
      <c r="P205" s="225">
        <f>O205*H205</f>
        <v>0</v>
      </c>
      <c r="Q205" s="225">
        <v>0</v>
      </c>
      <c r="R205" s="225">
        <f>Q205*H205</f>
        <v>0</v>
      </c>
      <c r="S205" s="225">
        <v>0</v>
      </c>
      <c r="T205" s="226">
        <f>S205*H205</f>
        <v>0</v>
      </c>
      <c r="U205" s="42"/>
      <c r="V205" s="42"/>
      <c r="W205" s="42"/>
      <c r="X205" s="42"/>
      <c r="Y205" s="42"/>
      <c r="Z205" s="42"/>
      <c r="AA205" s="42"/>
      <c r="AB205" s="42"/>
      <c r="AC205" s="42"/>
      <c r="AD205" s="42"/>
      <c r="AE205" s="42"/>
      <c r="AR205" s="227" t="s">
        <v>226</v>
      </c>
      <c r="AT205" s="227" t="s">
        <v>221</v>
      </c>
      <c r="AU205" s="227" t="s">
        <v>86</v>
      </c>
      <c r="AY205" s="20" t="s">
        <v>219</v>
      </c>
      <c r="BE205" s="228">
        <f>IF(N205="základní",J205,0)</f>
        <v>0</v>
      </c>
      <c r="BF205" s="228">
        <f>IF(N205="snížená",J205,0)</f>
        <v>0</v>
      </c>
      <c r="BG205" s="228">
        <f>IF(N205="zákl. přenesená",J205,0)</f>
        <v>0</v>
      </c>
      <c r="BH205" s="228">
        <f>IF(N205="sníž. přenesená",J205,0)</f>
        <v>0</v>
      </c>
      <c r="BI205" s="228">
        <f>IF(N205="nulová",J205,0)</f>
        <v>0</v>
      </c>
      <c r="BJ205" s="20" t="s">
        <v>84</v>
      </c>
      <c r="BK205" s="228">
        <f>ROUND(I205*H205,2)</f>
        <v>0</v>
      </c>
      <c r="BL205" s="20" t="s">
        <v>226</v>
      </c>
      <c r="BM205" s="227" t="s">
        <v>3735</v>
      </c>
    </row>
    <row r="206" s="12" customFormat="1" ht="22.8" customHeight="1">
      <c r="A206" s="12"/>
      <c r="B206" s="200"/>
      <c r="C206" s="201"/>
      <c r="D206" s="202" t="s">
        <v>76</v>
      </c>
      <c r="E206" s="214" t="s">
        <v>3736</v>
      </c>
      <c r="F206" s="214" t="s">
        <v>3737</v>
      </c>
      <c r="G206" s="201"/>
      <c r="H206" s="201"/>
      <c r="I206" s="204"/>
      <c r="J206" s="215">
        <f>BK206</f>
        <v>0</v>
      </c>
      <c r="K206" s="201"/>
      <c r="L206" s="206"/>
      <c r="M206" s="207"/>
      <c r="N206" s="208"/>
      <c r="O206" s="208"/>
      <c r="P206" s="209">
        <f>SUM(P207:P208)</f>
        <v>0</v>
      </c>
      <c r="Q206" s="208"/>
      <c r="R206" s="209">
        <f>SUM(R207:R208)</f>
        <v>0</v>
      </c>
      <c r="S206" s="208"/>
      <c r="T206" s="210">
        <f>SUM(T207:T208)</f>
        <v>0</v>
      </c>
      <c r="U206" s="12"/>
      <c r="V206" s="12"/>
      <c r="W206" s="12"/>
      <c r="X206" s="12"/>
      <c r="Y206" s="12"/>
      <c r="Z206" s="12"/>
      <c r="AA206" s="12"/>
      <c r="AB206" s="12"/>
      <c r="AC206" s="12"/>
      <c r="AD206" s="12"/>
      <c r="AE206" s="12"/>
      <c r="AR206" s="211" t="s">
        <v>84</v>
      </c>
      <c r="AT206" s="212" t="s">
        <v>76</v>
      </c>
      <c r="AU206" s="212" t="s">
        <v>84</v>
      </c>
      <c r="AY206" s="211" t="s">
        <v>219</v>
      </c>
      <c r="BK206" s="213">
        <f>SUM(BK207:BK208)</f>
        <v>0</v>
      </c>
    </row>
    <row r="207" s="2" customFormat="1" ht="16.5" customHeight="1">
      <c r="A207" s="42"/>
      <c r="B207" s="43"/>
      <c r="C207" s="216" t="s">
        <v>390</v>
      </c>
      <c r="D207" s="216" t="s">
        <v>221</v>
      </c>
      <c r="E207" s="217" t="s">
        <v>3738</v>
      </c>
      <c r="F207" s="218" t="s">
        <v>3739</v>
      </c>
      <c r="G207" s="219" t="s">
        <v>3740</v>
      </c>
      <c r="H207" s="220">
        <v>1</v>
      </c>
      <c r="I207" s="221"/>
      <c r="J207" s="222">
        <f>ROUND(I207*H207,2)</f>
        <v>0</v>
      </c>
      <c r="K207" s="218" t="s">
        <v>32</v>
      </c>
      <c r="L207" s="48"/>
      <c r="M207" s="223" t="s">
        <v>32</v>
      </c>
      <c r="N207" s="224" t="s">
        <v>48</v>
      </c>
      <c r="O207" s="88"/>
      <c r="P207" s="225">
        <f>O207*H207</f>
        <v>0</v>
      </c>
      <c r="Q207" s="225">
        <v>0</v>
      </c>
      <c r="R207" s="225">
        <f>Q207*H207</f>
        <v>0</v>
      </c>
      <c r="S207" s="225">
        <v>0</v>
      </c>
      <c r="T207" s="226">
        <f>S207*H207</f>
        <v>0</v>
      </c>
      <c r="U207" s="42"/>
      <c r="V207" s="42"/>
      <c r="W207" s="42"/>
      <c r="X207" s="42"/>
      <c r="Y207" s="42"/>
      <c r="Z207" s="42"/>
      <c r="AA207" s="42"/>
      <c r="AB207" s="42"/>
      <c r="AC207" s="42"/>
      <c r="AD207" s="42"/>
      <c r="AE207" s="42"/>
      <c r="AR207" s="227" t="s">
        <v>226</v>
      </c>
      <c r="AT207" s="227" t="s">
        <v>221</v>
      </c>
      <c r="AU207" s="227" t="s">
        <v>86</v>
      </c>
      <c r="AY207" s="20" t="s">
        <v>219</v>
      </c>
      <c r="BE207" s="228">
        <f>IF(N207="základní",J207,0)</f>
        <v>0</v>
      </c>
      <c r="BF207" s="228">
        <f>IF(N207="snížená",J207,0)</f>
        <v>0</v>
      </c>
      <c r="BG207" s="228">
        <f>IF(N207="zákl. přenesená",J207,0)</f>
        <v>0</v>
      </c>
      <c r="BH207" s="228">
        <f>IF(N207="sníž. přenesená",J207,0)</f>
        <v>0</v>
      </c>
      <c r="BI207" s="228">
        <f>IF(N207="nulová",J207,0)</f>
        <v>0</v>
      </c>
      <c r="BJ207" s="20" t="s">
        <v>84</v>
      </c>
      <c r="BK207" s="228">
        <f>ROUND(I207*H207,2)</f>
        <v>0</v>
      </c>
      <c r="BL207" s="20" t="s">
        <v>226</v>
      </c>
      <c r="BM207" s="227" t="s">
        <v>3741</v>
      </c>
    </row>
    <row r="208" s="12" customFormat="1" ht="20.88" customHeight="1">
      <c r="A208" s="12"/>
      <c r="B208" s="200"/>
      <c r="C208" s="201"/>
      <c r="D208" s="202" t="s">
        <v>76</v>
      </c>
      <c r="E208" s="214" t="s">
        <v>3742</v>
      </c>
      <c r="F208" s="214" t="s">
        <v>3743</v>
      </c>
      <c r="G208" s="201"/>
      <c r="H208" s="201"/>
      <c r="I208" s="204"/>
      <c r="J208" s="215">
        <f>BK208</f>
        <v>0</v>
      </c>
      <c r="K208" s="201"/>
      <c r="L208" s="206"/>
      <c r="M208" s="207"/>
      <c r="N208" s="208"/>
      <c r="O208" s="208"/>
      <c r="P208" s="209">
        <v>0</v>
      </c>
      <c r="Q208" s="208"/>
      <c r="R208" s="209">
        <v>0</v>
      </c>
      <c r="S208" s="208"/>
      <c r="T208" s="210">
        <v>0</v>
      </c>
      <c r="U208" s="12"/>
      <c r="V208" s="12"/>
      <c r="W208" s="12"/>
      <c r="X208" s="12"/>
      <c r="Y208" s="12"/>
      <c r="Z208" s="12"/>
      <c r="AA208" s="12"/>
      <c r="AB208" s="12"/>
      <c r="AC208" s="12"/>
      <c r="AD208" s="12"/>
      <c r="AE208" s="12"/>
      <c r="AR208" s="211" t="s">
        <v>84</v>
      </c>
      <c r="AT208" s="212" t="s">
        <v>76</v>
      </c>
      <c r="AU208" s="212" t="s">
        <v>86</v>
      </c>
      <c r="AY208" s="211" t="s">
        <v>219</v>
      </c>
      <c r="BK208" s="213">
        <v>0</v>
      </c>
    </row>
    <row r="209" s="12" customFormat="1" ht="25.92" customHeight="1">
      <c r="A209" s="12"/>
      <c r="B209" s="200"/>
      <c r="C209" s="201"/>
      <c r="D209" s="202" t="s">
        <v>76</v>
      </c>
      <c r="E209" s="203" t="s">
        <v>3744</v>
      </c>
      <c r="F209" s="203" t="s">
        <v>3745</v>
      </c>
      <c r="G209" s="201"/>
      <c r="H209" s="201"/>
      <c r="I209" s="204"/>
      <c r="J209" s="205">
        <f>BK209</f>
        <v>0</v>
      </c>
      <c r="K209" s="201"/>
      <c r="L209" s="206"/>
      <c r="M209" s="207"/>
      <c r="N209" s="208"/>
      <c r="O209" s="208"/>
      <c r="P209" s="209">
        <v>0</v>
      </c>
      <c r="Q209" s="208"/>
      <c r="R209" s="209">
        <v>0</v>
      </c>
      <c r="S209" s="208"/>
      <c r="T209" s="210">
        <v>0</v>
      </c>
      <c r="U209" s="12"/>
      <c r="V209" s="12"/>
      <c r="W209" s="12"/>
      <c r="X209" s="12"/>
      <c r="Y209" s="12"/>
      <c r="Z209" s="12"/>
      <c r="AA209" s="12"/>
      <c r="AB209" s="12"/>
      <c r="AC209" s="12"/>
      <c r="AD209" s="12"/>
      <c r="AE209" s="12"/>
      <c r="AR209" s="211" t="s">
        <v>84</v>
      </c>
      <c r="AT209" s="212" t="s">
        <v>76</v>
      </c>
      <c r="AU209" s="212" t="s">
        <v>77</v>
      </c>
      <c r="AY209" s="211" t="s">
        <v>219</v>
      </c>
      <c r="BK209" s="213">
        <v>0</v>
      </c>
    </row>
    <row r="210" s="12" customFormat="1" ht="25.92" customHeight="1">
      <c r="A210" s="12"/>
      <c r="B210" s="200"/>
      <c r="C210" s="201"/>
      <c r="D210" s="202" t="s">
        <v>76</v>
      </c>
      <c r="E210" s="203" t="s">
        <v>3746</v>
      </c>
      <c r="F210" s="203" t="s">
        <v>220</v>
      </c>
      <c r="G210" s="201"/>
      <c r="H210" s="201"/>
      <c r="I210" s="204"/>
      <c r="J210" s="205">
        <f>BK210</f>
        <v>0</v>
      </c>
      <c r="K210" s="201"/>
      <c r="L210" s="206"/>
      <c r="M210" s="207"/>
      <c r="N210" s="208"/>
      <c r="O210" s="208"/>
      <c r="P210" s="209">
        <f>P211+P213+P215+P216+P218+P219+P221+P223+P225+P227+P229+P231+P233</f>
        <v>0</v>
      </c>
      <c r="Q210" s="208"/>
      <c r="R210" s="209">
        <f>R211+R213+R215+R216+R218+R219+R221+R223+R225+R227+R229+R231+R233</f>
        <v>0</v>
      </c>
      <c r="S210" s="208"/>
      <c r="T210" s="210">
        <f>T211+T213+T215+T216+T218+T219+T221+T223+T225+T227+T229+T231+T233</f>
        <v>0</v>
      </c>
      <c r="U210" s="12"/>
      <c r="V210" s="12"/>
      <c r="W210" s="12"/>
      <c r="X210" s="12"/>
      <c r="Y210" s="12"/>
      <c r="Z210" s="12"/>
      <c r="AA210" s="12"/>
      <c r="AB210" s="12"/>
      <c r="AC210" s="12"/>
      <c r="AD210" s="12"/>
      <c r="AE210" s="12"/>
      <c r="AR210" s="211" t="s">
        <v>84</v>
      </c>
      <c r="AT210" s="212" t="s">
        <v>76</v>
      </c>
      <c r="AU210" s="212" t="s">
        <v>77</v>
      </c>
      <c r="AY210" s="211" t="s">
        <v>219</v>
      </c>
      <c r="BK210" s="213">
        <f>BK211+BK213+BK215+BK216+BK218+BK219+BK221+BK223+BK225+BK227+BK229+BK231+BK233</f>
        <v>0</v>
      </c>
    </row>
    <row r="211" s="12" customFormat="1" ht="22.8" customHeight="1">
      <c r="A211" s="12"/>
      <c r="B211" s="200"/>
      <c r="C211" s="201"/>
      <c r="D211" s="202" t="s">
        <v>76</v>
      </c>
      <c r="E211" s="214" t="s">
        <v>3747</v>
      </c>
      <c r="F211" s="214" t="s">
        <v>3748</v>
      </c>
      <c r="G211" s="201"/>
      <c r="H211" s="201"/>
      <c r="I211" s="204"/>
      <c r="J211" s="215">
        <f>BK211</f>
        <v>0</v>
      </c>
      <c r="K211" s="201"/>
      <c r="L211" s="206"/>
      <c r="M211" s="207"/>
      <c r="N211" s="208"/>
      <c r="O211" s="208"/>
      <c r="P211" s="209">
        <f>P212</f>
        <v>0</v>
      </c>
      <c r="Q211" s="208"/>
      <c r="R211" s="209">
        <f>R212</f>
        <v>0</v>
      </c>
      <c r="S211" s="208"/>
      <c r="T211" s="210">
        <f>T212</f>
        <v>0</v>
      </c>
      <c r="U211" s="12"/>
      <c r="V211" s="12"/>
      <c r="W211" s="12"/>
      <c r="X211" s="12"/>
      <c r="Y211" s="12"/>
      <c r="Z211" s="12"/>
      <c r="AA211" s="12"/>
      <c r="AB211" s="12"/>
      <c r="AC211" s="12"/>
      <c r="AD211" s="12"/>
      <c r="AE211" s="12"/>
      <c r="AR211" s="211" t="s">
        <v>84</v>
      </c>
      <c r="AT211" s="212" t="s">
        <v>76</v>
      </c>
      <c r="AU211" s="212" t="s">
        <v>84</v>
      </c>
      <c r="AY211" s="211" t="s">
        <v>219</v>
      </c>
      <c r="BK211" s="213">
        <f>BK212</f>
        <v>0</v>
      </c>
    </row>
    <row r="212" s="2" customFormat="1" ht="16.5" customHeight="1">
      <c r="A212" s="42"/>
      <c r="B212" s="43"/>
      <c r="C212" s="216" t="s">
        <v>394</v>
      </c>
      <c r="D212" s="216" t="s">
        <v>221</v>
      </c>
      <c r="E212" s="217" t="s">
        <v>3749</v>
      </c>
      <c r="F212" s="218" t="s">
        <v>3750</v>
      </c>
      <c r="G212" s="219" t="s">
        <v>646</v>
      </c>
      <c r="H212" s="220">
        <v>0.20000000000000001</v>
      </c>
      <c r="I212" s="221"/>
      <c r="J212" s="222">
        <f>ROUND(I212*H212,2)</f>
        <v>0</v>
      </c>
      <c r="K212" s="218" t="s">
        <v>32</v>
      </c>
      <c r="L212" s="48"/>
      <c r="M212" s="223" t="s">
        <v>32</v>
      </c>
      <c r="N212" s="224" t="s">
        <v>48</v>
      </c>
      <c r="O212" s="88"/>
      <c r="P212" s="225">
        <f>O212*H212</f>
        <v>0</v>
      </c>
      <c r="Q212" s="225">
        <v>0</v>
      </c>
      <c r="R212" s="225">
        <f>Q212*H212</f>
        <v>0</v>
      </c>
      <c r="S212" s="225">
        <v>0</v>
      </c>
      <c r="T212" s="226">
        <f>S212*H212</f>
        <v>0</v>
      </c>
      <c r="U212" s="42"/>
      <c r="V212" s="42"/>
      <c r="W212" s="42"/>
      <c r="X212" s="42"/>
      <c r="Y212" s="42"/>
      <c r="Z212" s="42"/>
      <c r="AA212" s="42"/>
      <c r="AB212" s="42"/>
      <c r="AC212" s="42"/>
      <c r="AD212" s="42"/>
      <c r="AE212" s="42"/>
      <c r="AR212" s="227" t="s">
        <v>226</v>
      </c>
      <c r="AT212" s="227" t="s">
        <v>221</v>
      </c>
      <c r="AU212" s="227" t="s">
        <v>86</v>
      </c>
      <c r="AY212" s="20" t="s">
        <v>219</v>
      </c>
      <c r="BE212" s="228">
        <f>IF(N212="základní",J212,0)</f>
        <v>0</v>
      </c>
      <c r="BF212" s="228">
        <f>IF(N212="snížená",J212,0)</f>
        <v>0</v>
      </c>
      <c r="BG212" s="228">
        <f>IF(N212="zákl. přenesená",J212,0)</f>
        <v>0</v>
      </c>
      <c r="BH212" s="228">
        <f>IF(N212="sníž. přenesená",J212,0)</f>
        <v>0</v>
      </c>
      <c r="BI212" s="228">
        <f>IF(N212="nulová",J212,0)</f>
        <v>0</v>
      </c>
      <c r="BJ212" s="20" t="s">
        <v>84</v>
      </c>
      <c r="BK212" s="228">
        <f>ROUND(I212*H212,2)</f>
        <v>0</v>
      </c>
      <c r="BL212" s="20" t="s">
        <v>226</v>
      </c>
      <c r="BM212" s="227" t="s">
        <v>3751</v>
      </c>
    </row>
    <row r="213" s="12" customFormat="1" ht="22.8" customHeight="1">
      <c r="A213" s="12"/>
      <c r="B213" s="200"/>
      <c r="C213" s="201"/>
      <c r="D213" s="202" t="s">
        <v>76</v>
      </c>
      <c r="E213" s="214" t="s">
        <v>3752</v>
      </c>
      <c r="F213" s="214" t="s">
        <v>3753</v>
      </c>
      <c r="G213" s="201"/>
      <c r="H213" s="201"/>
      <c r="I213" s="204"/>
      <c r="J213" s="215">
        <f>BK213</f>
        <v>0</v>
      </c>
      <c r="K213" s="201"/>
      <c r="L213" s="206"/>
      <c r="M213" s="207"/>
      <c r="N213" s="208"/>
      <c r="O213" s="208"/>
      <c r="P213" s="209">
        <f>P214</f>
        <v>0</v>
      </c>
      <c r="Q213" s="208"/>
      <c r="R213" s="209">
        <f>R214</f>
        <v>0</v>
      </c>
      <c r="S213" s="208"/>
      <c r="T213" s="210">
        <f>T214</f>
        <v>0</v>
      </c>
      <c r="U213" s="12"/>
      <c r="V213" s="12"/>
      <c r="W213" s="12"/>
      <c r="X213" s="12"/>
      <c r="Y213" s="12"/>
      <c r="Z213" s="12"/>
      <c r="AA213" s="12"/>
      <c r="AB213" s="12"/>
      <c r="AC213" s="12"/>
      <c r="AD213" s="12"/>
      <c r="AE213" s="12"/>
      <c r="AR213" s="211" t="s">
        <v>84</v>
      </c>
      <c r="AT213" s="212" t="s">
        <v>76</v>
      </c>
      <c r="AU213" s="212" t="s">
        <v>84</v>
      </c>
      <c r="AY213" s="211" t="s">
        <v>219</v>
      </c>
      <c r="BK213" s="213">
        <f>BK214</f>
        <v>0</v>
      </c>
    </row>
    <row r="214" s="2" customFormat="1" ht="16.5" customHeight="1">
      <c r="A214" s="42"/>
      <c r="B214" s="43"/>
      <c r="C214" s="216" t="s">
        <v>398</v>
      </c>
      <c r="D214" s="216" t="s">
        <v>221</v>
      </c>
      <c r="E214" s="217" t="s">
        <v>3754</v>
      </c>
      <c r="F214" s="218" t="s">
        <v>3755</v>
      </c>
      <c r="G214" s="219" t="s">
        <v>224</v>
      </c>
      <c r="H214" s="220">
        <v>3.75</v>
      </c>
      <c r="I214" s="221"/>
      <c r="J214" s="222">
        <f>ROUND(I214*H214,2)</f>
        <v>0</v>
      </c>
      <c r="K214" s="218" t="s">
        <v>32</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226</v>
      </c>
      <c r="AT214" s="227" t="s">
        <v>221</v>
      </c>
      <c r="AU214" s="227" t="s">
        <v>86</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226</v>
      </c>
      <c r="BM214" s="227" t="s">
        <v>3756</v>
      </c>
    </row>
    <row r="215" s="12" customFormat="1" ht="22.8" customHeight="1">
      <c r="A215" s="12"/>
      <c r="B215" s="200"/>
      <c r="C215" s="201"/>
      <c r="D215" s="202" t="s">
        <v>76</v>
      </c>
      <c r="E215" s="214" t="s">
        <v>3757</v>
      </c>
      <c r="F215" s="214" t="s">
        <v>3758</v>
      </c>
      <c r="G215" s="201"/>
      <c r="H215" s="201"/>
      <c r="I215" s="204"/>
      <c r="J215" s="215">
        <f>BK215</f>
        <v>0</v>
      </c>
      <c r="K215" s="201"/>
      <c r="L215" s="206"/>
      <c r="M215" s="207"/>
      <c r="N215" s="208"/>
      <c r="O215" s="208"/>
      <c r="P215" s="209">
        <v>0</v>
      </c>
      <c r="Q215" s="208"/>
      <c r="R215" s="209">
        <v>0</v>
      </c>
      <c r="S215" s="208"/>
      <c r="T215" s="210">
        <v>0</v>
      </c>
      <c r="U215" s="12"/>
      <c r="V215" s="12"/>
      <c r="W215" s="12"/>
      <c r="X215" s="12"/>
      <c r="Y215" s="12"/>
      <c r="Z215" s="12"/>
      <c r="AA215" s="12"/>
      <c r="AB215" s="12"/>
      <c r="AC215" s="12"/>
      <c r="AD215" s="12"/>
      <c r="AE215" s="12"/>
      <c r="AR215" s="211" t="s">
        <v>84</v>
      </c>
      <c r="AT215" s="212" t="s">
        <v>76</v>
      </c>
      <c r="AU215" s="212" t="s">
        <v>84</v>
      </c>
      <c r="AY215" s="211" t="s">
        <v>219</v>
      </c>
      <c r="BK215" s="213">
        <v>0</v>
      </c>
    </row>
    <row r="216" s="12" customFormat="1" ht="22.8" customHeight="1">
      <c r="A216" s="12"/>
      <c r="B216" s="200"/>
      <c r="C216" s="201"/>
      <c r="D216" s="202" t="s">
        <v>76</v>
      </c>
      <c r="E216" s="214" t="s">
        <v>3759</v>
      </c>
      <c r="F216" s="214" t="s">
        <v>3760</v>
      </c>
      <c r="G216" s="201"/>
      <c r="H216" s="201"/>
      <c r="I216" s="204"/>
      <c r="J216" s="215">
        <f>BK216</f>
        <v>0</v>
      </c>
      <c r="K216" s="201"/>
      <c r="L216" s="206"/>
      <c r="M216" s="207"/>
      <c r="N216" s="208"/>
      <c r="O216" s="208"/>
      <c r="P216" s="209">
        <f>P217</f>
        <v>0</v>
      </c>
      <c r="Q216" s="208"/>
      <c r="R216" s="209">
        <f>R217</f>
        <v>0</v>
      </c>
      <c r="S216" s="208"/>
      <c r="T216" s="210">
        <f>T217</f>
        <v>0</v>
      </c>
      <c r="U216" s="12"/>
      <c r="V216" s="12"/>
      <c r="W216" s="12"/>
      <c r="X216" s="12"/>
      <c r="Y216" s="12"/>
      <c r="Z216" s="12"/>
      <c r="AA216" s="12"/>
      <c r="AB216" s="12"/>
      <c r="AC216" s="12"/>
      <c r="AD216" s="12"/>
      <c r="AE216" s="12"/>
      <c r="AR216" s="211" t="s">
        <v>84</v>
      </c>
      <c r="AT216" s="212" t="s">
        <v>76</v>
      </c>
      <c r="AU216" s="212" t="s">
        <v>84</v>
      </c>
      <c r="AY216" s="211" t="s">
        <v>219</v>
      </c>
      <c r="BK216" s="213">
        <f>BK217</f>
        <v>0</v>
      </c>
    </row>
    <row r="217" s="2" customFormat="1" ht="16.5" customHeight="1">
      <c r="A217" s="42"/>
      <c r="B217" s="43"/>
      <c r="C217" s="216" t="s">
        <v>402</v>
      </c>
      <c r="D217" s="216" t="s">
        <v>221</v>
      </c>
      <c r="E217" s="217" t="s">
        <v>3761</v>
      </c>
      <c r="F217" s="218" t="s">
        <v>3762</v>
      </c>
      <c r="G217" s="219" t="s">
        <v>224</v>
      </c>
      <c r="H217" s="220">
        <v>1.25</v>
      </c>
      <c r="I217" s="221"/>
      <c r="J217" s="222">
        <f>ROUND(I217*H217,2)</f>
        <v>0</v>
      </c>
      <c r="K217" s="218" t="s">
        <v>32</v>
      </c>
      <c r="L217" s="48"/>
      <c r="M217" s="223" t="s">
        <v>32</v>
      </c>
      <c r="N217" s="224" t="s">
        <v>48</v>
      </c>
      <c r="O217" s="88"/>
      <c r="P217" s="225">
        <f>O217*H217</f>
        <v>0</v>
      </c>
      <c r="Q217" s="225">
        <v>0</v>
      </c>
      <c r="R217" s="225">
        <f>Q217*H217</f>
        <v>0</v>
      </c>
      <c r="S217" s="225">
        <v>0</v>
      </c>
      <c r="T217" s="226">
        <f>S217*H217</f>
        <v>0</v>
      </c>
      <c r="U217" s="42"/>
      <c r="V217" s="42"/>
      <c r="W217" s="42"/>
      <c r="X217" s="42"/>
      <c r="Y217" s="42"/>
      <c r="Z217" s="42"/>
      <c r="AA217" s="42"/>
      <c r="AB217" s="42"/>
      <c r="AC217" s="42"/>
      <c r="AD217" s="42"/>
      <c r="AE217" s="42"/>
      <c r="AR217" s="227" t="s">
        <v>226</v>
      </c>
      <c r="AT217" s="227" t="s">
        <v>221</v>
      </c>
      <c r="AU217" s="227" t="s">
        <v>86</v>
      </c>
      <c r="AY217" s="20" t="s">
        <v>219</v>
      </c>
      <c r="BE217" s="228">
        <f>IF(N217="základní",J217,0)</f>
        <v>0</v>
      </c>
      <c r="BF217" s="228">
        <f>IF(N217="snížená",J217,0)</f>
        <v>0</v>
      </c>
      <c r="BG217" s="228">
        <f>IF(N217="zákl. přenesená",J217,0)</f>
        <v>0</v>
      </c>
      <c r="BH217" s="228">
        <f>IF(N217="sníž. přenesená",J217,0)</f>
        <v>0</v>
      </c>
      <c r="BI217" s="228">
        <f>IF(N217="nulová",J217,0)</f>
        <v>0</v>
      </c>
      <c r="BJ217" s="20" t="s">
        <v>84</v>
      </c>
      <c r="BK217" s="228">
        <f>ROUND(I217*H217,2)</f>
        <v>0</v>
      </c>
      <c r="BL217" s="20" t="s">
        <v>226</v>
      </c>
      <c r="BM217" s="227" t="s">
        <v>3763</v>
      </c>
    </row>
    <row r="218" s="12" customFormat="1" ht="22.8" customHeight="1">
      <c r="A218" s="12"/>
      <c r="B218" s="200"/>
      <c r="C218" s="201"/>
      <c r="D218" s="202" t="s">
        <v>76</v>
      </c>
      <c r="E218" s="214" t="s">
        <v>3764</v>
      </c>
      <c r="F218" s="214" t="s">
        <v>3765</v>
      </c>
      <c r="G218" s="201"/>
      <c r="H218" s="201"/>
      <c r="I218" s="204"/>
      <c r="J218" s="215">
        <f>BK218</f>
        <v>0</v>
      </c>
      <c r="K218" s="201"/>
      <c r="L218" s="206"/>
      <c r="M218" s="207"/>
      <c r="N218" s="208"/>
      <c r="O218" s="208"/>
      <c r="P218" s="209">
        <v>0</v>
      </c>
      <c r="Q218" s="208"/>
      <c r="R218" s="209">
        <v>0</v>
      </c>
      <c r="S218" s="208"/>
      <c r="T218" s="210">
        <v>0</v>
      </c>
      <c r="U218" s="12"/>
      <c r="V218" s="12"/>
      <c r="W218" s="12"/>
      <c r="X218" s="12"/>
      <c r="Y218" s="12"/>
      <c r="Z218" s="12"/>
      <c r="AA218" s="12"/>
      <c r="AB218" s="12"/>
      <c r="AC218" s="12"/>
      <c r="AD218" s="12"/>
      <c r="AE218" s="12"/>
      <c r="AR218" s="211" t="s">
        <v>84</v>
      </c>
      <c r="AT218" s="212" t="s">
        <v>76</v>
      </c>
      <c r="AU218" s="212" t="s">
        <v>84</v>
      </c>
      <c r="AY218" s="211" t="s">
        <v>219</v>
      </c>
      <c r="BK218" s="213">
        <v>0</v>
      </c>
    </row>
    <row r="219" s="12" customFormat="1" ht="22.8" customHeight="1">
      <c r="A219" s="12"/>
      <c r="B219" s="200"/>
      <c r="C219" s="201"/>
      <c r="D219" s="202" t="s">
        <v>76</v>
      </c>
      <c r="E219" s="214" t="s">
        <v>3766</v>
      </c>
      <c r="F219" s="214" t="s">
        <v>3767</v>
      </c>
      <c r="G219" s="201"/>
      <c r="H219" s="201"/>
      <c r="I219" s="204"/>
      <c r="J219" s="215">
        <f>BK219</f>
        <v>0</v>
      </c>
      <c r="K219" s="201"/>
      <c r="L219" s="206"/>
      <c r="M219" s="207"/>
      <c r="N219" s="208"/>
      <c r="O219" s="208"/>
      <c r="P219" s="209">
        <f>P220</f>
        <v>0</v>
      </c>
      <c r="Q219" s="208"/>
      <c r="R219" s="209">
        <f>R220</f>
        <v>0</v>
      </c>
      <c r="S219" s="208"/>
      <c r="T219" s="210">
        <f>T220</f>
        <v>0</v>
      </c>
      <c r="U219" s="12"/>
      <c r="V219" s="12"/>
      <c r="W219" s="12"/>
      <c r="X219" s="12"/>
      <c r="Y219" s="12"/>
      <c r="Z219" s="12"/>
      <c r="AA219" s="12"/>
      <c r="AB219" s="12"/>
      <c r="AC219" s="12"/>
      <c r="AD219" s="12"/>
      <c r="AE219" s="12"/>
      <c r="AR219" s="211" t="s">
        <v>84</v>
      </c>
      <c r="AT219" s="212" t="s">
        <v>76</v>
      </c>
      <c r="AU219" s="212" t="s">
        <v>84</v>
      </c>
      <c r="AY219" s="211" t="s">
        <v>219</v>
      </c>
      <c r="BK219" s="213">
        <f>BK220</f>
        <v>0</v>
      </c>
    </row>
    <row r="220" s="2" customFormat="1" ht="16.5" customHeight="1">
      <c r="A220" s="42"/>
      <c r="B220" s="43"/>
      <c r="C220" s="216" t="s">
        <v>406</v>
      </c>
      <c r="D220" s="216" t="s">
        <v>221</v>
      </c>
      <c r="E220" s="217" t="s">
        <v>3768</v>
      </c>
      <c r="F220" s="218" t="s">
        <v>3769</v>
      </c>
      <c r="G220" s="219" t="s">
        <v>3601</v>
      </c>
      <c r="H220" s="220">
        <v>5</v>
      </c>
      <c r="I220" s="221"/>
      <c r="J220" s="222">
        <f>ROUND(I220*H220,2)</f>
        <v>0</v>
      </c>
      <c r="K220" s="218" t="s">
        <v>32</v>
      </c>
      <c r="L220" s="48"/>
      <c r="M220" s="223" t="s">
        <v>32</v>
      </c>
      <c r="N220" s="224" t="s">
        <v>48</v>
      </c>
      <c r="O220" s="88"/>
      <c r="P220" s="225">
        <f>O220*H220</f>
        <v>0</v>
      </c>
      <c r="Q220" s="225">
        <v>0</v>
      </c>
      <c r="R220" s="225">
        <f>Q220*H220</f>
        <v>0</v>
      </c>
      <c r="S220" s="225">
        <v>0</v>
      </c>
      <c r="T220" s="226">
        <f>S220*H220</f>
        <v>0</v>
      </c>
      <c r="U220" s="42"/>
      <c r="V220" s="42"/>
      <c r="W220" s="42"/>
      <c r="X220" s="42"/>
      <c r="Y220" s="42"/>
      <c r="Z220" s="42"/>
      <c r="AA220" s="42"/>
      <c r="AB220" s="42"/>
      <c r="AC220" s="42"/>
      <c r="AD220" s="42"/>
      <c r="AE220" s="42"/>
      <c r="AR220" s="227" t="s">
        <v>226</v>
      </c>
      <c r="AT220" s="227" t="s">
        <v>221</v>
      </c>
      <c r="AU220" s="227" t="s">
        <v>86</v>
      </c>
      <c r="AY220" s="20" t="s">
        <v>219</v>
      </c>
      <c r="BE220" s="228">
        <f>IF(N220="základní",J220,0)</f>
        <v>0</v>
      </c>
      <c r="BF220" s="228">
        <f>IF(N220="snížená",J220,0)</f>
        <v>0</v>
      </c>
      <c r="BG220" s="228">
        <f>IF(N220="zákl. přenesená",J220,0)</f>
        <v>0</v>
      </c>
      <c r="BH220" s="228">
        <f>IF(N220="sníž. přenesená",J220,0)</f>
        <v>0</v>
      </c>
      <c r="BI220" s="228">
        <f>IF(N220="nulová",J220,0)</f>
        <v>0</v>
      </c>
      <c r="BJ220" s="20" t="s">
        <v>84</v>
      </c>
      <c r="BK220" s="228">
        <f>ROUND(I220*H220,2)</f>
        <v>0</v>
      </c>
      <c r="BL220" s="20" t="s">
        <v>226</v>
      </c>
      <c r="BM220" s="227" t="s">
        <v>3770</v>
      </c>
    </row>
    <row r="221" s="12" customFormat="1" ht="22.8" customHeight="1">
      <c r="A221" s="12"/>
      <c r="B221" s="200"/>
      <c r="C221" s="201"/>
      <c r="D221" s="202" t="s">
        <v>76</v>
      </c>
      <c r="E221" s="214" t="s">
        <v>3771</v>
      </c>
      <c r="F221" s="214" t="s">
        <v>3772</v>
      </c>
      <c r="G221" s="201"/>
      <c r="H221" s="201"/>
      <c r="I221" s="204"/>
      <c r="J221" s="215">
        <f>BK221</f>
        <v>0</v>
      </c>
      <c r="K221" s="201"/>
      <c r="L221" s="206"/>
      <c r="M221" s="207"/>
      <c r="N221" s="208"/>
      <c r="O221" s="208"/>
      <c r="P221" s="209">
        <f>P222</f>
        <v>0</v>
      </c>
      <c r="Q221" s="208"/>
      <c r="R221" s="209">
        <f>R222</f>
        <v>0</v>
      </c>
      <c r="S221" s="208"/>
      <c r="T221" s="210">
        <f>T222</f>
        <v>0</v>
      </c>
      <c r="U221" s="12"/>
      <c r="V221" s="12"/>
      <c r="W221" s="12"/>
      <c r="X221" s="12"/>
      <c r="Y221" s="12"/>
      <c r="Z221" s="12"/>
      <c r="AA221" s="12"/>
      <c r="AB221" s="12"/>
      <c r="AC221" s="12"/>
      <c r="AD221" s="12"/>
      <c r="AE221" s="12"/>
      <c r="AR221" s="211" t="s">
        <v>84</v>
      </c>
      <c r="AT221" s="212" t="s">
        <v>76</v>
      </c>
      <c r="AU221" s="212" t="s">
        <v>84</v>
      </c>
      <c r="AY221" s="211" t="s">
        <v>219</v>
      </c>
      <c r="BK221" s="213">
        <f>BK222</f>
        <v>0</v>
      </c>
    </row>
    <row r="222" s="2" customFormat="1" ht="16.5" customHeight="1">
      <c r="A222" s="42"/>
      <c r="B222" s="43"/>
      <c r="C222" s="216" t="s">
        <v>410</v>
      </c>
      <c r="D222" s="216" t="s">
        <v>221</v>
      </c>
      <c r="E222" s="217" t="s">
        <v>3773</v>
      </c>
      <c r="F222" s="218" t="s">
        <v>3774</v>
      </c>
      <c r="G222" s="219" t="s">
        <v>259</v>
      </c>
      <c r="H222" s="220">
        <v>120</v>
      </c>
      <c r="I222" s="221"/>
      <c r="J222" s="222">
        <f>ROUND(I222*H222,2)</f>
        <v>0</v>
      </c>
      <c r="K222" s="218" t="s">
        <v>32</v>
      </c>
      <c r="L222" s="48"/>
      <c r="M222" s="223" t="s">
        <v>32</v>
      </c>
      <c r="N222" s="224" t="s">
        <v>48</v>
      </c>
      <c r="O222" s="88"/>
      <c r="P222" s="225">
        <f>O222*H222</f>
        <v>0</v>
      </c>
      <c r="Q222" s="225">
        <v>0</v>
      </c>
      <c r="R222" s="225">
        <f>Q222*H222</f>
        <v>0</v>
      </c>
      <c r="S222" s="225">
        <v>0</v>
      </c>
      <c r="T222" s="226">
        <f>S222*H222</f>
        <v>0</v>
      </c>
      <c r="U222" s="42"/>
      <c r="V222" s="42"/>
      <c r="W222" s="42"/>
      <c r="X222" s="42"/>
      <c r="Y222" s="42"/>
      <c r="Z222" s="42"/>
      <c r="AA222" s="42"/>
      <c r="AB222" s="42"/>
      <c r="AC222" s="42"/>
      <c r="AD222" s="42"/>
      <c r="AE222" s="42"/>
      <c r="AR222" s="227" t="s">
        <v>226</v>
      </c>
      <c r="AT222" s="227" t="s">
        <v>221</v>
      </c>
      <c r="AU222" s="227" t="s">
        <v>86</v>
      </c>
      <c r="AY222" s="20" t="s">
        <v>219</v>
      </c>
      <c r="BE222" s="228">
        <f>IF(N222="základní",J222,0)</f>
        <v>0</v>
      </c>
      <c r="BF222" s="228">
        <f>IF(N222="snížená",J222,0)</f>
        <v>0</v>
      </c>
      <c r="BG222" s="228">
        <f>IF(N222="zákl. přenesená",J222,0)</f>
        <v>0</v>
      </c>
      <c r="BH222" s="228">
        <f>IF(N222="sníž. přenesená",J222,0)</f>
        <v>0</v>
      </c>
      <c r="BI222" s="228">
        <f>IF(N222="nulová",J222,0)</f>
        <v>0</v>
      </c>
      <c r="BJ222" s="20" t="s">
        <v>84</v>
      </c>
      <c r="BK222" s="228">
        <f>ROUND(I222*H222,2)</f>
        <v>0</v>
      </c>
      <c r="BL222" s="20" t="s">
        <v>226</v>
      </c>
      <c r="BM222" s="227" t="s">
        <v>3775</v>
      </c>
    </row>
    <row r="223" s="12" customFormat="1" ht="22.8" customHeight="1">
      <c r="A223" s="12"/>
      <c r="B223" s="200"/>
      <c r="C223" s="201"/>
      <c r="D223" s="202" t="s">
        <v>76</v>
      </c>
      <c r="E223" s="214" t="s">
        <v>3776</v>
      </c>
      <c r="F223" s="214" t="s">
        <v>3777</v>
      </c>
      <c r="G223" s="201"/>
      <c r="H223" s="201"/>
      <c r="I223" s="204"/>
      <c r="J223" s="215">
        <f>BK223</f>
        <v>0</v>
      </c>
      <c r="K223" s="201"/>
      <c r="L223" s="206"/>
      <c r="M223" s="207"/>
      <c r="N223" s="208"/>
      <c r="O223" s="208"/>
      <c r="P223" s="209">
        <f>P224</f>
        <v>0</v>
      </c>
      <c r="Q223" s="208"/>
      <c r="R223" s="209">
        <f>R224</f>
        <v>0</v>
      </c>
      <c r="S223" s="208"/>
      <c r="T223" s="210">
        <f>T224</f>
        <v>0</v>
      </c>
      <c r="U223" s="12"/>
      <c r="V223" s="12"/>
      <c r="W223" s="12"/>
      <c r="X223" s="12"/>
      <c r="Y223" s="12"/>
      <c r="Z223" s="12"/>
      <c r="AA223" s="12"/>
      <c r="AB223" s="12"/>
      <c r="AC223" s="12"/>
      <c r="AD223" s="12"/>
      <c r="AE223" s="12"/>
      <c r="AR223" s="211" t="s">
        <v>84</v>
      </c>
      <c r="AT223" s="212" t="s">
        <v>76</v>
      </c>
      <c r="AU223" s="212" t="s">
        <v>84</v>
      </c>
      <c r="AY223" s="211" t="s">
        <v>219</v>
      </c>
      <c r="BK223" s="213">
        <f>BK224</f>
        <v>0</v>
      </c>
    </row>
    <row r="224" s="2" customFormat="1" ht="24.15" customHeight="1">
      <c r="A224" s="42"/>
      <c r="B224" s="43"/>
      <c r="C224" s="216" t="s">
        <v>414</v>
      </c>
      <c r="D224" s="216" t="s">
        <v>221</v>
      </c>
      <c r="E224" s="217" t="s">
        <v>3778</v>
      </c>
      <c r="F224" s="218" t="s">
        <v>3779</v>
      </c>
      <c r="G224" s="219" t="s">
        <v>259</v>
      </c>
      <c r="H224" s="220">
        <v>120</v>
      </c>
      <c r="I224" s="221"/>
      <c r="J224" s="222">
        <f>ROUND(I224*H224,2)</f>
        <v>0</v>
      </c>
      <c r="K224" s="218" t="s">
        <v>32</v>
      </c>
      <c r="L224" s="48"/>
      <c r="M224" s="223" t="s">
        <v>32</v>
      </c>
      <c r="N224" s="224" t="s">
        <v>48</v>
      </c>
      <c r="O224" s="88"/>
      <c r="P224" s="225">
        <f>O224*H224</f>
        <v>0</v>
      </c>
      <c r="Q224" s="225">
        <v>0</v>
      </c>
      <c r="R224" s="225">
        <f>Q224*H224</f>
        <v>0</v>
      </c>
      <c r="S224" s="225">
        <v>0</v>
      </c>
      <c r="T224" s="226">
        <f>S224*H224</f>
        <v>0</v>
      </c>
      <c r="U224" s="42"/>
      <c r="V224" s="42"/>
      <c r="W224" s="42"/>
      <c r="X224" s="42"/>
      <c r="Y224" s="42"/>
      <c r="Z224" s="42"/>
      <c r="AA224" s="42"/>
      <c r="AB224" s="42"/>
      <c r="AC224" s="42"/>
      <c r="AD224" s="42"/>
      <c r="AE224" s="42"/>
      <c r="AR224" s="227" t="s">
        <v>226</v>
      </c>
      <c r="AT224" s="227" t="s">
        <v>221</v>
      </c>
      <c r="AU224" s="227" t="s">
        <v>86</v>
      </c>
      <c r="AY224" s="20" t="s">
        <v>219</v>
      </c>
      <c r="BE224" s="228">
        <f>IF(N224="základní",J224,0)</f>
        <v>0</v>
      </c>
      <c r="BF224" s="228">
        <f>IF(N224="snížená",J224,0)</f>
        <v>0</v>
      </c>
      <c r="BG224" s="228">
        <f>IF(N224="zákl. přenesená",J224,0)</f>
        <v>0</v>
      </c>
      <c r="BH224" s="228">
        <f>IF(N224="sníž. přenesená",J224,0)</f>
        <v>0</v>
      </c>
      <c r="BI224" s="228">
        <f>IF(N224="nulová",J224,0)</f>
        <v>0</v>
      </c>
      <c r="BJ224" s="20" t="s">
        <v>84</v>
      </c>
      <c r="BK224" s="228">
        <f>ROUND(I224*H224,2)</f>
        <v>0</v>
      </c>
      <c r="BL224" s="20" t="s">
        <v>226</v>
      </c>
      <c r="BM224" s="227" t="s">
        <v>3780</v>
      </c>
    </row>
    <row r="225" s="12" customFormat="1" ht="22.8" customHeight="1">
      <c r="A225" s="12"/>
      <c r="B225" s="200"/>
      <c r="C225" s="201"/>
      <c r="D225" s="202" t="s">
        <v>76</v>
      </c>
      <c r="E225" s="214" t="s">
        <v>3781</v>
      </c>
      <c r="F225" s="214" t="s">
        <v>3782</v>
      </c>
      <c r="G225" s="201"/>
      <c r="H225" s="201"/>
      <c r="I225" s="204"/>
      <c r="J225" s="215">
        <f>BK225</f>
        <v>0</v>
      </c>
      <c r="K225" s="201"/>
      <c r="L225" s="206"/>
      <c r="M225" s="207"/>
      <c r="N225" s="208"/>
      <c r="O225" s="208"/>
      <c r="P225" s="209">
        <f>P226</f>
        <v>0</v>
      </c>
      <c r="Q225" s="208"/>
      <c r="R225" s="209">
        <f>R226</f>
        <v>0</v>
      </c>
      <c r="S225" s="208"/>
      <c r="T225" s="210">
        <f>T226</f>
        <v>0</v>
      </c>
      <c r="U225" s="12"/>
      <c r="V225" s="12"/>
      <c r="W225" s="12"/>
      <c r="X225" s="12"/>
      <c r="Y225" s="12"/>
      <c r="Z225" s="12"/>
      <c r="AA225" s="12"/>
      <c r="AB225" s="12"/>
      <c r="AC225" s="12"/>
      <c r="AD225" s="12"/>
      <c r="AE225" s="12"/>
      <c r="AR225" s="211" t="s">
        <v>84</v>
      </c>
      <c r="AT225" s="212" t="s">
        <v>76</v>
      </c>
      <c r="AU225" s="212" t="s">
        <v>84</v>
      </c>
      <c r="AY225" s="211" t="s">
        <v>219</v>
      </c>
      <c r="BK225" s="213">
        <f>BK226</f>
        <v>0</v>
      </c>
    </row>
    <row r="226" s="2" customFormat="1" ht="16.5" customHeight="1">
      <c r="A226" s="42"/>
      <c r="B226" s="43"/>
      <c r="C226" s="216" t="s">
        <v>419</v>
      </c>
      <c r="D226" s="216" t="s">
        <v>221</v>
      </c>
      <c r="E226" s="217" t="s">
        <v>3783</v>
      </c>
      <c r="F226" s="218" t="s">
        <v>3784</v>
      </c>
      <c r="G226" s="219" t="s">
        <v>3601</v>
      </c>
      <c r="H226" s="220">
        <v>8</v>
      </c>
      <c r="I226" s="221"/>
      <c r="J226" s="222">
        <f>ROUND(I226*H226,2)</f>
        <v>0</v>
      </c>
      <c r="K226" s="218" t="s">
        <v>32</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226</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226</v>
      </c>
      <c r="BM226" s="227" t="s">
        <v>3785</v>
      </c>
    </row>
    <row r="227" s="12" customFormat="1" ht="22.8" customHeight="1">
      <c r="A227" s="12"/>
      <c r="B227" s="200"/>
      <c r="C227" s="201"/>
      <c r="D227" s="202" t="s">
        <v>76</v>
      </c>
      <c r="E227" s="214" t="s">
        <v>3786</v>
      </c>
      <c r="F227" s="214" t="s">
        <v>3787</v>
      </c>
      <c r="G227" s="201"/>
      <c r="H227" s="201"/>
      <c r="I227" s="204"/>
      <c r="J227" s="215">
        <f>BK227</f>
        <v>0</v>
      </c>
      <c r="K227" s="201"/>
      <c r="L227" s="206"/>
      <c r="M227" s="207"/>
      <c r="N227" s="208"/>
      <c r="O227" s="208"/>
      <c r="P227" s="209">
        <f>P228</f>
        <v>0</v>
      </c>
      <c r="Q227" s="208"/>
      <c r="R227" s="209">
        <f>R228</f>
        <v>0</v>
      </c>
      <c r="S227" s="208"/>
      <c r="T227" s="210">
        <f>T228</f>
        <v>0</v>
      </c>
      <c r="U227" s="12"/>
      <c r="V227" s="12"/>
      <c r="W227" s="12"/>
      <c r="X227" s="12"/>
      <c r="Y227" s="12"/>
      <c r="Z227" s="12"/>
      <c r="AA227" s="12"/>
      <c r="AB227" s="12"/>
      <c r="AC227" s="12"/>
      <c r="AD227" s="12"/>
      <c r="AE227" s="12"/>
      <c r="AR227" s="211" t="s">
        <v>84</v>
      </c>
      <c r="AT227" s="212" t="s">
        <v>76</v>
      </c>
      <c r="AU227" s="212" t="s">
        <v>84</v>
      </c>
      <c r="AY227" s="211" t="s">
        <v>219</v>
      </c>
      <c r="BK227" s="213">
        <f>BK228</f>
        <v>0</v>
      </c>
    </row>
    <row r="228" s="2" customFormat="1" ht="16.5" customHeight="1">
      <c r="A228" s="42"/>
      <c r="B228" s="43"/>
      <c r="C228" s="216" t="s">
        <v>423</v>
      </c>
      <c r="D228" s="216" t="s">
        <v>221</v>
      </c>
      <c r="E228" s="217" t="s">
        <v>3788</v>
      </c>
      <c r="F228" s="218" t="s">
        <v>3789</v>
      </c>
      <c r="G228" s="219" t="s">
        <v>259</v>
      </c>
      <c r="H228" s="220">
        <v>120</v>
      </c>
      <c r="I228" s="221"/>
      <c r="J228" s="222">
        <f>ROUND(I228*H228,2)</f>
        <v>0</v>
      </c>
      <c r="K228" s="218" t="s">
        <v>32</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226</v>
      </c>
      <c r="AT228" s="227" t="s">
        <v>221</v>
      </c>
      <c r="AU228" s="227" t="s">
        <v>86</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226</v>
      </c>
      <c r="BM228" s="227" t="s">
        <v>3790</v>
      </c>
    </row>
    <row r="229" s="12" customFormat="1" ht="22.8" customHeight="1">
      <c r="A229" s="12"/>
      <c r="B229" s="200"/>
      <c r="C229" s="201"/>
      <c r="D229" s="202" t="s">
        <v>76</v>
      </c>
      <c r="E229" s="214" t="s">
        <v>3791</v>
      </c>
      <c r="F229" s="214" t="s">
        <v>3792</v>
      </c>
      <c r="G229" s="201"/>
      <c r="H229" s="201"/>
      <c r="I229" s="204"/>
      <c r="J229" s="215">
        <f>BK229</f>
        <v>0</v>
      </c>
      <c r="K229" s="201"/>
      <c r="L229" s="206"/>
      <c r="M229" s="207"/>
      <c r="N229" s="208"/>
      <c r="O229" s="208"/>
      <c r="P229" s="209">
        <f>P230</f>
        <v>0</v>
      </c>
      <c r="Q229" s="208"/>
      <c r="R229" s="209">
        <f>R230</f>
        <v>0</v>
      </c>
      <c r="S229" s="208"/>
      <c r="T229" s="210">
        <f>T230</f>
        <v>0</v>
      </c>
      <c r="U229" s="12"/>
      <c r="V229" s="12"/>
      <c r="W229" s="12"/>
      <c r="X229" s="12"/>
      <c r="Y229" s="12"/>
      <c r="Z229" s="12"/>
      <c r="AA229" s="12"/>
      <c r="AB229" s="12"/>
      <c r="AC229" s="12"/>
      <c r="AD229" s="12"/>
      <c r="AE229" s="12"/>
      <c r="AR229" s="211" t="s">
        <v>84</v>
      </c>
      <c r="AT229" s="212" t="s">
        <v>76</v>
      </c>
      <c r="AU229" s="212" t="s">
        <v>84</v>
      </c>
      <c r="AY229" s="211" t="s">
        <v>219</v>
      </c>
      <c r="BK229" s="213">
        <f>BK230</f>
        <v>0</v>
      </c>
    </row>
    <row r="230" s="2" customFormat="1" ht="16.5" customHeight="1">
      <c r="A230" s="42"/>
      <c r="B230" s="43"/>
      <c r="C230" s="216" t="s">
        <v>427</v>
      </c>
      <c r="D230" s="216" t="s">
        <v>221</v>
      </c>
      <c r="E230" s="217" t="s">
        <v>3793</v>
      </c>
      <c r="F230" s="218" t="s">
        <v>3774</v>
      </c>
      <c r="G230" s="219" t="s">
        <v>259</v>
      </c>
      <c r="H230" s="220">
        <v>120</v>
      </c>
      <c r="I230" s="221"/>
      <c r="J230" s="222">
        <f>ROUND(I230*H230,2)</f>
        <v>0</v>
      </c>
      <c r="K230" s="218" t="s">
        <v>32</v>
      </c>
      <c r="L230" s="48"/>
      <c r="M230" s="223" t="s">
        <v>32</v>
      </c>
      <c r="N230" s="224" t="s">
        <v>48</v>
      </c>
      <c r="O230" s="88"/>
      <c r="P230" s="225">
        <f>O230*H230</f>
        <v>0</v>
      </c>
      <c r="Q230" s="225">
        <v>0</v>
      </c>
      <c r="R230" s="225">
        <f>Q230*H230</f>
        <v>0</v>
      </c>
      <c r="S230" s="225">
        <v>0</v>
      </c>
      <c r="T230" s="226">
        <f>S230*H230</f>
        <v>0</v>
      </c>
      <c r="U230" s="42"/>
      <c r="V230" s="42"/>
      <c r="W230" s="42"/>
      <c r="X230" s="42"/>
      <c r="Y230" s="42"/>
      <c r="Z230" s="42"/>
      <c r="AA230" s="42"/>
      <c r="AB230" s="42"/>
      <c r="AC230" s="42"/>
      <c r="AD230" s="42"/>
      <c r="AE230" s="42"/>
      <c r="AR230" s="227" t="s">
        <v>226</v>
      </c>
      <c r="AT230" s="227" t="s">
        <v>221</v>
      </c>
      <c r="AU230" s="227" t="s">
        <v>86</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226</v>
      </c>
      <c r="BM230" s="227" t="s">
        <v>3794</v>
      </c>
    </row>
    <row r="231" s="12" customFormat="1" ht="22.8" customHeight="1">
      <c r="A231" s="12"/>
      <c r="B231" s="200"/>
      <c r="C231" s="201"/>
      <c r="D231" s="202" t="s">
        <v>76</v>
      </c>
      <c r="E231" s="214" t="s">
        <v>3795</v>
      </c>
      <c r="F231" s="214" t="s">
        <v>3796</v>
      </c>
      <c r="G231" s="201"/>
      <c r="H231" s="201"/>
      <c r="I231" s="204"/>
      <c r="J231" s="215">
        <f>BK231</f>
        <v>0</v>
      </c>
      <c r="K231" s="201"/>
      <c r="L231" s="206"/>
      <c r="M231" s="207"/>
      <c r="N231" s="208"/>
      <c r="O231" s="208"/>
      <c r="P231" s="209">
        <f>P232</f>
        <v>0</v>
      </c>
      <c r="Q231" s="208"/>
      <c r="R231" s="209">
        <f>R232</f>
        <v>0</v>
      </c>
      <c r="S231" s="208"/>
      <c r="T231" s="210">
        <f>T232</f>
        <v>0</v>
      </c>
      <c r="U231" s="12"/>
      <c r="V231" s="12"/>
      <c r="W231" s="12"/>
      <c r="X231" s="12"/>
      <c r="Y231" s="12"/>
      <c r="Z231" s="12"/>
      <c r="AA231" s="12"/>
      <c r="AB231" s="12"/>
      <c r="AC231" s="12"/>
      <c r="AD231" s="12"/>
      <c r="AE231" s="12"/>
      <c r="AR231" s="211" t="s">
        <v>84</v>
      </c>
      <c r="AT231" s="212" t="s">
        <v>76</v>
      </c>
      <c r="AU231" s="212" t="s">
        <v>84</v>
      </c>
      <c r="AY231" s="211" t="s">
        <v>219</v>
      </c>
      <c r="BK231" s="213">
        <f>BK232</f>
        <v>0</v>
      </c>
    </row>
    <row r="232" s="2" customFormat="1" ht="16.5" customHeight="1">
      <c r="A232" s="42"/>
      <c r="B232" s="43"/>
      <c r="C232" s="216" t="s">
        <v>431</v>
      </c>
      <c r="D232" s="216" t="s">
        <v>221</v>
      </c>
      <c r="E232" s="217" t="s">
        <v>3797</v>
      </c>
      <c r="F232" s="218" t="s">
        <v>3798</v>
      </c>
      <c r="G232" s="219" t="s">
        <v>224</v>
      </c>
      <c r="H232" s="220">
        <v>10.9</v>
      </c>
      <c r="I232" s="221"/>
      <c r="J232" s="222">
        <f>ROUND(I232*H232,2)</f>
        <v>0</v>
      </c>
      <c r="K232" s="218" t="s">
        <v>32</v>
      </c>
      <c r="L232" s="48"/>
      <c r="M232" s="223" t="s">
        <v>32</v>
      </c>
      <c r="N232" s="224" t="s">
        <v>48</v>
      </c>
      <c r="O232" s="88"/>
      <c r="P232" s="225">
        <f>O232*H232</f>
        <v>0</v>
      </c>
      <c r="Q232" s="225">
        <v>0</v>
      </c>
      <c r="R232" s="225">
        <f>Q232*H232</f>
        <v>0</v>
      </c>
      <c r="S232" s="225">
        <v>0</v>
      </c>
      <c r="T232" s="226">
        <f>S232*H232</f>
        <v>0</v>
      </c>
      <c r="U232" s="42"/>
      <c r="V232" s="42"/>
      <c r="W232" s="42"/>
      <c r="X232" s="42"/>
      <c r="Y232" s="42"/>
      <c r="Z232" s="42"/>
      <c r="AA232" s="42"/>
      <c r="AB232" s="42"/>
      <c r="AC232" s="42"/>
      <c r="AD232" s="42"/>
      <c r="AE232" s="42"/>
      <c r="AR232" s="227" t="s">
        <v>226</v>
      </c>
      <c r="AT232" s="227" t="s">
        <v>221</v>
      </c>
      <c r="AU232" s="227" t="s">
        <v>86</v>
      </c>
      <c r="AY232" s="20" t="s">
        <v>219</v>
      </c>
      <c r="BE232" s="228">
        <f>IF(N232="základní",J232,0)</f>
        <v>0</v>
      </c>
      <c r="BF232" s="228">
        <f>IF(N232="snížená",J232,0)</f>
        <v>0</v>
      </c>
      <c r="BG232" s="228">
        <f>IF(N232="zákl. přenesená",J232,0)</f>
        <v>0</v>
      </c>
      <c r="BH232" s="228">
        <f>IF(N232="sníž. přenesená",J232,0)</f>
        <v>0</v>
      </c>
      <c r="BI232" s="228">
        <f>IF(N232="nulová",J232,0)</f>
        <v>0</v>
      </c>
      <c r="BJ232" s="20" t="s">
        <v>84</v>
      </c>
      <c r="BK232" s="228">
        <f>ROUND(I232*H232,2)</f>
        <v>0</v>
      </c>
      <c r="BL232" s="20" t="s">
        <v>226</v>
      </c>
      <c r="BM232" s="227" t="s">
        <v>3799</v>
      </c>
    </row>
    <row r="233" s="12" customFormat="1" ht="22.8" customHeight="1">
      <c r="A233" s="12"/>
      <c r="B233" s="200"/>
      <c r="C233" s="201"/>
      <c r="D233" s="202" t="s">
        <v>76</v>
      </c>
      <c r="E233" s="214" t="s">
        <v>3800</v>
      </c>
      <c r="F233" s="214" t="s">
        <v>3801</v>
      </c>
      <c r="G233" s="201"/>
      <c r="H233" s="201"/>
      <c r="I233" s="204"/>
      <c r="J233" s="215">
        <f>BK233</f>
        <v>0</v>
      </c>
      <c r="K233" s="201"/>
      <c r="L233" s="206"/>
      <c r="M233" s="207"/>
      <c r="N233" s="208"/>
      <c r="O233" s="208"/>
      <c r="P233" s="209">
        <f>P234</f>
        <v>0</v>
      </c>
      <c r="Q233" s="208"/>
      <c r="R233" s="209">
        <f>R234</f>
        <v>0</v>
      </c>
      <c r="S233" s="208"/>
      <c r="T233" s="210">
        <f>T234</f>
        <v>0</v>
      </c>
      <c r="U233" s="12"/>
      <c r="V233" s="12"/>
      <c r="W233" s="12"/>
      <c r="X233" s="12"/>
      <c r="Y233" s="12"/>
      <c r="Z233" s="12"/>
      <c r="AA233" s="12"/>
      <c r="AB233" s="12"/>
      <c r="AC233" s="12"/>
      <c r="AD233" s="12"/>
      <c r="AE233" s="12"/>
      <c r="AR233" s="211" t="s">
        <v>84</v>
      </c>
      <c r="AT233" s="212" t="s">
        <v>76</v>
      </c>
      <c r="AU233" s="212" t="s">
        <v>84</v>
      </c>
      <c r="AY233" s="211" t="s">
        <v>219</v>
      </c>
      <c r="BK233" s="213">
        <f>BK234</f>
        <v>0</v>
      </c>
    </row>
    <row r="234" s="2" customFormat="1" ht="16.5" customHeight="1">
      <c r="A234" s="42"/>
      <c r="B234" s="43"/>
      <c r="C234" s="216" t="s">
        <v>436</v>
      </c>
      <c r="D234" s="216" t="s">
        <v>221</v>
      </c>
      <c r="E234" s="217" t="s">
        <v>3802</v>
      </c>
      <c r="F234" s="218" t="s">
        <v>3803</v>
      </c>
      <c r="G234" s="219" t="s">
        <v>637</v>
      </c>
      <c r="H234" s="220">
        <v>60</v>
      </c>
      <c r="I234" s="221"/>
      <c r="J234" s="222">
        <f>ROUND(I234*H234,2)</f>
        <v>0</v>
      </c>
      <c r="K234" s="218" t="s">
        <v>32</v>
      </c>
      <c r="L234" s="48"/>
      <c r="M234" s="223" t="s">
        <v>32</v>
      </c>
      <c r="N234" s="224" t="s">
        <v>48</v>
      </c>
      <c r="O234" s="88"/>
      <c r="P234" s="225">
        <f>O234*H234</f>
        <v>0</v>
      </c>
      <c r="Q234" s="225">
        <v>0</v>
      </c>
      <c r="R234" s="225">
        <f>Q234*H234</f>
        <v>0</v>
      </c>
      <c r="S234" s="225">
        <v>0</v>
      </c>
      <c r="T234" s="226">
        <f>S234*H234</f>
        <v>0</v>
      </c>
      <c r="U234" s="42"/>
      <c r="V234" s="42"/>
      <c r="W234" s="42"/>
      <c r="X234" s="42"/>
      <c r="Y234" s="42"/>
      <c r="Z234" s="42"/>
      <c r="AA234" s="42"/>
      <c r="AB234" s="42"/>
      <c r="AC234" s="42"/>
      <c r="AD234" s="42"/>
      <c r="AE234" s="42"/>
      <c r="AR234" s="227" t="s">
        <v>226</v>
      </c>
      <c r="AT234" s="227" t="s">
        <v>221</v>
      </c>
      <c r="AU234" s="227" t="s">
        <v>86</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226</v>
      </c>
      <c r="BM234" s="227" t="s">
        <v>3804</v>
      </c>
    </row>
    <row r="235" s="12" customFormat="1" ht="25.92" customHeight="1">
      <c r="A235" s="12"/>
      <c r="B235" s="200"/>
      <c r="C235" s="201"/>
      <c r="D235" s="202" t="s">
        <v>76</v>
      </c>
      <c r="E235" s="203" t="s">
        <v>3805</v>
      </c>
      <c r="F235" s="203" t="s">
        <v>3806</v>
      </c>
      <c r="G235" s="201"/>
      <c r="H235" s="201"/>
      <c r="I235" s="204"/>
      <c r="J235" s="205">
        <f>BK235</f>
        <v>0</v>
      </c>
      <c r="K235" s="201"/>
      <c r="L235" s="206"/>
      <c r="M235" s="310"/>
      <c r="N235" s="311"/>
      <c r="O235" s="311"/>
      <c r="P235" s="312">
        <v>0</v>
      </c>
      <c r="Q235" s="311"/>
      <c r="R235" s="312">
        <v>0</v>
      </c>
      <c r="S235" s="311"/>
      <c r="T235" s="313">
        <v>0</v>
      </c>
      <c r="U235" s="12"/>
      <c r="V235" s="12"/>
      <c r="W235" s="12"/>
      <c r="X235" s="12"/>
      <c r="Y235" s="12"/>
      <c r="Z235" s="12"/>
      <c r="AA235" s="12"/>
      <c r="AB235" s="12"/>
      <c r="AC235" s="12"/>
      <c r="AD235" s="12"/>
      <c r="AE235" s="12"/>
      <c r="AR235" s="211" t="s">
        <v>84</v>
      </c>
      <c r="AT235" s="212" t="s">
        <v>76</v>
      </c>
      <c r="AU235" s="212" t="s">
        <v>77</v>
      </c>
      <c r="AY235" s="211" t="s">
        <v>219</v>
      </c>
      <c r="BK235" s="213">
        <v>0</v>
      </c>
    </row>
    <row r="236" s="2" customFormat="1" ht="6.96" customHeight="1">
      <c r="A236" s="42"/>
      <c r="B236" s="63"/>
      <c r="C236" s="64"/>
      <c r="D236" s="64"/>
      <c r="E236" s="64"/>
      <c r="F236" s="64"/>
      <c r="G236" s="64"/>
      <c r="H236" s="64"/>
      <c r="I236" s="64"/>
      <c r="J236" s="64"/>
      <c r="K236" s="64"/>
      <c r="L236" s="48"/>
      <c r="M236" s="42"/>
      <c r="O236" s="42"/>
      <c r="P236" s="42"/>
      <c r="Q236" s="42"/>
      <c r="R236" s="42"/>
      <c r="S236" s="42"/>
      <c r="T236" s="42"/>
      <c r="U236" s="42"/>
      <c r="V236" s="42"/>
      <c r="W236" s="42"/>
      <c r="X236" s="42"/>
      <c r="Y236" s="42"/>
      <c r="Z236" s="42"/>
      <c r="AA236" s="42"/>
      <c r="AB236" s="42"/>
      <c r="AC236" s="42"/>
      <c r="AD236" s="42"/>
      <c r="AE236" s="42"/>
    </row>
  </sheetData>
  <sheetProtection sheet="1" autoFilter="0" formatColumns="0" formatRows="0" objects="1" scenarios="1" spinCount="100000" saltValue="mwuA2cPLgBJGixOAiKQHz1bVufVaZtBPJ/Kff2HIJ42iR6LFgI9ivDiHhFsMcBc0JzeGormkaCudUOhlyux47g==" hashValue="nByGsSL+BifUk3gxnaM6bNQNsEuTw0tPXbeb4dMHRI0/9Q/eQNnbt2SAJGIVcWsOFfx8K1f2iEso7n5cXdwvMg==" algorithmName="SHA-512" password="CC35"/>
  <autoFilter ref="C136:K235"/>
  <mergeCells count="12">
    <mergeCell ref="E7:H7"/>
    <mergeCell ref="E9:H9"/>
    <mergeCell ref="E11:H11"/>
    <mergeCell ref="E20:H20"/>
    <mergeCell ref="E29:H29"/>
    <mergeCell ref="E50:H50"/>
    <mergeCell ref="E52:H52"/>
    <mergeCell ref="E54:H54"/>
    <mergeCell ref="E125:H125"/>
    <mergeCell ref="E127:H127"/>
    <mergeCell ref="E129:H12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184</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3807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3808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ROUND(J89,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ROUND((SUM(BE89:BE139)),  2)</f>
        <v>0</v>
      </c>
      <c r="G35" s="42"/>
      <c r="H35" s="42"/>
      <c r="I35" s="161">
        <v>0.20999999999999999</v>
      </c>
      <c r="J35" s="160">
        <f>ROUND(((SUM(BE89:BE139))*I35),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ROUND((SUM(BF89:BF139)),  2)</f>
        <v>0</v>
      </c>
      <c r="G36" s="42"/>
      <c r="H36" s="42"/>
      <c r="I36" s="161">
        <v>0.14999999999999999</v>
      </c>
      <c r="J36" s="160">
        <f>ROUND(((SUM(BF89:BF139))*I36),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ROUND((SUM(BG89:BG139)),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ROUND((SUM(BH89:BH139)),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ROUND((SUM(BI89:BI139)),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3807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98-98 - Všeobecný stavební objekt</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J89</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J90</f>
        <v>0</v>
      </c>
      <c r="K64" s="179"/>
      <c r="L64" s="183"/>
      <c r="S64" s="9"/>
      <c r="T64" s="9"/>
      <c r="U64" s="9"/>
      <c r="V64" s="9"/>
      <c r="W64" s="9"/>
      <c r="X64" s="9"/>
      <c r="Y64" s="9"/>
      <c r="Z64" s="9"/>
      <c r="AA64" s="9"/>
      <c r="AB64" s="9"/>
      <c r="AC64" s="9"/>
      <c r="AD64" s="9"/>
      <c r="AE64" s="9"/>
    </row>
    <row r="65" s="10" customFormat="1" ht="19.92" customHeight="1">
      <c r="A65" s="10"/>
      <c r="B65" s="184"/>
      <c r="C65" s="129"/>
      <c r="D65" s="185" t="s">
        <v>3809</v>
      </c>
      <c r="E65" s="186"/>
      <c r="F65" s="186"/>
      <c r="G65" s="186"/>
      <c r="H65" s="186"/>
      <c r="I65" s="186"/>
      <c r="J65" s="187">
        <f>J125</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3810</v>
      </c>
      <c r="E66" s="186"/>
      <c r="F66" s="186"/>
      <c r="G66" s="186"/>
      <c r="H66" s="186"/>
      <c r="I66" s="186"/>
      <c r="J66" s="187">
        <f>J128</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3811</v>
      </c>
      <c r="E67" s="186"/>
      <c r="F67" s="186"/>
      <c r="G67" s="186"/>
      <c r="H67" s="186"/>
      <c r="I67" s="186"/>
      <c r="J67" s="187">
        <f>J133</f>
        <v>0</v>
      </c>
      <c r="K67" s="129"/>
      <c r="L67" s="188"/>
      <c r="S67" s="10"/>
      <c r="T67" s="10"/>
      <c r="U67" s="10"/>
      <c r="V67" s="10"/>
      <c r="W67" s="10"/>
      <c r="X67" s="10"/>
      <c r="Y67" s="10"/>
      <c r="Z67" s="10"/>
      <c r="AA67" s="10"/>
      <c r="AB67" s="10"/>
      <c r="AC67" s="10"/>
      <c r="AD67" s="10"/>
      <c r="AE67" s="10"/>
    </row>
    <row r="68" s="2" customFormat="1" ht="21.84" customHeight="1">
      <c r="A68" s="42"/>
      <c r="B68" s="43"/>
      <c r="C68" s="44"/>
      <c r="D68" s="44"/>
      <c r="E68" s="44"/>
      <c r="F68" s="44"/>
      <c r="G68" s="44"/>
      <c r="H68" s="44"/>
      <c r="I68" s="44"/>
      <c r="J68" s="44"/>
      <c r="K68" s="44"/>
      <c r="L68" s="148"/>
      <c r="S68" s="42"/>
      <c r="T68" s="42"/>
      <c r="U68" s="42"/>
      <c r="V68" s="42"/>
      <c r="W68" s="42"/>
      <c r="X68" s="42"/>
      <c r="Y68" s="42"/>
      <c r="Z68" s="42"/>
      <c r="AA68" s="42"/>
      <c r="AB68" s="42"/>
      <c r="AC68" s="42"/>
      <c r="AD68" s="42"/>
      <c r="AE68" s="42"/>
    </row>
    <row r="69" s="2" customFormat="1" ht="6.96" customHeight="1">
      <c r="A69" s="42"/>
      <c r="B69" s="63"/>
      <c r="C69" s="64"/>
      <c r="D69" s="64"/>
      <c r="E69" s="64"/>
      <c r="F69" s="64"/>
      <c r="G69" s="64"/>
      <c r="H69" s="64"/>
      <c r="I69" s="64"/>
      <c r="J69" s="64"/>
      <c r="K69" s="64"/>
      <c r="L69" s="148"/>
      <c r="S69" s="42"/>
      <c r="T69" s="42"/>
      <c r="U69" s="42"/>
      <c r="V69" s="42"/>
      <c r="W69" s="42"/>
      <c r="X69" s="42"/>
      <c r="Y69" s="42"/>
      <c r="Z69" s="42"/>
      <c r="AA69" s="42"/>
      <c r="AB69" s="42"/>
      <c r="AC69" s="42"/>
      <c r="AD69" s="42"/>
      <c r="AE69" s="42"/>
    </row>
    <row r="73" s="2" customFormat="1" ht="6.96" customHeight="1">
      <c r="A73" s="42"/>
      <c r="B73" s="65"/>
      <c r="C73" s="66"/>
      <c r="D73" s="66"/>
      <c r="E73" s="66"/>
      <c r="F73" s="66"/>
      <c r="G73" s="66"/>
      <c r="H73" s="66"/>
      <c r="I73" s="66"/>
      <c r="J73" s="66"/>
      <c r="K73" s="66"/>
      <c r="L73" s="148"/>
      <c r="S73" s="42"/>
      <c r="T73" s="42"/>
      <c r="U73" s="42"/>
      <c r="V73" s="42"/>
      <c r="W73" s="42"/>
      <c r="X73" s="42"/>
      <c r="Y73" s="42"/>
      <c r="Z73" s="42"/>
      <c r="AA73" s="42"/>
      <c r="AB73" s="42"/>
      <c r="AC73" s="42"/>
      <c r="AD73" s="42"/>
      <c r="AE73" s="42"/>
    </row>
    <row r="74" s="2" customFormat="1" ht="24.96" customHeight="1">
      <c r="A74" s="42"/>
      <c r="B74" s="43"/>
      <c r="C74" s="26" t="s">
        <v>204</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6.96" customHeight="1">
      <c r="A75" s="42"/>
      <c r="B75" s="43"/>
      <c r="C75" s="44"/>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12" customHeight="1">
      <c r="A76" s="42"/>
      <c r="B76" s="43"/>
      <c r="C76" s="35" t="s">
        <v>16</v>
      </c>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6.5" customHeight="1">
      <c r="A77" s="42"/>
      <c r="B77" s="43"/>
      <c r="C77" s="44"/>
      <c r="D77" s="44"/>
      <c r="E77" s="173" t="str">
        <f>E7</f>
        <v>Prostá rekonstrukce trati v úseku Police nad M. - Teplice nad M.</v>
      </c>
      <c r="F77" s="35"/>
      <c r="G77" s="35"/>
      <c r="H77" s="35"/>
      <c r="I77" s="44"/>
      <c r="J77" s="44"/>
      <c r="K77" s="44"/>
      <c r="L77" s="148"/>
      <c r="S77" s="42"/>
      <c r="T77" s="42"/>
      <c r="U77" s="42"/>
      <c r="V77" s="42"/>
      <c r="W77" s="42"/>
      <c r="X77" s="42"/>
      <c r="Y77" s="42"/>
      <c r="Z77" s="42"/>
      <c r="AA77" s="42"/>
      <c r="AB77" s="42"/>
      <c r="AC77" s="42"/>
      <c r="AD77" s="42"/>
      <c r="AE77" s="42"/>
    </row>
    <row r="78" s="1" customFormat="1" ht="12" customHeight="1">
      <c r="B78" s="24"/>
      <c r="C78" s="35" t="s">
        <v>189</v>
      </c>
      <c r="D78" s="25"/>
      <c r="E78" s="25"/>
      <c r="F78" s="25"/>
      <c r="G78" s="25"/>
      <c r="H78" s="25"/>
      <c r="I78" s="25"/>
      <c r="J78" s="25"/>
      <c r="K78" s="25"/>
      <c r="L78" s="23"/>
    </row>
    <row r="79" s="2" customFormat="1" ht="16.5" customHeight="1">
      <c r="A79" s="42"/>
      <c r="B79" s="43"/>
      <c r="C79" s="44"/>
      <c r="D79" s="44"/>
      <c r="E79" s="173" t="s">
        <v>3807</v>
      </c>
      <c r="F79" s="44"/>
      <c r="G79" s="44"/>
      <c r="H79" s="44"/>
      <c r="I79" s="44"/>
      <c r="J79" s="44"/>
      <c r="K79" s="44"/>
      <c r="L79" s="148"/>
      <c r="S79" s="42"/>
      <c r="T79" s="42"/>
      <c r="U79" s="42"/>
      <c r="V79" s="42"/>
      <c r="W79" s="42"/>
      <c r="X79" s="42"/>
      <c r="Y79" s="42"/>
      <c r="Z79" s="42"/>
      <c r="AA79" s="42"/>
      <c r="AB79" s="42"/>
      <c r="AC79" s="42"/>
      <c r="AD79" s="42"/>
      <c r="AE79" s="42"/>
    </row>
    <row r="80" s="2" customFormat="1" ht="12" customHeight="1">
      <c r="A80" s="42"/>
      <c r="B80" s="43"/>
      <c r="C80" s="35" t="s">
        <v>191</v>
      </c>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6.5" customHeight="1">
      <c r="A81" s="42"/>
      <c r="B81" s="43"/>
      <c r="C81" s="44"/>
      <c r="D81" s="44"/>
      <c r="E81" s="73" t="str">
        <f>E11</f>
        <v>SO 98-98 - Všeobecný stavební objekt</v>
      </c>
      <c r="F81" s="44"/>
      <c r="G81" s="44"/>
      <c r="H81" s="44"/>
      <c r="I81" s="44"/>
      <c r="J81" s="44"/>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2" customHeight="1">
      <c r="A83" s="42"/>
      <c r="B83" s="43"/>
      <c r="C83" s="35" t="s">
        <v>22</v>
      </c>
      <c r="D83" s="44"/>
      <c r="E83" s="44"/>
      <c r="F83" s="30" t="str">
        <f>F14</f>
        <v>TÚ Police - Teplice</v>
      </c>
      <c r="G83" s="44"/>
      <c r="H83" s="44"/>
      <c r="I83" s="35" t="s">
        <v>24</v>
      </c>
      <c r="J83" s="76" t="str">
        <f>IF(J14="","",J14)</f>
        <v>7. 2. 2025</v>
      </c>
      <c r="K83" s="44"/>
      <c r="L83" s="148"/>
      <c r="S83" s="42"/>
      <c r="T83" s="42"/>
      <c r="U83" s="42"/>
      <c r="V83" s="42"/>
      <c r="W83" s="42"/>
      <c r="X83" s="42"/>
      <c r="Y83" s="42"/>
      <c r="Z83" s="42"/>
      <c r="AA83" s="42"/>
      <c r="AB83" s="42"/>
      <c r="AC83" s="42"/>
      <c r="AD83" s="42"/>
      <c r="AE83" s="42"/>
    </row>
    <row r="84" s="2" customFormat="1" ht="6.96" customHeight="1">
      <c r="A84" s="42"/>
      <c r="B84" s="43"/>
      <c r="C84" s="44"/>
      <c r="D84" s="44"/>
      <c r="E84" s="44"/>
      <c r="F84" s="44"/>
      <c r="G84" s="44"/>
      <c r="H84" s="44"/>
      <c r="I84" s="44"/>
      <c r="J84" s="44"/>
      <c r="K84" s="44"/>
      <c r="L84" s="148"/>
      <c r="S84" s="42"/>
      <c r="T84" s="42"/>
      <c r="U84" s="42"/>
      <c r="V84" s="42"/>
      <c r="W84" s="42"/>
      <c r="X84" s="42"/>
      <c r="Y84" s="42"/>
      <c r="Z84" s="42"/>
      <c r="AA84" s="42"/>
      <c r="AB84" s="42"/>
      <c r="AC84" s="42"/>
      <c r="AD84" s="42"/>
      <c r="AE84" s="42"/>
    </row>
    <row r="85" s="2" customFormat="1" ht="15.15" customHeight="1">
      <c r="A85" s="42"/>
      <c r="B85" s="43"/>
      <c r="C85" s="35" t="s">
        <v>30</v>
      </c>
      <c r="D85" s="44"/>
      <c r="E85" s="44"/>
      <c r="F85" s="30" t="str">
        <f>E17</f>
        <v>Správa železnic, státní organizace</v>
      </c>
      <c r="G85" s="44"/>
      <c r="H85" s="44"/>
      <c r="I85" s="35" t="s">
        <v>37</v>
      </c>
      <c r="J85" s="40" t="str">
        <f>E23</f>
        <v>PRODIN a.s.</v>
      </c>
      <c r="K85" s="44"/>
      <c r="L85" s="148"/>
      <c r="S85" s="42"/>
      <c r="T85" s="42"/>
      <c r="U85" s="42"/>
      <c r="V85" s="42"/>
      <c r="W85" s="42"/>
      <c r="X85" s="42"/>
      <c r="Y85" s="42"/>
      <c r="Z85" s="42"/>
      <c r="AA85" s="42"/>
      <c r="AB85" s="42"/>
      <c r="AC85" s="42"/>
      <c r="AD85" s="42"/>
      <c r="AE85" s="42"/>
    </row>
    <row r="86" s="2" customFormat="1" ht="15.15" customHeight="1">
      <c r="A86" s="42"/>
      <c r="B86" s="43"/>
      <c r="C86" s="35" t="s">
        <v>35</v>
      </c>
      <c r="D86" s="44"/>
      <c r="E86" s="44"/>
      <c r="F86" s="30" t="str">
        <f>IF(E20="","",E20)</f>
        <v>Vyplň údaj</v>
      </c>
      <c r="G86" s="44"/>
      <c r="H86" s="44"/>
      <c r="I86" s="35" t="s">
        <v>40</v>
      </c>
      <c r="J86" s="40" t="str">
        <f>E26</f>
        <v>PRODIN a.s.</v>
      </c>
      <c r="K86" s="44"/>
      <c r="L86" s="148"/>
      <c r="S86" s="42"/>
      <c r="T86" s="42"/>
      <c r="U86" s="42"/>
      <c r="V86" s="42"/>
      <c r="W86" s="42"/>
      <c r="X86" s="42"/>
      <c r="Y86" s="42"/>
      <c r="Z86" s="42"/>
      <c r="AA86" s="42"/>
      <c r="AB86" s="42"/>
      <c r="AC86" s="42"/>
      <c r="AD86" s="42"/>
      <c r="AE86" s="42"/>
    </row>
    <row r="87" s="2" customFormat="1" ht="10.32"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11" customFormat="1" ht="29.28" customHeight="1">
      <c r="A88" s="189"/>
      <c r="B88" s="190"/>
      <c r="C88" s="191" t="s">
        <v>205</v>
      </c>
      <c r="D88" s="192" t="s">
        <v>62</v>
      </c>
      <c r="E88" s="192" t="s">
        <v>58</v>
      </c>
      <c r="F88" s="192" t="s">
        <v>59</v>
      </c>
      <c r="G88" s="192" t="s">
        <v>206</v>
      </c>
      <c r="H88" s="192" t="s">
        <v>207</v>
      </c>
      <c r="I88" s="192" t="s">
        <v>208</v>
      </c>
      <c r="J88" s="192" t="s">
        <v>195</v>
      </c>
      <c r="K88" s="193" t="s">
        <v>209</v>
      </c>
      <c r="L88" s="194"/>
      <c r="M88" s="96" t="s">
        <v>32</v>
      </c>
      <c r="N88" s="97" t="s">
        <v>47</v>
      </c>
      <c r="O88" s="97" t="s">
        <v>210</v>
      </c>
      <c r="P88" s="97" t="s">
        <v>211</v>
      </c>
      <c r="Q88" s="97" t="s">
        <v>212</v>
      </c>
      <c r="R88" s="97" t="s">
        <v>213</v>
      </c>
      <c r="S88" s="97" t="s">
        <v>214</v>
      </c>
      <c r="T88" s="98" t="s">
        <v>215</v>
      </c>
      <c r="U88" s="189"/>
      <c r="V88" s="189"/>
      <c r="W88" s="189"/>
      <c r="X88" s="189"/>
      <c r="Y88" s="189"/>
      <c r="Z88" s="189"/>
      <c r="AA88" s="189"/>
      <c r="AB88" s="189"/>
      <c r="AC88" s="189"/>
      <c r="AD88" s="189"/>
      <c r="AE88" s="189"/>
    </row>
    <row r="89" s="2" customFormat="1" ht="22.8" customHeight="1">
      <c r="A89" s="42"/>
      <c r="B89" s="43"/>
      <c r="C89" s="103" t="s">
        <v>216</v>
      </c>
      <c r="D89" s="44"/>
      <c r="E89" s="44"/>
      <c r="F89" s="44"/>
      <c r="G89" s="44"/>
      <c r="H89" s="44"/>
      <c r="I89" s="44"/>
      <c r="J89" s="195">
        <f>BK89</f>
        <v>0</v>
      </c>
      <c r="K89" s="44"/>
      <c r="L89" s="48"/>
      <c r="M89" s="99"/>
      <c r="N89" s="196"/>
      <c r="O89" s="100"/>
      <c r="P89" s="197">
        <f>P90</f>
        <v>0</v>
      </c>
      <c r="Q89" s="100"/>
      <c r="R89" s="197">
        <f>R90</f>
        <v>0</v>
      </c>
      <c r="S89" s="100"/>
      <c r="T89" s="198">
        <f>T90</f>
        <v>0</v>
      </c>
      <c r="U89" s="42"/>
      <c r="V89" s="42"/>
      <c r="W89" s="42"/>
      <c r="X89" s="42"/>
      <c r="Y89" s="42"/>
      <c r="Z89" s="42"/>
      <c r="AA89" s="42"/>
      <c r="AB89" s="42"/>
      <c r="AC89" s="42"/>
      <c r="AD89" s="42"/>
      <c r="AE89" s="42"/>
      <c r="AT89" s="20" t="s">
        <v>76</v>
      </c>
      <c r="AU89" s="20" t="s">
        <v>196</v>
      </c>
      <c r="BK89" s="199">
        <f>BK90</f>
        <v>0</v>
      </c>
    </row>
    <row r="90" s="12" customFormat="1" ht="25.92" customHeight="1">
      <c r="A90" s="12"/>
      <c r="B90" s="200"/>
      <c r="C90" s="201"/>
      <c r="D90" s="202" t="s">
        <v>76</v>
      </c>
      <c r="E90" s="203" t="s">
        <v>217</v>
      </c>
      <c r="F90" s="203" t="s">
        <v>218</v>
      </c>
      <c r="G90" s="201"/>
      <c r="H90" s="201"/>
      <c r="I90" s="204"/>
      <c r="J90" s="205">
        <f>BK90</f>
        <v>0</v>
      </c>
      <c r="K90" s="201"/>
      <c r="L90" s="206"/>
      <c r="M90" s="207"/>
      <c r="N90" s="208"/>
      <c r="O90" s="208"/>
      <c r="P90" s="209">
        <f>P91+SUM(P92:P125)+P128+P133</f>
        <v>0</v>
      </c>
      <c r="Q90" s="208"/>
      <c r="R90" s="209">
        <f>R91+SUM(R92:R125)+R128+R133</f>
        <v>0</v>
      </c>
      <c r="S90" s="208"/>
      <c r="T90" s="210">
        <f>T91+SUM(T92:T125)+T128+T133</f>
        <v>0</v>
      </c>
      <c r="U90" s="12"/>
      <c r="V90" s="12"/>
      <c r="W90" s="12"/>
      <c r="X90" s="12"/>
      <c r="Y90" s="12"/>
      <c r="Z90" s="12"/>
      <c r="AA90" s="12"/>
      <c r="AB90" s="12"/>
      <c r="AC90" s="12"/>
      <c r="AD90" s="12"/>
      <c r="AE90" s="12"/>
      <c r="AR90" s="211" t="s">
        <v>84</v>
      </c>
      <c r="AT90" s="212" t="s">
        <v>76</v>
      </c>
      <c r="AU90" s="212" t="s">
        <v>77</v>
      </c>
      <c r="AY90" s="211" t="s">
        <v>219</v>
      </c>
      <c r="BK90" s="213">
        <f>BK91+SUM(BK92:BK125)+BK128+BK133</f>
        <v>0</v>
      </c>
    </row>
    <row r="91" s="2" customFormat="1" ht="33" customHeight="1">
      <c r="A91" s="42"/>
      <c r="B91" s="43"/>
      <c r="C91" s="216" t="s">
        <v>84</v>
      </c>
      <c r="D91" s="216" t="s">
        <v>221</v>
      </c>
      <c r="E91" s="217" t="s">
        <v>3812</v>
      </c>
      <c r="F91" s="218" t="s">
        <v>3813</v>
      </c>
      <c r="G91" s="219" t="s">
        <v>240</v>
      </c>
      <c r="H91" s="220">
        <v>6</v>
      </c>
      <c r="I91" s="221"/>
      <c r="J91" s="222">
        <f>ROUND(I91*H91,2)</f>
        <v>0</v>
      </c>
      <c r="K91" s="218" t="s">
        <v>690</v>
      </c>
      <c r="L91" s="48"/>
      <c r="M91" s="223" t="s">
        <v>32</v>
      </c>
      <c r="N91" s="224" t="s">
        <v>48</v>
      </c>
      <c r="O91" s="88"/>
      <c r="P91" s="225">
        <f>O91*H91</f>
        <v>0</v>
      </c>
      <c r="Q91" s="225">
        <v>0</v>
      </c>
      <c r="R91" s="225">
        <f>Q91*H91</f>
        <v>0</v>
      </c>
      <c r="S91" s="225">
        <v>0</v>
      </c>
      <c r="T91" s="226">
        <f>S91*H91</f>
        <v>0</v>
      </c>
      <c r="U91" s="42"/>
      <c r="V91" s="42"/>
      <c r="W91" s="42"/>
      <c r="X91" s="42"/>
      <c r="Y91" s="42"/>
      <c r="Z91" s="42"/>
      <c r="AA91" s="42"/>
      <c r="AB91" s="42"/>
      <c r="AC91" s="42"/>
      <c r="AD91" s="42"/>
      <c r="AE91" s="42"/>
      <c r="AR91" s="227" t="s">
        <v>511</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511</v>
      </c>
      <c r="BM91" s="227" t="s">
        <v>3814</v>
      </c>
    </row>
    <row r="92" s="13" customFormat="1">
      <c r="A92" s="13"/>
      <c r="B92" s="229"/>
      <c r="C92" s="230"/>
      <c r="D92" s="231" t="s">
        <v>228</v>
      </c>
      <c r="E92" s="232" t="s">
        <v>32</v>
      </c>
      <c r="F92" s="233" t="s">
        <v>3815</v>
      </c>
      <c r="G92" s="230"/>
      <c r="H92" s="234">
        <v>6</v>
      </c>
      <c r="I92" s="235"/>
      <c r="J92" s="230"/>
      <c r="K92" s="230"/>
      <c r="L92" s="236"/>
      <c r="M92" s="237"/>
      <c r="N92" s="238"/>
      <c r="O92" s="238"/>
      <c r="P92" s="238"/>
      <c r="Q92" s="238"/>
      <c r="R92" s="238"/>
      <c r="S92" s="238"/>
      <c r="T92" s="239"/>
      <c r="U92" s="13"/>
      <c r="V92" s="13"/>
      <c r="W92" s="13"/>
      <c r="X92" s="13"/>
      <c r="Y92" s="13"/>
      <c r="Z92" s="13"/>
      <c r="AA92" s="13"/>
      <c r="AB92" s="13"/>
      <c r="AC92" s="13"/>
      <c r="AD92" s="13"/>
      <c r="AE92" s="13"/>
      <c r="AT92" s="240" t="s">
        <v>228</v>
      </c>
      <c r="AU92" s="240" t="s">
        <v>84</v>
      </c>
      <c r="AV92" s="13" t="s">
        <v>86</v>
      </c>
      <c r="AW92" s="13" t="s">
        <v>39</v>
      </c>
      <c r="AX92" s="13" t="s">
        <v>84</v>
      </c>
      <c r="AY92" s="240" t="s">
        <v>219</v>
      </c>
    </row>
    <row r="93" s="2" customFormat="1" ht="24.15" customHeight="1">
      <c r="A93" s="42"/>
      <c r="B93" s="43"/>
      <c r="C93" s="216" t="s">
        <v>86</v>
      </c>
      <c r="D93" s="216" t="s">
        <v>221</v>
      </c>
      <c r="E93" s="217" t="s">
        <v>3816</v>
      </c>
      <c r="F93" s="218" t="s">
        <v>3817</v>
      </c>
      <c r="G93" s="219" t="s">
        <v>240</v>
      </c>
      <c r="H93" s="220">
        <v>8</v>
      </c>
      <c r="I93" s="221"/>
      <c r="J93" s="222">
        <f>ROUND(I93*H93,2)</f>
        <v>0</v>
      </c>
      <c r="K93" s="218" t="s">
        <v>690</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511</v>
      </c>
      <c r="AT93" s="227" t="s">
        <v>221</v>
      </c>
      <c r="AU93" s="227" t="s">
        <v>84</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511</v>
      </c>
      <c r="BM93" s="227" t="s">
        <v>3818</v>
      </c>
    </row>
    <row r="94" s="13" customFormat="1">
      <c r="A94" s="13"/>
      <c r="B94" s="229"/>
      <c r="C94" s="230"/>
      <c r="D94" s="231" t="s">
        <v>228</v>
      </c>
      <c r="E94" s="232" t="s">
        <v>32</v>
      </c>
      <c r="F94" s="233" t="s">
        <v>3819</v>
      </c>
      <c r="G94" s="230"/>
      <c r="H94" s="234">
        <v>3</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77</v>
      </c>
      <c r="AY94" s="240" t="s">
        <v>219</v>
      </c>
    </row>
    <row r="95" s="13" customFormat="1">
      <c r="A95" s="13"/>
      <c r="B95" s="229"/>
      <c r="C95" s="230"/>
      <c r="D95" s="231" t="s">
        <v>228</v>
      </c>
      <c r="E95" s="232" t="s">
        <v>32</v>
      </c>
      <c r="F95" s="233" t="s">
        <v>3820</v>
      </c>
      <c r="G95" s="230"/>
      <c r="H95" s="234">
        <v>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84</v>
      </c>
      <c r="AV95" s="13" t="s">
        <v>86</v>
      </c>
      <c r="AW95" s="13" t="s">
        <v>39</v>
      </c>
      <c r="AX95" s="13" t="s">
        <v>77</v>
      </c>
      <c r="AY95" s="240" t="s">
        <v>219</v>
      </c>
    </row>
    <row r="96" s="13" customFormat="1">
      <c r="A96" s="13"/>
      <c r="B96" s="229"/>
      <c r="C96" s="230"/>
      <c r="D96" s="231" t="s">
        <v>228</v>
      </c>
      <c r="E96" s="232" t="s">
        <v>32</v>
      </c>
      <c r="F96" s="233" t="s">
        <v>3821</v>
      </c>
      <c r="G96" s="230"/>
      <c r="H96" s="234">
        <v>1</v>
      </c>
      <c r="I96" s="235"/>
      <c r="J96" s="230"/>
      <c r="K96" s="230"/>
      <c r="L96" s="236"/>
      <c r="M96" s="237"/>
      <c r="N96" s="238"/>
      <c r="O96" s="238"/>
      <c r="P96" s="238"/>
      <c r="Q96" s="238"/>
      <c r="R96" s="238"/>
      <c r="S96" s="238"/>
      <c r="T96" s="239"/>
      <c r="U96" s="13"/>
      <c r="V96" s="13"/>
      <c r="W96" s="13"/>
      <c r="X96" s="13"/>
      <c r="Y96" s="13"/>
      <c r="Z96" s="13"/>
      <c r="AA96" s="13"/>
      <c r="AB96" s="13"/>
      <c r="AC96" s="13"/>
      <c r="AD96" s="13"/>
      <c r="AE96" s="13"/>
      <c r="AT96" s="240" t="s">
        <v>228</v>
      </c>
      <c r="AU96" s="240" t="s">
        <v>84</v>
      </c>
      <c r="AV96" s="13" t="s">
        <v>86</v>
      </c>
      <c r="AW96" s="13" t="s">
        <v>39</v>
      </c>
      <c r="AX96" s="13" t="s">
        <v>77</v>
      </c>
      <c r="AY96" s="240" t="s">
        <v>219</v>
      </c>
    </row>
    <row r="97" s="13" customFormat="1">
      <c r="A97" s="13"/>
      <c r="B97" s="229"/>
      <c r="C97" s="230"/>
      <c r="D97" s="231" t="s">
        <v>228</v>
      </c>
      <c r="E97" s="232" t="s">
        <v>32</v>
      </c>
      <c r="F97" s="233" t="s">
        <v>3822</v>
      </c>
      <c r="G97" s="230"/>
      <c r="H97" s="234">
        <v>2</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84</v>
      </c>
      <c r="AV97" s="13" t="s">
        <v>86</v>
      </c>
      <c r="AW97" s="13" t="s">
        <v>39</v>
      </c>
      <c r="AX97" s="13" t="s">
        <v>77</v>
      </c>
      <c r="AY97" s="240" t="s">
        <v>219</v>
      </c>
    </row>
    <row r="98" s="14" customFormat="1">
      <c r="A98" s="14"/>
      <c r="B98" s="241"/>
      <c r="C98" s="242"/>
      <c r="D98" s="231" t="s">
        <v>228</v>
      </c>
      <c r="E98" s="243" t="s">
        <v>32</v>
      </c>
      <c r="F98" s="244" t="s">
        <v>231</v>
      </c>
      <c r="G98" s="242"/>
      <c r="H98" s="245">
        <v>8</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84</v>
      </c>
      <c r="AV98" s="14" t="s">
        <v>226</v>
      </c>
      <c r="AW98" s="14" t="s">
        <v>39</v>
      </c>
      <c r="AX98" s="14" t="s">
        <v>84</v>
      </c>
      <c r="AY98" s="251" t="s">
        <v>219</v>
      </c>
    </row>
    <row r="99" s="2" customFormat="1" ht="24.15" customHeight="1">
      <c r="A99" s="42"/>
      <c r="B99" s="43"/>
      <c r="C99" s="216" t="s">
        <v>237</v>
      </c>
      <c r="D99" s="216" t="s">
        <v>221</v>
      </c>
      <c r="E99" s="217" t="s">
        <v>3823</v>
      </c>
      <c r="F99" s="218" t="s">
        <v>3824</v>
      </c>
      <c r="G99" s="219" t="s">
        <v>240</v>
      </c>
      <c r="H99" s="220">
        <v>2</v>
      </c>
      <c r="I99" s="221"/>
      <c r="J99" s="222">
        <f>ROUND(I99*H99,2)</f>
        <v>0</v>
      </c>
      <c r="K99" s="218" t="s">
        <v>690</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511</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511</v>
      </c>
      <c r="BM99" s="227" t="s">
        <v>3825</v>
      </c>
    </row>
    <row r="100" s="13" customFormat="1">
      <c r="A100" s="13"/>
      <c r="B100" s="229"/>
      <c r="C100" s="230"/>
      <c r="D100" s="231" t="s">
        <v>228</v>
      </c>
      <c r="E100" s="232" t="s">
        <v>32</v>
      </c>
      <c r="F100" s="233" t="s">
        <v>3826</v>
      </c>
      <c r="G100" s="230"/>
      <c r="H100" s="234">
        <v>1</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84</v>
      </c>
      <c r="AV100" s="13" t="s">
        <v>86</v>
      </c>
      <c r="AW100" s="13" t="s">
        <v>39</v>
      </c>
      <c r="AX100" s="13" t="s">
        <v>77</v>
      </c>
      <c r="AY100" s="240" t="s">
        <v>219</v>
      </c>
    </row>
    <row r="101" s="13" customFormat="1">
      <c r="A101" s="13"/>
      <c r="B101" s="229"/>
      <c r="C101" s="230"/>
      <c r="D101" s="231" t="s">
        <v>228</v>
      </c>
      <c r="E101" s="232" t="s">
        <v>32</v>
      </c>
      <c r="F101" s="233" t="s">
        <v>3827</v>
      </c>
      <c r="G101" s="230"/>
      <c r="H101" s="234">
        <v>1</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84</v>
      </c>
      <c r="AV101" s="13" t="s">
        <v>86</v>
      </c>
      <c r="AW101" s="13" t="s">
        <v>39</v>
      </c>
      <c r="AX101" s="13" t="s">
        <v>77</v>
      </c>
      <c r="AY101" s="240" t="s">
        <v>219</v>
      </c>
    </row>
    <row r="102" s="14" customFormat="1">
      <c r="A102" s="14"/>
      <c r="B102" s="241"/>
      <c r="C102" s="242"/>
      <c r="D102" s="231" t="s">
        <v>228</v>
      </c>
      <c r="E102" s="243" t="s">
        <v>32</v>
      </c>
      <c r="F102" s="244" t="s">
        <v>231</v>
      </c>
      <c r="G102" s="242"/>
      <c r="H102" s="245">
        <v>2</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84</v>
      </c>
      <c r="AV102" s="14" t="s">
        <v>226</v>
      </c>
      <c r="AW102" s="14" t="s">
        <v>39</v>
      </c>
      <c r="AX102" s="14" t="s">
        <v>84</v>
      </c>
      <c r="AY102" s="251" t="s">
        <v>219</v>
      </c>
    </row>
    <row r="103" s="2" customFormat="1" ht="24.15" customHeight="1">
      <c r="A103" s="42"/>
      <c r="B103" s="43"/>
      <c r="C103" s="216" t="s">
        <v>226</v>
      </c>
      <c r="D103" s="216" t="s">
        <v>221</v>
      </c>
      <c r="E103" s="217" t="s">
        <v>3828</v>
      </c>
      <c r="F103" s="218" t="s">
        <v>3829</v>
      </c>
      <c r="G103" s="219" t="s">
        <v>240</v>
      </c>
      <c r="H103" s="220">
        <v>1</v>
      </c>
      <c r="I103" s="221"/>
      <c r="J103" s="222">
        <f>ROUND(I103*H103,2)</f>
        <v>0</v>
      </c>
      <c r="K103" s="218" t="s">
        <v>690</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511</v>
      </c>
      <c r="AT103" s="227" t="s">
        <v>221</v>
      </c>
      <c r="AU103" s="227" t="s">
        <v>84</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511</v>
      </c>
      <c r="BM103" s="227" t="s">
        <v>3830</v>
      </c>
    </row>
    <row r="104" s="13" customFormat="1">
      <c r="A104" s="13"/>
      <c r="B104" s="229"/>
      <c r="C104" s="230"/>
      <c r="D104" s="231" t="s">
        <v>228</v>
      </c>
      <c r="E104" s="232" t="s">
        <v>32</v>
      </c>
      <c r="F104" s="233" t="s">
        <v>3831</v>
      </c>
      <c r="G104" s="230"/>
      <c r="H104" s="234">
        <v>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84</v>
      </c>
      <c r="AV104" s="13" t="s">
        <v>86</v>
      </c>
      <c r="AW104" s="13" t="s">
        <v>39</v>
      </c>
      <c r="AX104" s="13" t="s">
        <v>84</v>
      </c>
      <c r="AY104" s="240" t="s">
        <v>219</v>
      </c>
    </row>
    <row r="105" s="2" customFormat="1" ht="16.5" customHeight="1">
      <c r="A105" s="42"/>
      <c r="B105" s="43"/>
      <c r="C105" s="216" t="s">
        <v>246</v>
      </c>
      <c r="D105" s="216" t="s">
        <v>221</v>
      </c>
      <c r="E105" s="217" t="s">
        <v>3832</v>
      </c>
      <c r="F105" s="218" t="s">
        <v>3833</v>
      </c>
      <c r="G105" s="219" t="s">
        <v>1269</v>
      </c>
      <c r="H105" s="220">
        <v>1</v>
      </c>
      <c r="I105" s="221"/>
      <c r="J105" s="222">
        <f>ROUND(I105*H105,2)</f>
        <v>0</v>
      </c>
      <c r="K105" s="218" t="s">
        <v>965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511</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511</v>
      </c>
      <c r="BM105" s="227" t="s">
        <v>3834</v>
      </c>
    </row>
    <row r="106" s="2" customFormat="1" ht="16.5" customHeight="1">
      <c r="A106" s="42"/>
      <c r="B106" s="43"/>
      <c r="C106" s="216" t="s">
        <v>252</v>
      </c>
      <c r="D106" s="216" t="s">
        <v>221</v>
      </c>
      <c r="E106" s="217" t="s">
        <v>3835</v>
      </c>
      <c r="F106" s="218" t="s">
        <v>3836</v>
      </c>
      <c r="G106" s="219" t="s">
        <v>1269</v>
      </c>
      <c r="H106" s="220">
        <v>1</v>
      </c>
      <c r="I106" s="221"/>
      <c r="J106" s="222">
        <f>ROUND(I106*H106,2)</f>
        <v>0</v>
      </c>
      <c r="K106" s="218" t="s">
        <v>965</v>
      </c>
      <c r="L106" s="48"/>
      <c r="M106" s="223" t="s">
        <v>32</v>
      </c>
      <c r="N106" s="224" t="s">
        <v>48</v>
      </c>
      <c r="O106" s="88"/>
      <c r="P106" s="225">
        <f>O106*H106</f>
        <v>0</v>
      </c>
      <c r="Q106" s="225">
        <v>0</v>
      </c>
      <c r="R106" s="225">
        <f>Q106*H106</f>
        <v>0</v>
      </c>
      <c r="S106" s="225">
        <v>0</v>
      </c>
      <c r="T106" s="226">
        <f>S106*H106</f>
        <v>0</v>
      </c>
      <c r="U106" s="42"/>
      <c r="V106" s="42"/>
      <c r="W106" s="42"/>
      <c r="X106" s="42"/>
      <c r="Y106" s="42"/>
      <c r="Z106" s="42"/>
      <c r="AA106" s="42"/>
      <c r="AB106" s="42"/>
      <c r="AC106" s="42"/>
      <c r="AD106" s="42"/>
      <c r="AE106" s="42"/>
      <c r="AR106" s="227" t="s">
        <v>511</v>
      </c>
      <c r="AT106" s="227" t="s">
        <v>221</v>
      </c>
      <c r="AU106" s="227" t="s">
        <v>84</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511</v>
      </c>
      <c r="BM106" s="227" t="s">
        <v>3837</v>
      </c>
    </row>
    <row r="107" s="2" customFormat="1" ht="33" customHeight="1">
      <c r="A107" s="42"/>
      <c r="B107" s="43"/>
      <c r="C107" s="216" t="s">
        <v>256</v>
      </c>
      <c r="D107" s="216" t="s">
        <v>221</v>
      </c>
      <c r="E107" s="217" t="s">
        <v>3838</v>
      </c>
      <c r="F107" s="218" t="s">
        <v>3839</v>
      </c>
      <c r="G107" s="219" t="s">
        <v>1269</v>
      </c>
      <c r="H107" s="220">
        <v>1</v>
      </c>
      <c r="I107" s="221"/>
      <c r="J107" s="222">
        <f>ROUND(I107*H107,2)</f>
        <v>0</v>
      </c>
      <c r="K107" s="218" t="s">
        <v>965</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511</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511</v>
      </c>
      <c r="BM107" s="227" t="s">
        <v>3840</v>
      </c>
    </row>
    <row r="108" s="2" customFormat="1" ht="21.75" customHeight="1">
      <c r="A108" s="42"/>
      <c r="B108" s="43"/>
      <c r="C108" s="216" t="s">
        <v>262</v>
      </c>
      <c r="D108" s="216" t="s">
        <v>221</v>
      </c>
      <c r="E108" s="217" t="s">
        <v>508</v>
      </c>
      <c r="F108" s="218" t="s">
        <v>509</v>
      </c>
      <c r="G108" s="219" t="s">
        <v>1269</v>
      </c>
      <c r="H108" s="220">
        <v>1</v>
      </c>
      <c r="I108" s="221"/>
      <c r="J108" s="222">
        <f>ROUND(I108*H108,2)</f>
        <v>0</v>
      </c>
      <c r="K108" s="218" t="s">
        <v>690</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3841</v>
      </c>
    </row>
    <row r="109" s="2" customFormat="1" ht="21.75" customHeight="1">
      <c r="A109" s="42"/>
      <c r="B109" s="43"/>
      <c r="C109" s="216" t="s">
        <v>267</v>
      </c>
      <c r="D109" s="216" t="s">
        <v>221</v>
      </c>
      <c r="E109" s="217" t="s">
        <v>3842</v>
      </c>
      <c r="F109" s="218" t="s">
        <v>3843</v>
      </c>
      <c r="G109" s="219" t="s">
        <v>1269</v>
      </c>
      <c r="H109" s="220">
        <v>1</v>
      </c>
      <c r="I109" s="221"/>
      <c r="J109" s="222">
        <f>ROUND(I109*H109,2)</f>
        <v>0</v>
      </c>
      <c r="K109" s="218" t="s">
        <v>965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511</v>
      </c>
      <c r="AT109" s="227" t="s">
        <v>221</v>
      </c>
      <c r="AU109" s="227" t="s">
        <v>84</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511</v>
      </c>
      <c r="BM109" s="227" t="s">
        <v>3844</v>
      </c>
    </row>
    <row r="110" s="2" customFormat="1" ht="24.15" customHeight="1">
      <c r="A110" s="42"/>
      <c r="B110" s="43"/>
      <c r="C110" s="216" t="s">
        <v>273</v>
      </c>
      <c r="D110" s="216" t="s">
        <v>221</v>
      </c>
      <c r="E110" s="217" t="s">
        <v>514</v>
      </c>
      <c r="F110" s="218" t="s">
        <v>515</v>
      </c>
      <c r="G110" s="219" t="s">
        <v>1269</v>
      </c>
      <c r="H110" s="220">
        <v>1</v>
      </c>
      <c r="I110" s="221"/>
      <c r="J110" s="222">
        <f>ROUND(I110*H110,2)</f>
        <v>0</v>
      </c>
      <c r="K110" s="218" t="s">
        <v>690</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3845</v>
      </c>
    </row>
    <row r="111" s="2" customFormat="1" ht="24.15" customHeight="1">
      <c r="A111" s="42"/>
      <c r="B111" s="43"/>
      <c r="C111" s="216" t="s">
        <v>279</v>
      </c>
      <c r="D111" s="216" t="s">
        <v>221</v>
      </c>
      <c r="E111" s="217" t="s">
        <v>3846</v>
      </c>
      <c r="F111" s="218" t="s">
        <v>3847</v>
      </c>
      <c r="G111" s="219" t="s">
        <v>646</v>
      </c>
      <c r="H111" s="220">
        <v>5.5019999999999998</v>
      </c>
      <c r="I111" s="221"/>
      <c r="J111" s="222">
        <f>ROUND(I111*H111,2)</f>
        <v>0</v>
      </c>
      <c r="K111" s="218" t="s">
        <v>690</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511</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511</v>
      </c>
      <c r="BM111" s="227" t="s">
        <v>3848</v>
      </c>
    </row>
    <row r="112" s="2" customFormat="1">
      <c r="A112" s="42"/>
      <c r="B112" s="43"/>
      <c r="C112" s="44"/>
      <c r="D112" s="231" t="s">
        <v>663</v>
      </c>
      <c r="E112" s="44"/>
      <c r="F112" s="276" t="s">
        <v>3849</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663</v>
      </c>
      <c r="AU112" s="20" t="s">
        <v>84</v>
      </c>
    </row>
    <row r="113" s="2" customFormat="1" ht="24.15" customHeight="1">
      <c r="A113" s="42"/>
      <c r="B113" s="43"/>
      <c r="C113" s="216" t="s">
        <v>286</v>
      </c>
      <c r="D113" s="216" t="s">
        <v>221</v>
      </c>
      <c r="E113" s="217" t="s">
        <v>3850</v>
      </c>
      <c r="F113" s="218" t="s">
        <v>519</v>
      </c>
      <c r="G113" s="219" t="s">
        <v>1269</v>
      </c>
      <c r="H113" s="220">
        <v>1</v>
      </c>
      <c r="I113" s="221"/>
      <c r="J113" s="222">
        <f>ROUND(I113*H113,2)</f>
        <v>0</v>
      </c>
      <c r="K113" s="218" t="s">
        <v>965</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511</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511</v>
      </c>
      <c r="BM113" s="227" t="s">
        <v>3851</v>
      </c>
    </row>
    <row r="114" s="2" customFormat="1" ht="37.8" customHeight="1">
      <c r="A114" s="42"/>
      <c r="B114" s="43"/>
      <c r="C114" s="216" t="s">
        <v>290</v>
      </c>
      <c r="D114" s="216" t="s">
        <v>221</v>
      </c>
      <c r="E114" s="217" t="s">
        <v>3852</v>
      </c>
      <c r="F114" s="218" t="s">
        <v>3853</v>
      </c>
      <c r="G114" s="219" t="s">
        <v>646</v>
      </c>
      <c r="H114" s="220">
        <v>5.5019999999999998</v>
      </c>
      <c r="I114" s="221"/>
      <c r="J114" s="222">
        <f>ROUND(I114*H114,2)</f>
        <v>0</v>
      </c>
      <c r="K114" s="218" t="s">
        <v>690</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511</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511</v>
      </c>
      <c r="BM114" s="227" t="s">
        <v>3854</v>
      </c>
    </row>
    <row r="115" s="2" customFormat="1" ht="37.8" customHeight="1">
      <c r="A115" s="42"/>
      <c r="B115" s="43"/>
      <c r="C115" s="216" t="s">
        <v>295</v>
      </c>
      <c r="D115" s="216" t="s">
        <v>221</v>
      </c>
      <c r="E115" s="217" t="s">
        <v>3855</v>
      </c>
      <c r="F115" s="218" t="s">
        <v>3856</v>
      </c>
      <c r="G115" s="219" t="s">
        <v>1269</v>
      </c>
      <c r="H115" s="220">
        <v>1</v>
      </c>
      <c r="I115" s="221"/>
      <c r="J115" s="222">
        <f>ROUND(I115*H115,2)</f>
        <v>0</v>
      </c>
      <c r="K115" s="218" t="s">
        <v>965</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511</v>
      </c>
      <c r="AT115" s="227" t="s">
        <v>221</v>
      </c>
      <c r="AU115" s="227" t="s">
        <v>84</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511</v>
      </c>
      <c r="BM115" s="227" t="s">
        <v>3857</v>
      </c>
    </row>
    <row r="116" s="2" customFormat="1" ht="16.5" customHeight="1">
      <c r="A116" s="42"/>
      <c r="B116" s="43"/>
      <c r="C116" s="216" t="s">
        <v>8</v>
      </c>
      <c r="D116" s="216" t="s">
        <v>221</v>
      </c>
      <c r="E116" s="217" t="s">
        <v>3858</v>
      </c>
      <c r="F116" s="218" t="s">
        <v>3859</v>
      </c>
      <c r="G116" s="219" t="s">
        <v>1269</v>
      </c>
      <c r="H116" s="220">
        <v>1</v>
      </c>
      <c r="I116" s="221"/>
      <c r="J116" s="222">
        <f>ROUND(I116*H116,2)</f>
        <v>0</v>
      </c>
      <c r="K116" s="218" t="s">
        <v>965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511</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511</v>
      </c>
      <c r="BM116" s="227" t="s">
        <v>3860</v>
      </c>
    </row>
    <row r="117" s="2" customFormat="1" ht="21.75" customHeight="1">
      <c r="A117" s="42"/>
      <c r="B117" s="43"/>
      <c r="C117" s="216" t="s">
        <v>302</v>
      </c>
      <c r="D117" s="216" t="s">
        <v>221</v>
      </c>
      <c r="E117" s="217" t="s">
        <v>3861</v>
      </c>
      <c r="F117" s="218" t="s">
        <v>3862</v>
      </c>
      <c r="G117" s="219" t="s">
        <v>1269</v>
      </c>
      <c r="H117" s="220">
        <v>1</v>
      </c>
      <c r="I117" s="221"/>
      <c r="J117" s="222">
        <f>ROUND(I117*H117,2)</f>
        <v>0</v>
      </c>
      <c r="K117" s="218" t="s">
        <v>965</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511</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511</v>
      </c>
      <c r="BM117" s="227" t="s">
        <v>3863</v>
      </c>
    </row>
    <row r="118" s="2" customFormat="1" ht="16.5" customHeight="1">
      <c r="A118" s="42"/>
      <c r="B118" s="43"/>
      <c r="C118" s="216" t="s">
        <v>308</v>
      </c>
      <c r="D118" s="216" t="s">
        <v>221</v>
      </c>
      <c r="E118" s="217" t="s">
        <v>3864</v>
      </c>
      <c r="F118" s="218" t="s">
        <v>3865</v>
      </c>
      <c r="G118" s="219" t="s">
        <v>240</v>
      </c>
      <c r="H118" s="220">
        <v>14</v>
      </c>
      <c r="I118" s="221"/>
      <c r="J118" s="222">
        <f>ROUND(I118*H118,2)</f>
        <v>0</v>
      </c>
      <c r="K118" s="218" t="s">
        <v>965</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511</v>
      </c>
      <c r="AT118" s="227" t="s">
        <v>221</v>
      </c>
      <c r="AU118" s="227" t="s">
        <v>84</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511</v>
      </c>
      <c r="BM118" s="227" t="s">
        <v>3866</v>
      </c>
    </row>
    <row r="119" s="2" customFormat="1" ht="21.75" customHeight="1">
      <c r="A119" s="42"/>
      <c r="B119" s="43"/>
      <c r="C119" s="216" t="s">
        <v>312</v>
      </c>
      <c r="D119" s="216" t="s">
        <v>221</v>
      </c>
      <c r="E119" s="217" t="s">
        <v>3867</v>
      </c>
      <c r="F119" s="218" t="s">
        <v>3868</v>
      </c>
      <c r="G119" s="219" t="s">
        <v>1269</v>
      </c>
      <c r="H119" s="220">
        <v>1</v>
      </c>
      <c r="I119" s="221"/>
      <c r="J119" s="222">
        <f>ROUND(I119*H119,2)</f>
        <v>0</v>
      </c>
      <c r="K119" s="218" t="s">
        <v>965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511</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511</v>
      </c>
      <c r="BM119" s="227" t="s">
        <v>3869</v>
      </c>
    </row>
    <row r="120" s="2" customFormat="1" ht="66.75" customHeight="1">
      <c r="A120" s="42"/>
      <c r="B120" s="43"/>
      <c r="C120" s="216" t="s">
        <v>316</v>
      </c>
      <c r="D120" s="216" t="s">
        <v>221</v>
      </c>
      <c r="E120" s="217" t="s">
        <v>3870</v>
      </c>
      <c r="F120" s="218" t="s">
        <v>3871</v>
      </c>
      <c r="G120" s="219" t="s">
        <v>1269</v>
      </c>
      <c r="H120" s="220">
        <v>1</v>
      </c>
      <c r="I120" s="221"/>
      <c r="J120" s="222">
        <f>ROUND(I120*H120,2)</f>
        <v>0</v>
      </c>
      <c r="K120" s="218" t="s">
        <v>965</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511</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511</v>
      </c>
      <c r="BM120" s="227" t="s">
        <v>3872</v>
      </c>
    </row>
    <row r="121" s="2" customFormat="1" ht="24.15" customHeight="1">
      <c r="A121" s="42"/>
      <c r="B121" s="43"/>
      <c r="C121" s="216" t="s">
        <v>320</v>
      </c>
      <c r="D121" s="216" t="s">
        <v>221</v>
      </c>
      <c r="E121" s="217" t="s">
        <v>3873</v>
      </c>
      <c r="F121" s="218" t="s">
        <v>3874</v>
      </c>
      <c r="G121" s="219" t="s">
        <v>1269</v>
      </c>
      <c r="H121" s="220">
        <v>1</v>
      </c>
      <c r="I121" s="221"/>
      <c r="J121" s="222">
        <f>ROUND(I121*H121,2)</f>
        <v>0</v>
      </c>
      <c r="K121" s="218" t="s">
        <v>965</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511</v>
      </c>
      <c r="AT121" s="227" t="s">
        <v>221</v>
      </c>
      <c r="AU121" s="227" t="s">
        <v>84</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511</v>
      </c>
      <c r="BM121" s="227" t="s">
        <v>3875</v>
      </c>
    </row>
    <row r="122" s="2" customFormat="1" ht="24.15" customHeight="1">
      <c r="A122" s="42"/>
      <c r="B122" s="43"/>
      <c r="C122" s="216" t="s">
        <v>7</v>
      </c>
      <c r="D122" s="216" t="s">
        <v>221</v>
      </c>
      <c r="E122" s="217" t="s">
        <v>3876</v>
      </c>
      <c r="F122" s="218" t="s">
        <v>3877</v>
      </c>
      <c r="G122" s="219" t="s">
        <v>259</v>
      </c>
      <c r="H122" s="220">
        <v>5886</v>
      </c>
      <c r="I122" s="221"/>
      <c r="J122" s="222">
        <f>ROUND(I122*H122,2)</f>
        <v>0</v>
      </c>
      <c r="K122" s="218" t="s">
        <v>690</v>
      </c>
      <c r="L122" s="48"/>
      <c r="M122" s="223" t="s">
        <v>32</v>
      </c>
      <c r="N122" s="224" t="s">
        <v>48</v>
      </c>
      <c r="O122" s="88"/>
      <c r="P122" s="225">
        <f>O122*H122</f>
        <v>0</v>
      </c>
      <c r="Q122" s="225">
        <v>0</v>
      </c>
      <c r="R122" s="225">
        <f>Q122*H122</f>
        <v>0</v>
      </c>
      <c r="S122" s="225">
        <v>0</v>
      </c>
      <c r="T122" s="226">
        <f>S122*H122</f>
        <v>0</v>
      </c>
      <c r="U122" s="42"/>
      <c r="V122" s="42"/>
      <c r="W122" s="42"/>
      <c r="X122" s="42"/>
      <c r="Y122" s="42"/>
      <c r="Z122" s="42"/>
      <c r="AA122" s="42"/>
      <c r="AB122" s="42"/>
      <c r="AC122" s="42"/>
      <c r="AD122" s="42"/>
      <c r="AE122" s="42"/>
      <c r="AR122" s="227" t="s">
        <v>511</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511</v>
      </c>
      <c r="BM122" s="227" t="s">
        <v>3878</v>
      </c>
    </row>
    <row r="123" s="2" customFormat="1" ht="16.5" customHeight="1">
      <c r="A123" s="42"/>
      <c r="B123" s="43"/>
      <c r="C123" s="216" t="s">
        <v>327</v>
      </c>
      <c r="D123" s="216" t="s">
        <v>221</v>
      </c>
      <c r="E123" s="217" t="s">
        <v>3879</v>
      </c>
      <c r="F123" s="218" t="s">
        <v>3880</v>
      </c>
      <c r="G123" s="219" t="s">
        <v>1269</v>
      </c>
      <c r="H123" s="220">
        <v>1</v>
      </c>
      <c r="I123" s="221"/>
      <c r="J123" s="222">
        <f>ROUND(I123*H123,2)</f>
        <v>0</v>
      </c>
      <c r="K123" s="218" t="s">
        <v>965</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511</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511</v>
      </c>
      <c r="BM123" s="227" t="s">
        <v>3881</v>
      </c>
    </row>
    <row r="124" s="2" customFormat="1" ht="24.15" customHeight="1">
      <c r="A124" s="42"/>
      <c r="B124" s="43"/>
      <c r="C124" s="216" t="s">
        <v>331</v>
      </c>
      <c r="D124" s="216" t="s">
        <v>221</v>
      </c>
      <c r="E124" s="217" t="s">
        <v>3882</v>
      </c>
      <c r="F124" s="218" t="s">
        <v>3883</v>
      </c>
      <c r="G124" s="219" t="s">
        <v>1269</v>
      </c>
      <c r="H124" s="220">
        <v>1</v>
      </c>
      <c r="I124" s="221"/>
      <c r="J124" s="222">
        <f>ROUND(I124*H124,2)</f>
        <v>0</v>
      </c>
      <c r="K124" s="218" t="s">
        <v>690</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3884</v>
      </c>
    </row>
    <row r="125" s="12" customFormat="1" ht="22.8" customHeight="1">
      <c r="A125" s="12"/>
      <c r="B125" s="200"/>
      <c r="C125" s="201"/>
      <c r="D125" s="202" t="s">
        <v>76</v>
      </c>
      <c r="E125" s="214" t="s">
        <v>3885</v>
      </c>
      <c r="F125" s="214" t="s">
        <v>3886</v>
      </c>
      <c r="G125" s="201"/>
      <c r="H125" s="201"/>
      <c r="I125" s="204"/>
      <c r="J125" s="215">
        <f>BK125</f>
        <v>0</v>
      </c>
      <c r="K125" s="201"/>
      <c r="L125" s="206"/>
      <c r="M125" s="207"/>
      <c r="N125" s="208"/>
      <c r="O125" s="208"/>
      <c r="P125" s="209">
        <f>SUM(P126:P127)</f>
        <v>0</v>
      </c>
      <c r="Q125" s="208"/>
      <c r="R125" s="209">
        <f>SUM(R126:R127)</f>
        <v>0</v>
      </c>
      <c r="S125" s="208"/>
      <c r="T125" s="210">
        <f>SUM(T126:T127)</f>
        <v>0</v>
      </c>
      <c r="U125" s="12"/>
      <c r="V125" s="12"/>
      <c r="W125" s="12"/>
      <c r="X125" s="12"/>
      <c r="Y125" s="12"/>
      <c r="Z125" s="12"/>
      <c r="AA125" s="12"/>
      <c r="AB125" s="12"/>
      <c r="AC125" s="12"/>
      <c r="AD125" s="12"/>
      <c r="AE125" s="12"/>
      <c r="AR125" s="211" t="s">
        <v>84</v>
      </c>
      <c r="AT125" s="212" t="s">
        <v>76</v>
      </c>
      <c r="AU125" s="212" t="s">
        <v>84</v>
      </c>
      <c r="AY125" s="211" t="s">
        <v>219</v>
      </c>
      <c r="BK125" s="213">
        <f>SUM(BK126:BK127)</f>
        <v>0</v>
      </c>
    </row>
    <row r="126" s="2" customFormat="1" ht="24.15" customHeight="1">
      <c r="A126" s="42"/>
      <c r="B126" s="43"/>
      <c r="C126" s="216" t="s">
        <v>336</v>
      </c>
      <c r="D126" s="216" t="s">
        <v>221</v>
      </c>
      <c r="E126" s="217" t="s">
        <v>3887</v>
      </c>
      <c r="F126" s="218" t="s">
        <v>3888</v>
      </c>
      <c r="G126" s="219" t="s">
        <v>1269</v>
      </c>
      <c r="H126" s="220">
        <v>1</v>
      </c>
      <c r="I126" s="221"/>
      <c r="J126" s="222">
        <f>ROUND(I126*H126,2)</f>
        <v>0</v>
      </c>
      <c r="K126" s="218" t="s">
        <v>965</v>
      </c>
      <c r="L126" s="48"/>
      <c r="M126" s="223" t="s">
        <v>32</v>
      </c>
      <c r="N126" s="224" t="s">
        <v>48</v>
      </c>
      <c r="O126" s="88"/>
      <c r="P126" s="225">
        <f>O126*H126</f>
        <v>0</v>
      </c>
      <c r="Q126" s="225">
        <v>0</v>
      </c>
      <c r="R126" s="225">
        <f>Q126*H126</f>
        <v>0</v>
      </c>
      <c r="S126" s="225">
        <v>0</v>
      </c>
      <c r="T126" s="226">
        <f>S126*H126</f>
        <v>0</v>
      </c>
      <c r="U126" s="42"/>
      <c r="V126" s="42"/>
      <c r="W126" s="42"/>
      <c r="X126" s="42"/>
      <c r="Y126" s="42"/>
      <c r="Z126" s="42"/>
      <c r="AA126" s="42"/>
      <c r="AB126" s="42"/>
      <c r="AC126" s="42"/>
      <c r="AD126" s="42"/>
      <c r="AE126" s="42"/>
      <c r="AR126" s="227" t="s">
        <v>511</v>
      </c>
      <c r="AT126" s="227" t="s">
        <v>221</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511</v>
      </c>
      <c r="BM126" s="227" t="s">
        <v>3889</v>
      </c>
    </row>
    <row r="127" s="2" customFormat="1" ht="16.5" customHeight="1">
      <c r="A127" s="42"/>
      <c r="B127" s="43"/>
      <c r="C127" s="216" t="s">
        <v>341</v>
      </c>
      <c r="D127" s="216" t="s">
        <v>221</v>
      </c>
      <c r="E127" s="217" t="s">
        <v>3890</v>
      </c>
      <c r="F127" s="218" t="s">
        <v>3891</v>
      </c>
      <c r="G127" s="219" t="s">
        <v>1269</v>
      </c>
      <c r="H127" s="220">
        <v>1</v>
      </c>
      <c r="I127" s="221"/>
      <c r="J127" s="222">
        <f>ROUND(I127*H127,2)</f>
        <v>0</v>
      </c>
      <c r="K127" s="218" t="s">
        <v>32</v>
      </c>
      <c r="L127" s="48"/>
      <c r="M127" s="223" t="s">
        <v>32</v>
      </c>
      <c r="N127" s="224" t="s">
        <v>48</v>
      </c>
      <c r="O127" s="88"/>
      <c r="P127" s="225">
        <f>O127*H127</f>
        <v>0</v>
      </c>
      <c r="Q127" s="225">
        <v>0</v>
      </c>
      <c r="R127" s="225">
        <f>Q127*H127</f>
        <v>0</v>
      </c>
      <c r="S127" s="225">
        <v>0</v>
      </c>
      <c r="T127" s="226">
        <f>S127*H127</f>
        <v>0</v>
      </c>
      <c r="U127" s="42"/>
      <c r="V127" s="42"/>
      <c r="W127" s="42"/>
      <c r="X127" s="42"/>
      <c r="Y127" s="42"/>
      <c r="Z127" s="42"/>
      <c r="AA127" s="42"/>
      <c r="AB127" s="42"/>
      <c r="AC127" s="42"/>
      <c r="AD127" s="42"/>
      <c r="AE127" s="42"/>
      <c r="AR127" s="227" t="s">
        <v>511</v>
      </c>
      <c r="AT127" s="227" t="s">
        <v>221</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511</v>
      </c>
      <c r="BM127" s="227" t="s">
        <v>3892</v>
      </c>
    </row>
    <row r="128" s="12" customFormat="1" ht="22.8" customHeight="1">
      <c r="A128" s="12"/>
      <c r="B128" s="200"/>
      <c r="C128" s="201"/>
      <c r="D128" s="202" t="s">
        <v>76</v>
      </c>
      <c r="E128" s="214" t="s">
        <v>3893</v>
      </c>
      <c r="F128" s="214" t="s">
        <v>3894</v>
      </c>
      <c r="G128" s="201"/>
      <c r="H128" s="201"/>
      <c r="I128" s="204"/>
      <c r="J128" s="215">
        <f>BK128</f>
        <v>0</v>
      </c>
      <c r="K128" s="201"/>
      <c r="L128" s="206"/>
      <c r="M128" s="207"/>
      <c r="N128" s="208"/>
      <c r="O128" s="208"/>
      <c r="P128" s="209">
        <f>SUM(P129:P132)</f>
        <v>0</v>
      </c>
      <c r="Q128" s="208"/>
      <c r="R128" s="209">
        <f>SUM(R129:R132)</f>
        <v>0</v>
      </c>
      <c r="S128" s="208"/>
      <c r="T128" s="210">
        <f>SUM(T129:T132)</f>
        <v>0</v>
      </c>
      <c r="U128" s="12"/>
      <c r="V128" s="12"/>
      <c r="W128" s="12"/>
      <c r="X128" s="12"/>
      <c r="Y128" s="12"/>
      <c r="Z128" s="12"/>
      <c r="AA128" s="12"/>
      <c r="AB128" s="12"/>
      <c r="AC128" s="12"/>
      <c r="AD128" s="12"/>
      <c r="AE128" s="12"/>
      <c r="AR128" s="211" t="s">
        <v>84</v>
      </c>
      <c r="AT128" s="212" t="s">
        <v>76</v>
      </c>
      <c r="AU128" s="212" t="s">
        <v>84</v>
      </c>
      <c r="AY128" s="211" t="s">
        <v>219</v>
      </c>
      <c r="BK128" s="213">
        <f>SUM(BK129:BK132)</f>
        <v>0</v>
      </c>
    </row>
    <row r="129" s="2" customFormat="1" ht="21.75" customHeight="1">
      <c r="A129" s="42"/>
      <c r="B129" s="43"/>
      <c r="C129" s="216" t="s">
        <v>346</v>
      </c>
      <c r="D129" s="216" t="s">
        <v>221</v>
      </c>
      <c r="E129" s="217" t="s">
        <v>3895</v>
      </c>
      <c r="F129" s="218" t="s">
        <v>3896</v>
      </c>
      <c r="G129" s="219" t="s">
        <v>1269</v>
      </c>
      <c r="H129" s="220">
        <v>1</v>
      </c>
      <c r="I129" s="221"/>
      <c r="J129" s="222">
        <f>ROUND(I129*H129,2)</f>
        <v>0</v>
      </c>
      <c r="K129" s="218" t="s">
        <v>32</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511</v>
      </c>
      <c r="AT129" s="227" t="s">
        <v>221</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511</v>
      </c>
      <c r="BM129" s="227" t="s">
        <v>3897</v>
      </c>
    </row>
    <row r="130" s="2" customFormat="1" ht="16.5" customHeight="1">
      <c r="A130" s="42"/>
      <c r="B130" s="43"/>
      <c r="C130" s="216" t="s">
        <v>350</v>
      </c>
      <c r="D130" s="216" t="s">
        <v>221</v>
      </c>
      <c r="E130" s="217" t="s">
        <v>3898</v>
      </c>
      <c r="F130" s="218" t="s">
        <v>3899</v>
      </c>
      <c r="G130" s="219" t="s">
        <v>1269</v>
      </c>
      <c r="H130" s="220">
        <v>1</v>
      </c>
      <c r="I130" s="221"/>
      <c r="J130" s="222">
        <f>ROUND(I130*H130,2)</f>
        <v>0</v>
      </c>
      <c r="K130" s="218" t="s">
        <v>32</v>
      </c>
      <c r="L130" s="48"/>
      <c r="M130" s="223" t="s">
        <v>32</v>
      </c>
      <c r="N130" s="224" t="s">
        <v>48</v>
      </c>
      <c r="O130" s="88"/>
      <c r="P130" s="225">
        <f>O130*H130</f>
        <v>0</v>
      </c>
      <c r="Q130" s="225">
        <v>0</v>
      </c>
      <c r="R130" s="225">
        <f>Q130*H130</f>
        <v>0</v>
      </c>
      <c r="S130" s="225">
        <v>0</v>
      </c>
      <c r="T130" s="226">
        <f>S130*H130</f>
        <v>0</v>
      </c>
      <c r="U130" s="42"/>
      <c r="V130" s="42"/>
      <c r="W130" s="42"/>
      <c r="X130" s="42"/>
      <c r="Y130" s="42"/>
      <c r="Z130" s="42"/>
      <c r="AA130" s="42"/>
      <c r="AB130" s="42"/>
      <c r="AC130" s="42"/>
      <c r="AD130" s="42"/>
      <c r="AE130" s="42"/>
      <c r="AR130" s="227" t="s">
        <v>511</v>
      </c>
      <c r="AT130" s="227" t="s">
        <v>221</v>
      </c>
      <c r="AU130" s="227" t="s">
        <v>86</v>
      </c>
      <c r="AY130" s="20" t="s">
        <v>219</v>
      </c>
      <c r="BE130" s="228">
        <f>IF(N130="základní",J130,0)</f>
        <v>0</v>
      </c>
      <c r="BF130" s="228">
        <f>IF(N130="snížená",J130,0)</f>
        <v>0</v>
      </c>
      <c r="BG130" s="228">
        <f>IF(N130="zákl. přenesená",J130,0)</f>
        <v>0</v>
      </c>
      <c r="BH130" s="228">
        <f>IF(N130="sníž. přenesená",J130,0)</f>
        <v>0</v>
      </c>
      <c r="BI130" s="228">
        <f>IF(N130="nulová",J130,0)</f>
        <v>0</v>
      </c>
      <c r="BJ130" s="20" t="s">
        <v>84</v>
      </c>
      <c r="BK130" s="228">
        <f>ROUND(I130*H130,2)</f>
        <v>0</v>
      </c>
      <c r="BL130" s="20" t="s">
        <v>511</v>
      </c>
      <c r="BM130" s="227" t="s">
        <v>3900</v>
      </c>
    </row>
    <row r="131" s="2" customFormat="1" ht="16.5" customHeight="1">
      <c r="A131" s="42"/>
      <c r="B131" s="43"/>
      <c r="C131" s="216" t="s">
        <v>355</v>
      </c>
      <c r="D131" s="216" t="s">
        <v>221</v>
      </c>
      <c r="E131" s="217" t="s">
        <v>3901</v>
      </c>
      <c r="F131" s="218" t="s">
        <v>3902</v>
      </c>
      <c r="G131" s="219" t="s">
        <v>1269</v>
      </c>
      <c r="H131" s="220">
        <v>1</v>
      </c>
      <c r="I131" s="221"/>
      <c r="J131" s="222">
        <f>ROUND(I131*H131,2)</f>
        <v>0</v>
      </c>
      <c r="K131" s="218" t="s">
        <v>32</v>
      </c>
      <c r="L131" s="48"/>
      <c r="M131" s="223" t="s">
        <v>32</v>
      </c>
      <c r="N131" s="224" t="s">
        <v>48</v>
      </c>
      <c r="O131" s="88"/>
      <c r="P131" s="225">
        <f>O131*H131</f>
        <v>0</v>
      </c>
      <c r="Q131" s="225">
        <v>0</v>
      </c>
      <c r="R131" s="225">
        <f>Q131*H131</f>
        <v>0</v>
      </c>
      <c r="S131" s="225">
        <v>0</v>
      </c>
      <c r="T131" s="226">
        <f>S131*H131</f>
        <v>0</v>
      </c>
      <c r="U131" s="42"/>
      <c r="V131" s="42"/>
      <c r="W131" s="42"/>
      <c r="X131" s="42"/>
      <c r="Y131" s="42"/>
      <c r="Z131" s="42"/>
      <c r="AA131" s="42"/>
      <c r="AB131" s="42"/>
      <c r="AC131" s="42"/>
      <c r="AD131" s="42"/>
      <c r="AE131" s="42"/>
      <c r="AR131" s="227" t="s">
        <v>511</v>
      </c>
      <c r="AT131" s="227" t="s">
        <v>221</v>
      </c>
      <c r="AU131" s="227" t="s">
        <v>86</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511</v>
      </c>
      <c r="BM131" s="227" t="s">
        <v>3903</v>
      </c>
    </row>
    <row r="132" s="2" customFormat="1" ht="16.5" customHeight="1">
      <c r="A132" s="42"/>
      <c r="B132" s="43"/>
      <c r="C132" s="216" t="s">
        <v>362</v>
      </c>
      <c r="D132" s="216" t="s">
        <v>221</v>
      </c>
      <c r="E132" s="217" t="s">
        <v>3904</v>
      </c>
      <c r="F132" s="218" t="s">
        <v>3905</v>
      </c>
      <c r="G132" s="219" t="s">
        <v>1269</v>
      </c>
      <c r="H132" s="220">
        <v>1</v>
      </c>
      <c r="I132" s="221"/>
      <c r="J132" s="222">
        <f>ROUND(I132*H132,2)</f>
        <v>0</v>
      </c>
      <c r="K132" s="218" t="s">
        <v>32</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511</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511</v>
      </c>
      <c r="BM132" s="227" t="s">
        <v>3906</v>
      </c>
    </row>
    <row r="133" s="12" customFormat="1" ht="22.8" customHeight="1">
      <c r="A133" s="12"/>
      <c r="B133" s="200"/>
      <c r="C133" s="201"/>
      <c r="D133" s="202" t="s">
        <v>76</v>
      </c>
      <c r="E133" s="214" t="s">
        <v>3907</v>
      </c>
      <c r="F133" s="214" t="s">
        <v>3908</v>
      </c>
      <c r="G133" s="201"/>
      <c r="H133" s="201"/>
      <c r="I133" s="204"/>
      <c r="J133" s="215">
        <f>BK133</f>
        <v>0</v>
      </c>
      <c r="K133" s="201"/>
      <c r="L133" s="206"/>
      <c r="M133" s="207"/>
      <c r="N133" s="208"/>
      <c r="O133" s="208"/>
      <c r="P133" s="209">
        <f>SUM(P134:P139)</f>
        <v>0</v>
      </c>
      <c r="Q133" s="208"/>
      <c r="R133" s="209">
        <f>SUM(R134:R139)</f>
        <v>0</v>
      </c>
      <c r="S133" s="208"/>
      <c r="T133" s="210">
        <f>SUM(T134:T139)</f>
        <v>0</v>
      </c>
      <c r="U133" s="12"/>
      <c r="V133" s="12"/>
      <c r="W133" s="12"/>
      <c r="X133" s="12"/>
      <c r="Y133" s="12"/>
      <c r="Z133" s="12"/>
      <c r="AA133" s="12"/>
      <c r="AB133" s="12"/>
      <c r="AC133" s="12"/>
      <c r="AD133" s="12"/>
      <c r="AE133" s="12"/>
      <c r="AR133" s="211" t="s">
        <v>84</v>
      </c>
      <c r="AT133" s="212" t="s">
        <v>76</v>
      </c>
      <c r="AU133" s="212" t="s">
        <v>84</v>
      </c>
      <c r="AY133" s="211" t="s">
        <v>219</v>
      </c>
      <c r="BK133" s="213">
        <f>SUM(BK134:BK139)</f>
        <v>0</v>
      </c>
    </row>
    <row r="134" s="2" customFormat="1" ht="24.15" customHeight="1">
      <c r="A134" s="42"/>
      <c r="B134" s="43"/>
      <c r="C134" s="216" t="s">
        <v>366</v>
      </c>
      <c r="D134" s="216" t="s">
        <v>221</v>
      </c>
      <c r="E134" s="217" t="s">
        <v>3909</v>
      </c>
      <c r="F134" s="218" t="s">
        <v>515</v>
      </c>
      <c r="G134" s="219" t="s">
        <v>240</v>
      </c>
      <c r="H134" s="220">
        <v>1</v>
      </c>
      <c r="I134" s="221"/>
      <c r="J134" s="222">
        <f>ROUND(I134*H134,2)</f>
        <v>0</v>
      </c>
      <c r="K134" s="218" t="s">
        <v>965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511</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511</v>
      </c>
      <c r="BM134" s="227" t="s">
        <v>3910</v>
      </c>
    </row>
    <row r="135" s="2" customFormat="1" ht="37.8" customHeight="1">
      <c r="A135" s="42"/>
      <c r="B135" s="43"/>
      <c r="C135" s="216" t="s">
        <v>370</v>
      </c>
      <c r="D135" s="216" t="s">
        <v>221</v>
      </c>
      <c r="E135" s="217" t="s">
        <v>3911</v>
      </c>
      <c r="F135" s="218" t="s">
        <v>3912</v>
      </c>
      <c r="G135" s="219" t="s">
        <v>240</v>
      </c>
      <c r="H135" s="220">
        <v>1</v>
      </c>
      <c r="I135" s="221"/>
      <c r="J135" s="222">
        <f>ROUND(I135*H135,2)</f>
        <v>0</v>
      </c>
      <c r="K135" s="218" t="s">
        <v>965</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511</v>
      </c>
      <c r="AT135" s="227" t="s">
        <v>221</v>
      </c>
      <c r="AU135" s="227" t="s">
        <v>86</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511</v>
      </c>
      <c r="BM135" s="227" t="s">
        <v>3913</v>
      </c>
    </row>
    <row r="136" s="2" customFormat="1" ht="33" customHeight="1">
      <c r="A136" s="42"/>
      <c r="B136" s="43"/>
      <c r="C136" s="216" t="s">
        <v>375</v>
      </c>
      <c r="D136" s="216" t="s">
        <v>221</v>
      </c>
      <c r="E136" s="217" t="s">
        <v>3914</v>
      </c>
      <c r="F136" s="218" t="s">
        <v>527</v>
      </c>
      <c r="G136" s="219" t="s">
        <v>240</v>
      </c>
      <c r="H136" s="220">
        <v>1</v>
      </c>
      <c r="I136" s="221"/>
      <c r="J136" s="222">
        <f>ROUND(I136*H136,2)</f>
        <v>0</v>
      </c>
      <c r="K136" s="218" t="s">
        <v>965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511</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511</v>
      </c>
      <c r="BM136" s="227" t="s">
        <v>3915</v>
      </c>
    </row>
    <row r="137" s="2" customFormat="1" ht="24.15" customHeight="1">
      <c r="A137" s="42"/>
      <c r="B137" s="43"/>
      <c r="C137" s="216" t="s">
        <v>380</v>
      </c>
      <c r="D137" s="216" t="s">
        <v>221</v>
      </c>
      <c r="E137" s="217" t="s">
        <v>3916</v>
      </c>
      <c r="F137" s="218" t="s">
        <v>3917</v>
      </c>
      <c r="G137" s="219" t="s">
        <v>3592</v>
      </c>
      <c r="H137" s="220">
        <v>35</v>
      </c>
      <c r="I137" s="221"/>
      <c r="J137" s="222">
        <f>ROUND(I137*H137,2)</f>
        <v>0</v>
      </c>
      <c r="K137" s="218" t="s">
        <v>690</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511</v>
      </c>
      <c r="AT137" s="227" t="s">
        <v>221</v>
      </c>
      <c r="AU137" s="227" t="s">
        <v>86</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511</v>
      </c>
      <c r="BM137" s="227" t="s">
        <v>3918</v>
      </c>
    </row>
    <row r="138" s="2" customFormat="1" ht="16.5" customHeight="1">
      <c r="A138" s="42"/>
      <c r="B138" s="43"/>
      <c r="C138" s="216" t="s">
        <v>385</v>
      </c>
      <c r="D138" s="216" t="s">
        <v>221</v>
      </c>
      <c r="E138" s="217" t="s">
        <v>3919</v>
      </c>
      <c r="F138" s="218" t="s">
        <v>3920</v>
      </c>
      <c r="G138" s="219" t="s">
        <v>646</v>
      </c>
      <c r="H138" s="220">
        <v>3.6000000000000001</v>
      </c>
      <c r="I138" s="221"/>
      <c r="J138" s="222">
        <f>ROUND(I138*H138,2)</f>
        <v>0</v>
      </c>
      <c r="K138" s="218" t="s">
        <v>965</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511</v>
      </c>
      <c r="AT138" s="227" t="s">
        <v>221</v>
      </c>
      <c r="AU138" s="227" t="s">
        <v>86</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511</v>
      </c>
      <c r="BM138" s="227" t="s">
        <v>3921</v>
      </c>
    </row>
    <row r="139" s="13" customFormat="1">
      <c r="A139" s="13"/>
      <c r="B139" s="229"/>
      <c r="C139" s="230"/>
      <c r="D139" s="231" t="s">
        <v>228</v>
      </c>
      <c r="E139" s="232" t="s">
        <v>32</v>
      </c>
      <c r="F139" s="233" t="s">
        <v>3922</v>
      </c>
      <c r="G139" s="230"/>
      <c r="H139" s="234">
        <v>3.6000000000000001</v>
      </c>
      <c r="I139" s="235"/>
      <c r="J139" s="230"/>
      <c r="K139" s="230"/>
      <c r="L139" s="236"/>
      <c r="M139" s="263"/>
      <c r="N139" s="264"/>
      <c r="O139" s="264"/>
      <c r="P139" s="264"/>
      <c r="Q139" s="264"/>
      <c r="R139" s="264"/>
      <c r="S139" s="264"/>
      <c r="T139" s="265"/>
      <c r="U139" s="13"/>
      <c r="V139" s="13"/>
      <c r="W139" s="13"/>
      <c r="X139" s="13"/>
      <c r="Y139" s="13"/>
      <c r="Z139" s="13"/>
      <c r="AA139" s="13"/>
      <c r="AB139" s="13"/>
      <c r="AC139" s="13"/>
      <c r="AD139" s="13"/>
      <c r="AE139" s="13"/>
      <c r="AT139" s="240" t="s">
        <v>228</v>
      </c>
      <c r="AU139" s="240" t="s">
        <v>86</v>
      </c>
      <c r="AV139" s="13" t="s">
        <v>86</v>
      </c>
      <c r="AW139" s="13" t="s">
        <v>39</v>
      </c>
      <c r="AX139" s="13" t="s">
        <v>84</v>
      </c>
      <c r="AY139" s="240" t="s">
        <v>219</v>
      </c>
    </row>
    <row r="140" s="2" customFormat="1" ht="6.96" customHeight="1">
      <c r="A140" s="42"/>
      <c r="B140" s="63"/>
      <c r="C140" s="64"/>
      <c r="D140" s="64"/>
      <c r="E140" s="64"/>
      <c r="F140" s="64"/>
      <c r="G140" s="64"/>
      <c r="H140" s="64"/>
      <c r="I140" s="64"/>
      <c r="J140" s="64"/>
      <c r="K140" s="64"/>
      <c r="L140" s="48"/>
      <c r="M140" s="42"/>
      <c r="O140" s="42"/>
      <c r="P140" s="42"/>
      <c r="Q140" s="42"/>
      <c r="R140" s="42"/>
      <c r="S140" s="42"/>
      <c r="T140" s="42"/>
      <c r="U140" s="42"/>
      <c r="V140" s="42"/>
      <c r="W140" s="42"/>
      <c r="X140" s="42"/>
      <c r="Y140" s="42"/>
      <c r="Z140" s="42"/>
      <c r="AA140" s="42"/>
      <c r="AB140" s="42"/>
      <c r="AC140" s="42"/>
      <c r="AD140" s="42"/>
      <c r="AE140" s="42"/>
    </row>
  </sheetData>
  <sheetProtection sheet="1" autoFilter="0" formatColumns="0" formatRows="0" objects="1" scenarios="1" spinCount="100000" saltValue="LthkWMcxFIpBIn4Z2YlilTQHoZ9C5HsyNZcwkj0jTgj0M75JXLddWjqKFWzFcyny+3tOWJliG09/p1ebRGj13w==" hashValue="KFHs9VuQa5PqZExNEKjeZt2i91X63oxL09yHKL/vSInLIQ93k8RGvvzdfKb8x/G9wSLnMyJqUrB8ZjwxiC/4FQ==" algorithmName="SHA-512" password="CC35"/>
  <autoFilter ref="C88:K139"/>
  <mergeCells count="12">
    <mergeCell ref="E7:H7"/>
    <mergeCell ref="E9:H9"/>
    <mergeCell ref="E11:H11"/>
    <mergeCell ref="E20:H20"/>
    <mergeCell ref="E29:H29"/>
    <mergeCell ref="E50:H50"/>
    <mergeCell ref="E52:H52"/>
    <mergeCell ref="E54:H54"/>
    <mergeCell ref="E77:H77"/>
    <mergeCell ref="E79:H79"/>
    <mergeCell ref="E81:H8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187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3807</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3923</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ROUND((SUM(BE87:BE100)),  2)</f>
        <v>0</v>
      </c>
      <c r="G35" s="42"/>
      <c r="H35" s="42"/>
      <c r="I35" s="161">
        <v>0.20999999999999999</v>
      </c>
      <c r="J35" s="160">
        <f>ROUND(((SUM(BE87:BE100))*I35),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ROUND((SUM(BF87:BF100)),  2)</f>
        <v>0</v>
      </c>
      <c r="G36" s="42"/>
      <c r="H36" s="42"/>
      <c r="I36" s="161">
        <v>0.14999999999999999</v>
      </c>
      <c r="J36" s="160">
        <f>ROUND(((SUM(BF87:BF100))*I36),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ROUND((SUM(BG87:BG100)),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ROUND((SUM(BH87:BH100)),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ROUND((SUM(BI87:BI100)),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3807</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99-99 - Materiál dodaný objednatelem ! NEOCEŇOVAT !</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3924</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9"/>
      <c r="D65" s="185" t="s">
        <v>3925</v>
      </c>
      <c r="E65" s="186"/>
      <c r="F65" s="186"/>
      <c r="G65" s="186"/>
      <c r="H65" s="186"/>
      <c r="I65" s="186"/>
      <c r="J65" s="187">
        <f>J89</f>
        <v>0</v>
      </c>
      <c r="K65" s="129"/>
      <c r="L65" s="188"/>
      <c r="S65" s="10"/>
      <c r="T65" s="10"/>
      <c r="U65" s="10"/>
      <c r="V65" s="10"/>
      <c r="W65" s="10"/>
      <c r="X65" s="10"/>
      <c r="Y65" s="10"/>
      <c r="Z65" s="10"/>
      <c r="AA65" s="10"/>
      <c r="AB65" s="10"/>
      <c r="AC65" s="10"/>
      <c r="AD65" s="10"/>
      <c r="AE65" s="10"/>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3807</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99-99 - Materiál dodaný objednatelem ! NEOCEŇOVAT !</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f>
        <v>0</v>
      </c>
      <c r="Q87" s="100"/>
      <c r="R87" s="197">
        <f>R88</f>
        <v>3371.1588000000002</v>
      </c>
      <c r="S87" s="100"/>
      <c r="T87" s="198">
        <f>T88</f>
        <v>0</v>
      </c>
      <c r="U87" s="42"/>
      <c r="V87" s="42"/>
      <c r="W87" s="42"/>
      <c r="X87" s="42"/>
      <c r="Y87" s="42"/>
      <c r="Z87" s="42"/>
      <c r="AA87" s="42"/>
      <c r="AB87" s="42"/>
      <c r="AC87" s="42"/>
      <c r="AD87" s="42"/>
      <c r="AE87" s="42"/>
      <c r="AT87" s="20" t="s">
        <v>76</v>
      </c>
      <c r="AU87" s="20" t="s">
        <v>196</v>
      </c>
      <c r="BK87" s="199">
        <f>BK88</f>
        <v>0</v>
      </c>
    </row>
    <row r="88" s="12" customFormat="1" ht="25.92" customHeight="1">
      <c r="A88" s="12"/>
      <c r="B88" s="200"/>
      <c r="C88" s="201"/>
      <c r="D88" s="202" t="s">
        <v>76</v>
      </c>
      <c r="E88" s="203" t="s">
        <v>217</v>
      </c>
      <c r="F88" s="203" t="s">
        <v>217</v>
      </c>
      <c r="G88" s="201"/>
      <c r="H88" s="201"/>
      <c r="I88" s="204"/>
      <c r="J88" s="205">
        <f>BK88</f>
        <v>0</v>
      </c>
      <c r="K88" s="201"/>
      <c r="L88" s="206"/>
      <c r="M88" s="207"/>
      <c r="N88" s="208"/>
      <c r="O88" s="208"/>
      <c r="P88" s="209">
        <f>P89</f>
        <v>0</v>
      </c>
      <c r="Q88" s="208"/>
      <c r="R88" s="209">
        <f>R89</f>
        <v>3371.1588000000002</v>
      </c>
      <c r="S88" s="208"/>
      <c r="T88" s="210">
        <f>T89</f>
        <v>0</v>
      </c>
      <c r="U88" s="12"/>
      <c r="V88" s="12"/>
      <c r="W88" s="12"/>
      <c r="X88" s="12"/>
      <c r="Y88" s="12"/>
      <c r="Z88" s="12"/>
      <c r="AA88" s="12"/>
      <c r="AB88" s="12"/>
      <c r="AC88" s="12"/>
      <c r="AD88" s="12"/>
      <c r="AE88" s="12"/>
      <c r="AR88" s="211" t="s">
        <v>84</v>
      </c>
      <c r="AT88" s="212" t="s">
        <v>76</v>
      </c>
      <c r="AU88" s="212" t="s">
        <v>77</v>
      </c>
      <c r="AY88" s="211" t="s">
        <v>219</v>
      </c>
      <c r="BK88" s="213">
        <f>BK89</f>
        <v>0</v>
      </c>
    </row>
    <row r="89" s="12" customFormat="1" ht="22.8" customHeight="1">
      <c r="A89" s="12"/>
      <c r="B89" s="200"/>
      <c r="C89" s="201"/>
      <c r="D89" s="202" t="s">
        <v>76</v>
      </c>
      <c r="E89" s="214" t="s">
        <v>3926</v>
      </c>
      <c r="F89" s="214" t="s">
        <v>3927</v>
      </c>
      <c r="G89" s="201"/>
      <c r="H89" s="201"/>
      <c r="I89" s="204"/>
      <c r="J89" s="215">
        <f>BK89</f>
        <v>0</v>
      </c>
      <c r="K89" s="201"/>
      <c r="L89" s="206"/>
      <c r="M89" s="207"/>
      <c r="N89" s="208"/>
      <c r="O89" s="208"/>
      <c r="P89" s="209">
        <f>SUM(P90:P100)</f>
        <v>0</v>
      </c>
      <c r="Q89" s="208"/>
      <c r="R89" s="209">
        <f>SUM(R90:R100)</f>
        <v>3371.1588000000002</v>
      </c>
      <c r="S89" s="208"/>
      <c r="T89" s="210">
        <f>SUM(T90:T100)</f>
        <v>0</v>
      </c>
      <c r="U89" s="12"/>
      <c r="V89" s="12"/>
      <c r="W89" s="12"/>
      <c r="X89" s="12"/>
      <c r="Y89" s="12"/>
      <c r="Z89" s="12"/>
      <c r="AA89" s="12"/>
      <c r="AB89" s="12"/>
      <c r="AC89" s="12"/>
      <c r="AD89" s="12"/>
      <c r="AE89" s="12"/>
      <c r="AR89" s="211" t="s">
        <v>84</v>
      </c>
      <c r="AT89" s="212" t="s">
        <v>76</v>
      </c>
      <c r="AU89" s="212" t="s">
        <v>84</v>
      </c>
      <c r="AY89" s="211" t="s">
        <v>219</v>
      </c>
      <c r="BK89" s="213">
        <f>SUM(BK90:BK100)</f>
        <v>0</v>
      </c>
    </row>
    <row r="90" s="2" customFormat="1" ht="21.75" customHeight="1">
      <c r="A90" s="42"/>
      <c r="B90" s="43"/>
      <c r="C90" s="252" t="s">
        <v>84</v>
      </c>
      <c r="D90" s="252" t="s">
        <v>280</v>
      </c>
      <c r="E90" s="253" t="s">
        <v>3928</v>
      </c>
      <c r="F90" s="254" t="s">
        <v>3929</v>
      </c>
      <c r="G90" s="255" t="s">
        <v>240</v>
      </c>
      <c r="H90" s="256">
        <v>35</v>
      </c>
      <c r="I90" s="257"/>
      <c r="J90" s="258">
        <f>ROUND(I90*H90,2)</f>
        <v>0</v>
      </c>
      <c r="K90" s="254" t="s">
        <v>690</v>
      </c>
      <c r="L90" s="259"/>
      <c r="M90" s="260" t="s">
        <v>32</v>
      </c>
      <c r="N90" s="261" t="s">
        <v>48</v>
      </c>
      <c r="O90" s="88"/>
      <c r="P90" s="225">
        <f>O90*H90</f>
        <v>0</v>
      </c>
      <c r="Q90" s="225">
        <v>5.9268000000000001</v>
      </c>
      <c r="R90" s="225">
        <f>Q90*H90</f>
        <v>207.43799999999999</v>
      </c>
      <c r="S90" s="225">
        <v>0</v>
      </c>
      <c r="T90" s="226">
        <f>S90*H90</f>
        <v>0</v>
      </c>
      <c r="U90" s="42"/>
      <c r="V90" s="42"/>
      <c r="W90" s="42"/>
      <c r="X90" s="42"/>
      <c r="Y90" s="42"/>
      <c r="Z90" s="42"/>
      <c r="AA90" s="42"/>
      <c r="AB90" s="42"/>
      <c r="AC90" s="42"/>
      <c r="AD90" s="42"/>
      <c r="AE90" s="42"/>
      <c r="AR90" s="227" t="s">
        <v>262</v>
      </c>
      <c r="AT90" s="227" t="s">
        <v>280</v>
      </c>
      <c r="AU90" s="227" t="s">
        <v>86</v>
      </c>
      <c r="AY90" s="20" t="s">
        <v>219</v>
      </c>
      <c r="BE90" s="228">
        <f>IF(N90="základní",J90,0)</f>
        <v>0</v>
      </c>
      <c r="BF90" s="228">
        <f>IF(N90="snížená",J90,0)</f>
        <v>0</v>
      </c>
      <c r="BG90" s="228">
        <f>IF(N90="zákl. přenesená",J90,0)</f>
        <v>0</v>
      </c>
      <c r="BH90" s="228">
        <f>IF(N90="sníž. přenesená",J90,0)</f>
        <v>0</v>
      </c>
      <c r="BI90" s="228">
        <f>IF(N90="nulová",J90,0)</f>
        <v>0</v>
      </c>
      <c r="BJ90" s="20" t="s">
        <v>84</v>
      </c>
      <c r="BK90" s="228">
        <f>ROUND(I90*H90,2)</f>
        <v>0</v>
      </c>
      <c r="BL90" s="20" t="s">
        <v>226</v>
      </c>
      <c r="BM90" s="227" t="s">
        <v>3930</v>
      </c>
    </row>
    <row r="91" s="13" customFormat="1">
      <c r="A91" s="13"/>
      <c r="B91" s="229"/>
      <c r="C91" s="230"/>
      <c r="D91" s="231" t="s">
        <v>228</v>
      </c>
      <c r="E91" s="232" t="s">
        <v>32</v>
      </c>
      <c r="F91" s="233" t="s">
        <v>390</v>
      </c>
      <c r="G91" s="230"/>
      <c r="H91" s="234">
        <v>35</v>
      </c>
      <c r="I91" s="235"/>
      <c r="J91" s="230"/>
      <c r="K91" s="230"/>
      <c r="L91" s="236"/>
      <c r="M91" s="237"/>
      <c r="N91" s="238"/>
      <c r="O91" s="238"/>
      <c r="P91" s="238"/>
      <c r="Q91" s="238"/>
      <c r="R91" s="238"/>
      <c r="S91" s="238"/>
      <c r="T91" s="239"/>
      <c r="U91" s="13"/>
      <c r="V91" s="13"/>
      <c r="W91" s="13"/>
      <c r="X91" s="13"/>
      <c r="Y91" s="13"/>
      <c r="Z91" s="13"/>
      <c r="AA91" s="13"/>
      <c r="AB91" s="13"/>
      <c r="AC91" s="13"/>
      <c r="AD91" s="13"/>
      <c r="AE91" s="13"/>
      <c r="AT91" s="240" t="s">
        <v>228</v>
      </c>
      <c r="AU91" s="240" t="s">
        <v>86</v>
      </c>
      <c r="AV91" s="13" t="s">
        <v>86</v>
      </c>
      <c r="AW91" s="13" t="s">
        <v>39</v>
      </c>
      <c r="AX91" s="13" t="s">
        <v>84</v>
      </c>
      <c r="AY91" s="240" t="s">
        <v>219</v>
      </c>
    </row>
    <row r="92" s="15" customFormat="1">
      <c r="A92" s="15"/>
      <c r="B92" s="266"/>
      <c r="C92" s="267"/>
      <c r="D92" s="231" t="s">
        <v>228</v>
      </c>
      <c r="E92" s="268" t="s">
        <v>32</v>
      </c>
      <c r="F92" s="269" t="s">
        <v>3931</v>
      </c>
      <c r="G92" s="267"/>
      <c r="H92" s="268" t="s">
        <v>32</v>
      </c>
      <c r="I92" s="270"/>
      <c r="J92" s="267"/>
      <c r="K92" s="267"/>
      <c r="L92" s="271"/>
      <c r="M92" s="272"/>
      <c r="N92" s="273"/>
      <c r="O92" s="273"/>
      <c r="P92" s="273"/>
      <c r="Q92" s="273"/>
      <c r="R92" s="273"/>
      <c r="S92" s="273"/>
      <c r="T92" s="274"/>
      <c r="U92" s="15"/>
      <c r="V92" s="15"/>
      <c r="W92" s="15"/>
      <c r="X92" s="15"/>
      <c r="Y92" s="15"/>
      <c r="Z92" s="15"/>
      <c r="AA92" s="15"/>
      <c r="AB92" s="15"/>
      <c r="AC92" s="15"/>
      <c r="AD92" s="15"/>
      <c r="AE92" s="15"/>
      <c r="AT92" s="275" t="s">
        <v>228</v>
      </c>
      <c r="AU92" s="275" t="s">
        <v>86</v>
      </c>
      <c r="AV92" s="15" t="s">
        <v>84</v>
      </c>
      <c r="AW92" s="15" t="s">
        <v>39</v>
      </c>
      <c r="AX92" s="15" t="s">
        <v>77</v>
      </c>
      <c r="AY92" s="275" t="s">
        <v>219</v>
      </c>
    </row>
    <row r="93" s="14" customFormat="1">
      <c r="A93" s="14"/>
      <c r="B93" s="241"/>
      <c r="C93" s="242"/>
      <c r="D93" s="231" t="s">
        <v>228</v>
      </c>
      <c r="E93" s="243" t="s">
        <v>32</v>
      </c>
      <c r="F93" s="244" t="s">
        <v>231</v>
      </c>
      <c r="G93" s="242"/>
      <c r="H93" s="245">
        <v>35</v>
      </c>
      <c r="I93" s="246"/>
      <c r="J93" s="242"/>
      <c r="K93" s="242"/>
      <c r="L93" s="247"/>
      <c r="M93" s="248"/>
      <c r="N93" s="249"/>
      <c r="O93" s="249"/>
      <c r="P93" s="249"/>
      <c r="Q93" s="249"/>
      <c r="R93" s="249"/>
      <c r="S93" s="249"/>
      <c r="T93" s="250"/>
      <c r="U93" s="14"/>
      <c r="V93" s="14"/>
      <c r="W93" s="14"/>
      <c r="X93" s="14"/>
      <c r="Y93" s="14"/>
      <c r="Z93" s="14"/>
      <c r="AA93" s="14"/>
      <c r="AB93" s="14"/>
      <c r="AC93" s="14"/>
      <c r="AD93" s="14"/>
      <c r="AE93" s="14"/>
      <c r="AT93" s="251" t="s">
        <v>228</v>
      </c>
      <c r="AU93" s="251" t="s">
        <v>86</v>
      </c>
      <c r="AV93" s="14" t="s">
        <v>226</v>
      </c>
      <c r="AW93" s="14" t="s">
        <v>39</v>
      </c>
      <c r="AX93" s="14" t="s">
        <v>77</v>
      </c>
      <c r="AY93" s="251" t="s">
        <v>219</v>
      </c>
    </row>
    <row r="94" s="2" customFormat="1" ht="21.75" customHeight="1">
      <c r="A94" s="42"/>
      <c r="B94" s="43"/>
      <c r="C94" s="252" t="s">
        <v>86</v>
      </c>
      <c r="D94" s="252" t="s">
        <v>280</v>
      </c>
      <c r="E94" s="253" t="s">
        <v>3932</v>
      </c>
      <c r="F94" s="254" t="s">
        <v>3933</v>
      </c>
      <c r="G94" s="255" t="s">
        <v>240</v>
      </c>
      <c r="H94" s="256">
        <v>56</v>
      </c>
      <c r="I94" s="257"/>
      <c r="J94" s="258">
        <f>ROUND(I94*H94,2)</f>
        <v>0</v>
      </c>
      <c r="K94" s="254" t="s">
        <v>690</v>
      </c>
      <c r="L94" s="259"/>
      <c r="M94" s="260" t="s">
        <v>32</v>
      </c>
      <c r="N94" s="261" t="s">
        <v>48</v>
      </c>
      <c r="O94" s="88"/>
      <c r="P94" s="225">
        <f>O94*H94</f>
        <v>0</v>
      </c>
      <c r="Q94" s="225">
        <v>5.9268000000000001</v>
      </c>
      <c r="R94" s="225">
        <f>Q94*H94</f>
        <v>331.9008</v>
      </c>
      <c r="S94" s="225">
        <v>0</v>
      </c>
      <c r="T94" s="226">
        <f>S94*H94</f>
        <v>0</v>
      </c>
      <c r="U94" s="42"/>
      <c r="V94" s="42"/>
      <c r="W94" s="42"/>
      <c r="X94" s="42"/>
      <c r="Y94" s="42"/>
      <c r="Z94" s="42"/>
      <c r="AA94" s="42"/>
      <c r="AB94" s="42"/>
      <c r="AC94" s="42"/>
      <c r="AD94" s="42"/>
      <c r="AE94" s="42"/>
      <c r="AR94" s="227" t="s">
        <v>262</v>
      </c>
      <c r="AT94" s="227" t="s">
        <v>280</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226</v>
      </c>
      <c r="BM94" s="227" t="s">
        <v>3934</v>
      </c>
    </row>
    <row r="95" s="13" customFormat="1">
      <c r="A95" s="13"/>
      <c r="B95" s="229"/>
      <c r="C95" s="230"/>
      <c r="D95" s="231" t="s">
        <v>228</v>
      </c>
      <c r="E95" s="232" t="s">
        <v>32</v>
      </c>
      <c r="F95" s="233" t="s">
        <v>481</v>
      </c>
      <c r="G95" s="230"/>
      <c r="H95" s="234">
        <v>56</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15" customFormat="1">
      <c r="A96" s="15"/>
      <c r="B96" s="266"/>
      <c r="C96" s="267"/>
      <c r="D96" s="231" t="s">
        <v>228</v>
      </c>
      <c r="E96" s="268" t="s">
        <v>32</v>
      </c>
      <c r="F96" s="269" t="s">
        <v>3935</v>
      </c>
      <c r="G96" s="267"/>
      <c r="H96" s="268" t="s">
        <v>32</v>
      </c>
      <c r="I96" s="270"/>
      <c r="J96" s="267"/>
      <c r="K96" s="267"/>
      <c r="L96" s="271"/>
      <c r="M96" s="272"/>
      <c r="N96" s="273"/>
      <c r="O96" s="273"/>
      <c r="P96" s="273"/>
      <c r="Q96" s="273"/>
      <c r="R96" s="273"/>
      <c r="S96" s="273"/>
      <c r="T96" s="274"/>
      <c r="U96" s="15"/>
      <c r="V96" s="15"/>
      <c r="W96" s="15"/>
      <c r="X96" s="15"/>
      <c r="Y96" s="15"/>
      <c r="Z96" s="15"/>
      <c r="AA96" s="15"/>
      <c r="AB96" s="15"/>
      <c r="AC96" s="15"/>
      <c r="AD96" s="15"/>
      <c r="AE96" s="15"/>
      <c r="AT96" s="275" t="s">
        <v>228</v>
      </c>
      <c r="AU96" s="275" t="s">
        <v>86</v>
      </c>
      <c r="AV96" s="15" t="s">
        <v>84</v>
      </c>
      <c r="AW96" s="15" t="s">
        <v>39</v>
      </c>
      <c r="AX96" s="15" t="s">
        <v>77</v>
      </c>
      <c r="AY96" s="275" t="s">
        <v>219</v>
      </c>
    </row>
    <row r="97" s="14" customFormat="1">
      <c r="A97" s="14"/>
      <c r="B97" s="241"/>
      <c r="C97" s="242"/>
      <c r="D97" s="231" t="s">
        <v>228</v>
      </c>
      <c r="E97" s="243" t="s">
        <v>32</v>
      </c>
      <c r="F97" s="244" t="s">
        <v>231</v>
      </c>
      <c r="G97" s="242"/>
      <c r="H97" s="245">
        <v>56</v>
      </c>
      <c r="I97" s="246"/>
      <c r="J97" s="242"/>
      <c r="K97" s="242"/>
      <c r="L97" s="247"/>
      <c r="M97" s="248"/>
      <c r="N97" s="249"/>
      <c r="O97" s="249"/>
      <c r="P97" s="249"/>
      <c r="Q97" s="249"/>
      <c r="R97" s="249"/>
      <c r="S97" s="249"/>
      <c r="T97" s="250"/>
      <c r="U97" s="14"/>
      <c r="V97" s="14"/>
      <c r="W97" s="14"/>
      <c r="X97" s="14"/>
      <c r="Y97" s="14"/>
      <c r="Z97" s="14"/>
      <c r="AA97" s="14"/>
      <c r="AB97" s="14"/>
      <c r="AC97" s="14"/>
      <c r="AD97" s="14"/>
      <c r="AE97" s="14"/>
      <c r="AT97" s="251" t="s">
        <v>228</v>
      </c>
      <c r="AU97" s="251" t="s">
        <v>86</v>
      </c>
      <c r="AV97" s="14" t="s">
        <v>226</v>
      </c>
      <c r="AW97" s="14" t="s">
        <v>39</v>
      </c>
      <c r="AX97" s="14" t="s">
        <v>77</v>
      </c>
      <c r="AY97" s="251" t="s">
        <v>219</v>
      </c>
    </row>
    <row r="98" s="2" customFormat="1" ht="33" customHeight="1">
      <c r="A98" s="42"/>
      <c r="B98" s="43"/>
      <c r="C98" s="252" t="s">
        <v>237</v>
      </c>
      <c r="D98" s="252" t="s">
        <v>280</v>
      </c>
      <c r="E98" s="253" t="s">
        <v>3936</v>
      </c>
      <c r="F98" s="254" t="s">
        <v>3937</v>
      </c>
      <c r="G98" s="255" t="s">
        <v>240</v>
      </c>
      <c r="H98" s="256">
        <v>8660</v>
      </c>
      <c r="I98" s="257"/>
      <c r="J98" s="258">
        <f>ROUND(I98*H98,2)</f>
        <v>0</v>
      </c>
      <c r="K98" s="254" t="s">
        <v>3938</v>
      </c>
      <c r="L98" s="259"/>
      <c r="M98" s="260" t="s">
        <v>32</v>
      </c>
      <c r="N98" s="261" t="s">
        <v>48</v>
      </c>
      <c r="O98" s="88"/>
      <c r="P98" s="225">
        <f>O98*H98</f>
        <v>0</v>
      </c>
      <c r="Q98" s="225">
        <v>0.32700000000000001</v>
      </c>
      <c r="R98" s="225">
        <f>Q98*H98</f>
        <v>2831.8200000000002</v>
      </c>
      <c r="S98" s="225">
        <v>0</v>
      </c>
      <c r="T98" s="226">
        <f>S98*H98</f>
        <v>0</v>
      </c>
      <c r="U98" s="42"/>
      <c r="V98" s="42"/>
      <c r="W98" s="42"/>
      <c r="X98" s="42"/>
      <c r="Y98" s="42"/>
      <c r="Z98" s="42"/>
      <c r="AA98" s="42"/>
      <c r="AB98" s="42"/>
      <c r="AC98" s="42"/>
      <c r="AD98" s="42"/>
      <c r="AE98" s="42"/>
      <c r="AR98" s="227" t="s">
        <v>262</v>
      </c>
      <c r="AT98" s="227" t="s">
        <v>280</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3939</v>
      </c>
    </row>
    <row r="99" s="15" customFormat="1">
      <c r="A99" s="15"/>
      <c r="B99" s="266"/>
      <c r="C99" s="267"/>
      <c r="D99" s="231" t="s">
        <v>228</v>
      </c>
      <c r="E99" s="268" t="s">
        <v>32</v>
      </c>
      <c r="F99" s="269" t="s">
        <v>3940</v>
      </c>
      <c r="G99" s="267"/>
      <c r="H99" s="268" t="s">
        <v>32</v>
      </c>
      <c r="I99" s="270"/>
      <c r="J99" s="267"/>
      <c r="K99" s="267"/>
      <c r="L99" s="271"/>
      <c r="M99" s="272"/>
      <c r="N99" s="273"/>
      <c r="O99" s="273"/>
      <c r="P99" s="273"/>
      <c r="Q99" s="273"/>
      <c r="R99" s="273"/>
      <c r="S99" s="273"/>
      <c r="T99" s="274"/>
      <c r="U99" s="15"/>
      <c r="V99" s="15"/>
      <c r="W99" s="15"/>
      <c r="X99" s="15"/>
      <c r="Y99" s="15"/>
      <c r="Z99" s="15"/>
      <c r="AA99" s="15"/>
      <c r="AB99" s="15"/>
      <c r="AC99" s="15"/>
      <c r="AD99" s="15"/>
      <c r="AE99" s="15"/>
      <c r="AT99" s="275" t="s">
        <v>228</v>
      </c>
      <c r="AU99" s="275" t="s">
        <v>86</v>
      </c>
      <c r="AV99" s="15" t="s">
        <v>84</v>
      </c>
      <c r="AW99" s="15" t="s">
        <v>39</v>
      </c>
      <c r="AX99" s="15" t="s">
        <v>77</v>
      </c>
      <c r="AY99" s="275" t="s">
        <v>219</v>
      </c>
    </row>
    <row r="100" s="13" customFormat="1">
      <c r="A100" s="13"/>
      <c r="B100" s="229"/>
      <c r="C100" s="230"/>
      <c r="D100" s="231" t="s">
        <v>228</v>
      </c>
      <c r="E100" s="232" t="s">
        <v>32</v>
      </c>
      <c r="F100" s="233" t="s">
        <v>3941</v>
      </c>
      <c r="G100" s="230"/>
      <c r="H100" s="234">
        <v>8660</v>
      </c>
      <c r="I100" s="235"/>
      <c r="J100" s="230"/>
      <c r="K100" s="230"/>
      <c r="L100" s="236"/>
      <c r="M100" s="263"/>
      <c r="N100" s="264"/>
      <c r="O100" s="264"/>
      <c r="P100" s="264"/>
      <c r="Q100" s="264"/>
      <c r="R100" s="264"/>
      <c r="S100" s="264"/>
      <c r="T100" s="265"/>
      <c r="U100" s="13"/>
      <c r="V100" s="13"/>
      <c r="W100" s="13"/>
      <c r="X100" s="13"/>
      <c r="Y100" s="13"/>
      <c r="Z100" s="13"/>
      <c r="AA100" s="13"/>
      <c r="AB100" s="13"/>
      <c r="AC100" s="13"/>
      <c r="AD100" s="13"/>
      <c r="AE100" s="13"/>
      <c r="AT100" s="240" t="s">
        <v>228</v>
      </c>
      <c r="AU100" s="240" t="s">
        <v>86</v>
      </c>
      <c r="AV100" s="13" t="s">
        <v>86</v>
      </c>
      <c r="AW100" s="13" t="s">
        <v>39</v>
      </c>
      <c r="AX100" s="13" t="s">
        <v>84</v>
      </c>
      <c r="AY100" s="240" t="s">
        <v>219</v>
      </c>
    </row>
    <row r="101" s="2" customFormat="1" ht="6.96" customHeight="1">
      <c r="A101" s="42"/>
      <c r="B101" s="63"/>
      <c r="C101" s="64"/>
      <c r="D101" s="64"/>
      <c r="E101" s="64"/>
      <c r="F101" s="64"/>
      <c r="G101" s="64"/>
      <c r="H101" s="64"/>
      <c r="I101" s="64"/>
      <c r="J101" s="64"/>
      <c r="K101" s="64"/>
      <c r="L101" s="48"/>
      <c r="M101" s="42"/>
      <c r="O101" s="42"/>
      <c r="P101" s="42"/>
      <c r="Q101" s="42"/>
      <c r="R101" s="42"/>
      <c r="S101" s="42"/>
      <c r="T101" s="42"/>
      <c r="U101" s="42"/>
      <c r="V101" s="42"/>
      <c r="W101" s="42"/>
      <c r="X101" s="42"/>
      <c r="Y101" s="42"/>
      <c r="Z101" s="42"/>
      <c r="AA101" s="42"/>
      <c r="AB101" s="42"/>
      <c r="AC101" s="42"/>
      <c r="AD101" s="42"/>
      <c r="AE101" s="42"/>
    </row>
  </sheetData>
  <sheetProtection sheet="1" autoFilter="0" formatColumns="0" formatRows="0" objects="1" scenarios="1" spinCount="100000" saltValue="rS8+e8g/N5KZLbYodgcNgBnMqBRVQlgSKHVENrLpd7ed9+XZHnhUG8FblbT3iJPKNvBIwgNZ9hEiz++wYWp+aw==" hashValue="2aOD4Axe7M4OsmZFs2phnlrP/pJPrOXy6LbrbHsn8DFyMXTtZoRPnVzpMXiPikD0xCZu9hCKiwe2PGN/qsFS7w==" algorithmName="SHA-512" password="CC35"/>
  <autoFilter ref="C86:K100"/>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2"/>
      <c r="C3" s="143"/>
      <c r="D3" s="143"/>
      <c r="E3" s="143"/>
      <c r="F3" s="143"/>
      <c r="G3" s="143"/>
      <c r="H3" s="23"/>
    </row>
    <row r="4" s="1" customFormat="1" ht="24.96" customHeight="1">
      <c r="B4" s="23"/>
      <c r="C4" s="144" t="s">
        <v>3942</v>
      </c>
      <c r="H4" s="23"/>
    </row>
    <row r="5" s="1" customFormat="1" ht="12" customHeight="1">
      <c r="B5" s="23"/>
      <c r="C5" s="314" t="s">
        <v>13</v>
      </c>
      <c r="D5" s="153" t="s">
        <v>14</v>
      </c>
      <c r="E5" s="1"/>
      <c r="F5" s="1"/>
      <c r="H5" s="23"/>
    </row>
    <row r="6" s="1" customFormat="1" ht="36.96" customHeight="1">
      <c r="B6" s="23"/>
      <c r="C6" s="315" t="s">
        <v>16</v>
      </c>
      <c r="D6" s="316" t="s">
        <v>17</v>
      </c>
      <c r="E6" s="1"/>
      <c r="F6" s="1"/>
      <c r="H6" s="23"/>
    </row>
    <row r="7" s="1" customFormat="1" ht="16.5" customHeight="1">
      <c r="B7" s="23"/>
      <c r="C7" s="146" t="s">
        <v>24</v>
      </c>
      <c r="D7" s="150" t="str">
        <f>'Rekapitulace stavby'!AN8</f>
        <v>7. 2. 2025</v>
      </c>
      <c r="H7" s="23"/>
    </row>
    <row r="8" s="2" customFormat="1" ht="10.8" customHeight="1">
      <c r="A8" s="42"/>
      <c r="B8" s="48"/>
      <c r="C8" s="42"/>
      <c r="D8" s="42"/>
      <c r="E8" s="42"/>
      <c r="F8" s="42"/>
      <c r="G8" s="42"/>
      <c r="H8" s="48"/>
    </row>
    <row r="9" s="11" customFormat="1" ht="29.28" customHeight="1">
      <c r="A9" s="189"/>
      <c r="B9" s="317"/>
      <c r="C9" s="318" t="s">
        <v>58</v>
      </c>
      <c r="D9" s="319" t="s">
        <v>59</v>
      </c>
      <c r="E9" s="319" t="s">
        <v>206</v>
      </c>
      <c r="F9" s="320" t="s">
        <v>3943</v>
      </c>
      <c r="G9" s="189"/>
      <c r="H9" s="317"/>
    </row>
    <row r="10" s="2" customFormat="1" ht="26.4" customHeight="1">
      <c r="A10" s="42"/>
      <c r="B10" s="48"/>
      <c r="C10" s="321" t="s">
        <v>3944</v>
      </c>
      <c r="D10" s="321" t="s">
        <v>135</v>
      </c>
      <c r="E10" s="42"/>
      <c r="F10" s="42"/>
      <c r="G10" s="42"/>
      <c r="H10" s="48"/>
    </row>
    <row r="11" s="2" customFormat="1" ht="16.8" customHeight="1">
      <c r="A11" s="42"/>
      <c r="B11" s="48"/>
      <c r="C11" s="322" t="s">
        <v>1752</v>
      </c>
      <c r="D11" s="323" t="s">
        <v>1752</v>
      </c>
      <c r="E11" s="324" t="s">
        <v>32</v>
      </c>
      <c r="F11" s="325">
        <v>170</v>
      </c>
      <c r="G11" s="42"/>
      <c r="H11" s="48"/>
    </row>
    <row r="12" s="2" customFormat="1" ht="16.8" customHeight="1">
      <c r="A12" s="42"/>
      <c r="B12" s="48"/>
      <c r="C12" s="326" t="s">
        <v>1752</v>
      </c>
      <c r="D12" s="326" t="s">
        <v>1753</v>
      </c>
      <c r="E12" s="20" t="s">
        <v>32</v>
      </c>
      <c r="F12" s="327">
        <v>170</v>
      </c>
      <c r="G12" s="42"/>
      <c r="H12" s="48"/>
    </row>
    <row r="13" s="2" customFormat="1" ht="16.8" customHeight="1">
      <c r="A13" s="42"/>
      <c r="B13" s="48"/>
      <c r="C13" s="322" t="s">
        <v>1814</v>
      </c>
      <c r="D13" s="323" t="s">
        <v>1814</v>
      </c>
      <c r="E13" s="324" t="s">
        <v>32</v>
      </c>
      <c r="F13" s="325">
        <v>8</v>
      </c>
      <c r="G13" s="42"/>
      <c r="H13" s="48"/>
    </row>
    <row r="14" s="2" customFormat="1" ht="16.8" customHeight="1">
      <c r="A14" s="42"/>
      <c r="B14" s="48"/>
      <c r="C14" s="326" t="s">
        <v>32</v>
      </c>
      <c r="D14" s="326" t="s">
        <v>1813</v>
      </c>
      <c r="E14" s="20" t="s">
        <v>32</v>
      </c>
      <c r="F14" s="327">
        <v>0</v>
      </c>
      <c r="G14" s="42"/>
      <c r="H14" s="48"/>
    </row>
    <row r="15" s="2" customFormat="1" ht="16.8" customHeight="1">
      <c r="A15" s="42"/>
      <c r="B15" s="48"/>
      <c r="C15" s="326" t="s">
        <v>32</v>
      </c>
      <c r="D15" s="326" t="s">
        <v>1782</v>
      </c>
      <c r="E15" s="20" t="s">
        <v>32</v>
      </c>
      <c r="F15" s="327">
        <v>0</v>
      </c>
      <c r="G15" s="42"/>
      <c r="H15" s="48"/>
    </row>
    <row r="16" s="2" customFormat="1" ht="16.8" customHeight="1">
      <c r="A16" s="42"/>
      <c r="B16" s="48"/>
      <c r="C16" s="326" t="s">
        <v>1814</v>
      </c>
      <c r="D16" s="326" t="s">
        <v>1784</v>
      </c>
      <c r="E16" s="20" t="s">
        <v>32</v>
      </c>
      <c r="F16" s="327">
        <v>8</v>
      </c>
      <c r="G16" s="42"/>
      <c r="H16" s="48"/>
    </row>
    <row r="17" s="2" customFormat="1" ht="16.8" customHeight="1">
      <c r="A17" s="42"/>
      <c r="B17" s="48"/>
      <c r="C17" s="322" t="s">
        <v>2541</v>
      </c>
      <c r="D17" s="323" t="s">
        <v>2541</v>
      </c>
      <c r="E17" s="324" t="s">
        <v>32</v>
      </c>
      <c r="F17" s="325">
        <v>175</v>
      </c>
      <c r="G17" s="42"/>
      <c r="H17" s="48"/>
    </row>
    <row r="18" s="2" customFormat="1" ht="16.8" customHeight="1">
      <c r="A18" s="42"/>
      <c r="B18" s="48"/>
      <c r="C18" s="326" t="s">
        <v>32</v>
      </c>
      <c r="D18" s="326" t="s">
        <v>3945</v>
      </c>
      <c r="E18" s="20" t="s">
        <v>32</v>
      </c>
      <c r="F18" s="327">
        <v>0</v>
      </c>
      <c r="G18" s="42"/>
      <c r="H18" s="48"/>
    </row>
    <row r="19" s="2" customFormat="1" ht="16.8" customHeight="1">
      <c r="A19" s="42"/>
      <c r="B19" s="48"/>
      <c r="C19" s="326" t="s">
        <v>2541</v>
      </c>
      <c r="D19" s="326" t="s">
        <v>3946</v>
      </c>
      <c r="E19" s="20" t="s">
        <v>32</v>
      </c>
      <c r="F19" s="327">
        <v>175</v>
      </c>
      <c r="G19" s="42"/>
      <c r="H19" s="48"/>
    </row>
    <row r="20" s="2" customFormat="1" ht="16.8" customHeight="1">
      <c r="A20" s="42"/>
      <c r="B20" s="48"/>
      <c r="C20" s="322" t="s">
        <v>1820</v>
      </c>
      <c r="D20" s="323" t="s">
        <v>1820</v>
      </c>
      <c r="E20" s="324" t="s">
        <v>32</v>
      </c>
      <c r="F20" s="325">
        <v>1670</v>
      </c>
      <c r="G20" s="42"/>
      <c r="H20" s="48"/>
    </row>
    <row r="21" s="2" customFormat="1" ht="16.8" customHeight="1">
      <c r="A21" s="42"/>
      <c r="B21" s="48"/>
      <c r="C21" s="326" t="s">
        <v>32</v>
      </c>
      <c r="D21" s="326" t="s">
        <v>1819</v>
      </c>
      <c r="E21" s="20" t="s">
        <v>32</v>
      </c>
      <c r="F21" s="327">
        <v>0</v>
      </c>
      <c r="G21" s="42"/>
      <c r="H21" s="48"/>
    </row>
    <row r="22" s="2" customFormat="1" ht="16.8" customHeight="1">
      <c r="A22" s="42"/>
      <c r="B22" s="48"/>
      <c r="C22" s="326" t="s">
        <v>1820</v>
      </c>
      <c r="D22" s="326" t="s">
        <v>1821</v>
      </c>
      <c r="E22" s="20" t="s">
        <v>32</v>
      </c>
      <c r="F22" s="327">
        <v>1670</v>
      </c>
      <c r="G22" s="42"/>
      <c r="H22" s="48"/>
    </row>
    <row r="23" s="2" customFormat="1" ht="16.8" customHeight="1">
      <c r="A23" s="42"/>
      <c r="B23" s="48"/>
      <c r="C23" s="322" t="s">
        <v>1827</v>
      </c>
      <c r="D23" s="323" t="s">
        <v>1827</v>
      </c>
      <c r="E23" s="324" t="s">
        <v>32</v>
      </c>
      <c r="F23" s="325">
        <v>48</v>
      </c>
      <c r="G23" s="42"/>
      <c r="H23" s="48"/>
    </row>
    <row r="24" s="2" customFormat="1" ht="16.8" customHeight="1">
      <c r="A24" s="42"/>
      <c r="B24" s="48"/>
      <c r="C24" s="326" t="s">
        <v>32</v>
      </c>
      <c r="D24" s="326" t="s">
        <v>1826</v>
      </c>
      <c r="E24" s="20" t="s">
        <v>32</v>
      </c>
      <c r="F24" s="327">
        <v>0</v>
      </c>
      <c r="G24" s="42"/>
      <c r="H24" s="48"/>
    </row>
    <row r="25" s="2" customFormat="1" ht="16.8" customHeight="1">
      <c r="A25" s="42"/>
      <c r="B25" s="48"/>
      <c r="C25" s="326" t="s">
        <v>1827</v>
      </c>
      <c r="D25" s="326" t="s">
        <v>1828</v>
      </c>
      <c r="E25" s="20" t="s">
        <v>32</v>
      </c>
      <c r="F25" s="327">
        <v>48</v>
      </c>
      <c r="G25" s="42"/>
      <c r="H25" s="48"/>
    </row>
    <row r="26" s="2" customFormat="1" ht="16.8" customHeight="1">
      <c r="A26" s="42"/>
      <c r="B26" s="48"/>
      <c r="C26" s="322" t="s">
        <v>1833</v>
      </c>
      <c r="D26" s="323" t="s">
        <v>1833</v>
      </c>
      <c r="E26" s="324" t="s">
        <v>32</v>
      </c>
      <c r="F26" s="325">
        <v>480</v>
      </c>
      <c r="G26" s="42"/>
      <c r="H26" s="48"/>
    </row>
    <row r="27" s="2" customFormat="1" ht="16.8" customHeight="1">
      <c r="A27" s="42"/>
      <c r="B27" s="48"/>
      <c r="C27" s="326" t="s">
        <v>32</v>
      </c>
      <c r="D27" s="326" t="s">
        <v>1819</v>
      </c>
      <c r="E27" s="20" t="s">
        <v>32</v>
      </c>
      <c r="F27" s="327">
        <v>0</v>
      </c>
      <c r="G27" s="42"/>
      <c r="H27" s="48"/>
    </row>
    <row r="28" s="2" customFormat="1" ht="16.8" customHeight="1">
      <c r="A28" s="42"/>
      <c r="B28" s="48"/>
      <c r="C28" s="326" t="s">
        <v>1833</v>
      </c>
      <c r="D28" s="326" t="s">
        <v>1834</v>
      </c>
      <c r="E28" s="20" t="s">
        <v>32</v>
      </c>
      <c r="F28" s="327">
        <v>480</v>
      </c>
      <c r="G28" s="42"/>
      <c r="H28" s="48"/>
    </row>
    <row r="29" s="2" customFormat="1" ht="16.8" customHeight="1">
      <c r="A29" s="42"/>
      <c r="B29" s="48"/>
      <c r="C29" s="322" t="s">
        <v>2689</v>
      </c>
      <c r="D29" s="323" t="s">
        <v>2689</v>
      </c>
      <c r="E29" s="324" t="s">
        <v>32</v>
      </c>
      <c r="F29" s="325">
        <v>161</v>
      </c>
      <c r="G29" s="42"/>
      <c r="H29" s="48"/>
    </row>
    <row r="30" s="2" customFormat="1" ht="16.8" customHeight="1">
      <c r="A30" s="42"/>
      <c r="B30" s="48"/>
      <c r="C30" s="326" t="s">
        <v>2689</v>
      </c>
      <c r="D30" s="326" t="s">
        <v>3947</v>
      </c>
      <c r="E30" s="20" t="s">
        <v>32</v>
      </c>
      <c r="F30" s="327">
        <v>161</v>
      </c>
      <c r="G30" s="42"/>
      <c r="H30" s="48"/>
    </row>
    <row r="31" s="2" customFormat="1" ht="16.8" customHeight="1">
      <c r="A31" s="42"/>
      <c r="B31" s="48"/>
      <c r="C31" s="322" t="s">
        <v>1841</v>
      </c>
      <c r="D31" s="323" t="s">
        <v>1841</v>
      </c>
      <c r="E31" s="324" t="s">
        <v>32</v>
      </c>
      <c r="F31" s="325">
        <v>338</v>
      </c>
      <c r="G31" s="42"/>
      <c r="H31" s="48"/>
    </row>
    <row r="32" s="2" customFormat="1" ht="16.8" customHeight="1">
      <c r="A32" s="42"/>
      <c r="B32" s="48"/>
      <c r="C32" s="326" t="s">
        <v>1841</v>
      </c>
      <c r="D32" s="326" t="s">
        <v>1842</v>
      </c>
      <c r="E32" s="20" t="s">
        <v>32</v>
      </c>
      <c r="F32" s="327">
        <v>338</v>
      </c>
      <c r="G32" s="42"/>
      <c r="H32" s="48"/>
    </row>
    <row r="33" s="2" customFormat="1" ht="16.8" customHeight="1">
      <c r="A33" s="42"/>
      <c r="B33" s="48"/>
      <c r="C33" s="322" t="s">
        <v>2550</v>
      </c>
      <c r="D33" s="323" t="s">
        <v>2550</v>
      </c>
      <c r="E33" s="324" t="s">
        <v>32</v>
      </c>
      <c r="F33" s="325">
        <v>8</v>
      </c>
      <c r="G33" s="42"/>
      <c r="H33" s="48"/>
    </row>
    <row r="34" s="2" customFormat="1" ht="16.8" customHeight="1">
      <c r="A34" s="42"/>
      <c r="B34" s="48"/>
      <c r="C34" s="326" t="s">
        <v>32</v>
      </c>
      <c r="D34" s="326" t="s">
        <v>1782</v>
      </c>
      <c r="E34" s="20" t="s">
        <v>32</v>
      </c>
      <c r="F34" s="327">
        <v>0</v>
      </c>
      <c r="G34" s="42"/>
      <c r="H34" s="48"/>
    </row>
    <row r="35" s="2" customFormat="1" ht="16.8" customHeight="1">
      <c r="A35" s="42"/>
      <c r="B35" s="48"/>
      <c r="C35" s="326" t="s">
        <v>2550</v>
      </c>
      <c r="D35" s="326" t="s">
        <v>1784</v>
      </c>
      <c r="E35" s="20" t="s">
        <v>32</v>
      </c>
      <c r="F35" s="327">
        <v>8</v>
      </c>
      <c r="G35" s="42"/>
      <c r="H35" s="48"/>
    </row>
    <row r="36" s="2" customFormat="1" ht="16.8" customHeight="1">
      <c r="A36" s="42"/>
      <c r="B36" s="48"/>
      <c r="C36" s="322" t="s">
        <v>2226</v>
      </c>
      <c r="D36" s="323" t="s">
        <v>2226</v>
      </c>
      <c r="E36" s="324" t="s">
        <v>32</v>
      </c>
      <c r="F36" s="325">
        <v>228.59907000000001</v>
      </c>
      <c r="G36" s="42"/>
      <c r="H36" s="48"/>
    </row>
    <row r="37" s="2" customFormat="1" ht="16.8" customHeight="1">
      <c r="A37" s="42"/>
      <c r="B37" s="48"/>
      <c r="C37" s="326" t="s">
        <v>32</v>
      </c>
      <c r="D37" s="326" t="s">
        <v>2225</v>
      </c>
      <c r="E37" s="20" t="s">
        <v>32</v>
      </c>
      <c r="F37" s="327">
        <v>0</v>
      </c>
      <c r="G37" s="42"/>
      <c r="H37" s="48"/>
    </row>
    <row r="38" s="2" customFormat="1" ht="16.8" customHeight="1">
      <c r="A38" s="42"/>
      <c r="B38" s="48"/>
      <c r="C38" s="326" t="s">
        <v>2226</v>
      </c>
      <c r="D38" s="326" t="s">
        <v>3948</v>
      </c>
      <c r="E38" s="20" t="s">
        <v>32</v>
      </c>
      <c r="F38" s="327">
        <v>228.59899999999999</v>
      </c>
      <c r="G38" s="42"/>
      <c r="H38" s="48"/>
    </row>
    <row r="39" s="2" customFormat="1" ht="16.8" customHeight="1">
      <c r="A39" s="42"/>
      <c r="B39" s="48"/>
      <c r="C39" s="322" t="s">
        <v>1854</v>
      </c>
      <c r="D39" s="323" t="s">
        <v>1854</v>
      </c>
      <c r="E39" s="324" t="s">
        <v>32</v>
      </c>
      <c r="F39" s="325">
        <v>170</v>
      </c>
      <c r="G39" s="42"/>
      <c r="H39" s="48"/>
    </row>
    <row r="40" s="2" customFormat="1" ht="16.8" customHeight="1">
      <c r="A40" s="42"/>
      <c r="B40" s="48"/>
      <c r="C40" s="326" t="s">
        <v>32</v>
      </c>
      <c r="D40" s="326" t="s">
        <v>1759</v>
      </c>
      <c r="E40" s="20" t="s">
        <v>32</v>
      </c>
      <c r="F40" s="327">
        <v>0</v>
      </c>
      <c r="G40" s="42"/>
      <c r="H40" s="48"/>
    </row>
    <row r="41" s="2" customFormat="1" ht="16.8" customHeight="1">
      <c r="A41" s="42"/>
      <c r="B41" s="48"/>
      <c r="C41" s="326" t="s">
        <v>1854</v>
      </c>
      <c r="D41" s="326" t="s">
        <v>1855</v>
      </c>
      <c r="E41" s="20" t="s">
        <v>32</v>
      </c>
      <c r="F41" s="327">
        <v>170</v>
      </c>
      <c r="G41" s="42"/>
      <c r="H41" s="48"/>
    </row>
    <row r="42" s="2" customFormat="1" ht="16.8" customHeight="1">
      <c r="A42" s="42"/>
      <c r="B42" s="48"/>
      <c r="C42" s="322" t="s">
        <v>1760</v>
      </c>
      <c r="D42" s="323" t="s">
        <v>1760</v>
      </c>
      <c r="E42" s="324" t="s">
        <v>32</v>
      </c>
      <c r="F42" s="325">
        <v>1</v>
      </c>
      <c r="G42" s="42"/>
      <c r="H42" s="48"/>
    </row>
    <row r="43" s="2" customFormat="1" ht="16.8" customHeight="1">
      <c r="A43" s="42"/>
      <c r="B43" s="48"/>
      <c r="C43" s="326" t="s">
        <v>32</v>
      </c>
      <c r="D43" s="326" t="s">
        <v>1759</v>
      </c>
      <c r="E43" s="20" t="s">
        <v>32</v>
      </c>
      <c r="F43" s="327">
        <v>0</v>
      </c>
      <c r="G43" s="42"/>
      <c r="H43" s="48"/>
    </row>
    <row r="44" s="2" customFormat="1" ht="16.8" customHeight="1">
      <c r="A44" s="42"/>
      <c r="B44" s="48"/>
      <c r="C44" s="326" t="s">
        <v>1760</v>
      </c>
      <c r="D44" s="326" t="s">
        <v>1761</v>
      </c>
      <c r="E44" s="20" t="s">
        <v>32</v>
      </c>
      <c r="F44" s="327">
        <v>1</v>
      </c>
      <c r="G44" s="42"/>
      <c r="H44" s="48"/>
    </row>
    <row r="45" s="2" customFormat="1" ht="16.8" customHeight="1">
      <c r="A45" s="42"/>
      <c r="B45" s="48"/>
      <c r="C45" s="322" t="s">
        <v>1859</v>
      </c>
      <c r="D45" s="323" t="s">
        <v>1859</v>
      </c>
      <c r="E45" s="324" t="s">
        <v>32</v>
      </c>
      <c r="F45" s="325">
        <v>32.299999999999997</v>
      </c>
      <c r="G45" s="42"/>
      <c r="H45" s="48"/>
    </row>
    <row r="46" s="2" customFormat="1" ht="16.8" customHeight="1">
      <c r="A46" s="42"/>
      <c r="B46" s="48"/>
      <c r="C46" s="326" t="s">
        <v>32</v>
      </c>
      <c r="D46" s="326" t="s">
        <v>1759</v>
      </c>
      <c r="E46" s="20" t="s">
        <v>32</v>
      </c>
      <c r="F46" s="327">
        <v>0</v>
      </c>
      <c r="G46" s="42"/>
      <c r="H46" s="48"/>
    </row>
    <row r="47" s="2" customFormat="1" ht="16.8" customHeight="1">
      <c r="A47" s="42"/>
      <c r="B47" s="48"/>
      <c r="C47" s="326" t="s">
        <v>1859</v>
      </c>
      <c r="D47" s="326" t="s">
        <v>1860</v>
      </c>
      <c r="E47" s="20" t="s">
        <v>32</v>
      </c>
      <c r="F47" s="327">
        <v>32.299999999999997</v>
      </c>
      <c r="G47" s="42"/>
      <c r="H47" s="48"/>
    </row>
    <row r="48" s="2" customFormat="1" ht="16.8" customHeight="1">
      <c r="A48" s="42"/>
      <c r="B48" s="48"/>
      <c r="C48" s="322" t="s">
        <v>1865</v>
      </c>
      <c r="D48" s="323" t="s">
        <v>1865</v>
      </c>
      <c r="E48" s="324" t="s">
        <v>32</v>
      </c>
      <c r="F48" s="325">
        <v>170</v>
      </c>
      <c r="G48" s="42"/>
      <c r="H48" s="48"/>
    </row>
    <row r="49" s="2" customFormat="1" ht="16.8" customHeight="1">
      <c r="A49" s="42"/>
      <c r="B49" s="48"/>
      <c r="C49" s="326" t="s">
        <v>32</v>
      </c>
      <c r="D49" s="326" t="s">
        <v>1759</v>
      </c>
      <c r="E49" s="20" t="s">
        <v>32</v>
      </c>
      <c r="F49" s="327">
        <v>0</v>
      </c>
      <c r="G49" s="42"/>
      <c r="H49" s="48"/>
    </row>
    <row r="50" s="2" customFormat="1" ht="16.8" customHeight="1">
      <c r="A50" s="42"/>
      <c r="B50" s="48"/>
      <c r="C50" s="326" t="s">
        <v>1865</v>
      </c>
      <c r="D50" s="326" t="s">
        <v>1855</v>
      </c>
      <c r="E50" s="20" t="s">
        <v>32</v>
      </c>
      <c r="F50" s="327">
        <v>170</v>
      </c>
      <c r="G50" s="42"/>
      <c r="H50" s="48"/>
    </row>
    <row r="51" s="2" customFormat="1" ht="16.8" customHeight="1">
      <c r="A51" s="42"/>
      <c r="B51" s="48"/>
      <c r="C51" s="322" t="s">
        <v>1876</v>
      </c>
      <c r="D51" s="323" t="s">
        <v>1876</v>
      </c>
      <c r="E51" s="324" t="s">
        <v>32</v>
      </c>
      <c r="F51" s="325">
        <v>45</v>
      </c>
      <c r="G51" s="42"/>
      <c r="H51" s="48"/>
    </row>
    <row r="52" s="2" customFormat="1" ht="16.8" customHeight="1">
      <c r="A52" s="42"/>
      <c r="B52" s="48"/>
      <c r="C52" s="326" t="s">
        <v>32</v>
      </c>
      <c r="D52" s="326" t="s">
        <v>1875</v>
      </c>
      <c r="E52" s="20" t="s">
        <v>32</v>
      </c>
      <c r="F52" s="327">
        <v>0</v>
      </c>
      <c r="G52" s="42"/>
      <c r="H52" s="48"/>
    </row>
    <row r="53" s="2" customFormat="1" ht="16.8" customHeight="1">
      <c r="A53" s="42"/>
      <c r="B53" s="48"/>
      <c r="C53" s="326" t="s">
        <v>1876</v>
      </c>
      <c r="D53" s="326" t="s">
        <v>1877</v>
      </c>
      <c r="E53" s="20" t="s">
        <v>32</v>
      </c>
      <c r="F53" s="327">
        <v>45</v>
      </c>
      <c r="G53" s="42"/>
      <c r="H53" s="48"/>
    </row>
    <row r="54" s="2" customFormat="1" ht="16.8" customHeight="1">
      <c r="A54" s="42"/>
      <c r="B54" s="48"/>
      <c r="C54" s="322" t="s">
        <v>1886</v>
      </c>
      <c r="D54" s="323" t="s">
        <v>1886</v>
      </c>
      <c r="E54" s="324" t="s">
        <v>32</v>
      </c>
      <c r="F54" s="325">
        <v>18</v>
      </c>
      <c r="G54" s="42"/>
      <c r="H54" s="48"/>
    </row>
    <row r="55" s="2" customFormat="1" ht="16.8" customHeight="1">
      <c r="A55" s="42"/>
      <c r="B55" s="48"/>
      <c r="C55" s="326" t="s">
        <v>32</v>
      </c>
      <c r="D55" s="326" t="s">
        <v>1885</v>
      </c>
      <c r="E55" s="20" t="s">
        <v>32</v>
      </c>
      <c r="F55" s="327">
        <v>0</v>
      </c>
      <c r="G55" s="42"/>
      <c r="H55" s="48"/>
    </row>
    <row r="56" s="2" customFormat="1" ht="16.8" customHeight="1">
      <c r="A56" s="42"/>
      <c r="B56" s="48"/>
      <c r="C56" s="326" t="s">
        <v>1886</v>
      </c>
      <c r="D56" s="326" t="s">
        <v>1887</v>
      </c>
      <c r="E56" s="20" t="s">
        <v>32</v>
      </c>
      <c r="F56" s="327">
        <v>18</v>
      </c>
      <c r="G56" s="42"/>
      <c r="H56" s="48"/>
    </row>
    <row r="57" s="2" customFormat="1" ht="16.8" customHeight="1">
      <c r="A57" s="42"/>
      <c r="B57" s="48"/>
      <c r="C57" s="322" t="s">
        <v>2239</v>
      </c>
      <c r="D57" s="323" t="s">
        <v>2239</v>
      </c>
      <c r="E57" s="324" t="s">
        <v>32</v>
      </c>
      <c r="F57" s="325">
        <v>3.6000000000000001</v>
      </c>
      <c r="G57" s="42"/>
      <c r="H57" s="48"/>
    </row>
    <row r="58" s="2" customFormat="1" ht="16.8" customHeight="1">
      <c r="A58" s="42"/>
      <c r="B58" s="48"/>
      <c r="C58" s="326" t="s">
        <v>32</v>
      </c>
      <c r="D58" s="326" t="s">
        <v>1932</v>
      </c>
      <c r="E58" s="20" t="s">
        <v>32</v>
      </c>
      <c r="F58" s="327">
        <v>0</v>
      </c>
      <c r="G58" s="42"/>
      <c r="H58" s="48"/>
    </row>
    <row r="59" s="2" customFormat="1" ht="16.8" customHeight="1">
      <c r="A59" s="42"/>
      <c r="B59" s="48"/>
      <c r="C59" s="326" t="s">
        <v>2239</v>
      </c>
      <c r="D59" s="326" t="s">
        <v>3949</v>
      </c>
      <c r="E59" s="20" t="s">
        <v>32</v>
      </c>
      <c r="F59" s="327">
        <v>3.6000000000000001</v>
      </c>
      <c r="G59" s="42"/>
      <c r="H59" s="48"/>
    </row>
    <row r="60" s="2" customFormat="1" ht="16.8" customHeight="1">
      <c r="A60" s="42"/>
      <c r="B60" s="48"/>
      <c r="C60" s="322" t="s">
        <v>2247</v>
      </c>
      <c r="D60" s="323" t="s">
        <v>2247</v>
      </c>
      <c r="E60" s="324" t="s">
        <v>32</v>
      </c>
      <c r="F60" s="325">
        <v>0.33479999999999999</v>
      </c>
      <c r="G60" s="42"/>
      <c r="H60" s="48"/>
    </row>
    <row r="61" s="2" customFormat="1" ht="16.8" customHeight="1">
      <c r="A61" s="42"/>
      <c r="B61" s="48"/>
      <c r="C61" s="326" t="s">
        <v>32</v>
      </c>
      <c r="D61" s="326" t="s">
        <v>1932</v>
      </c>
      <c r="E61" s="20" t="s">
        <v>32</v>
      </c>
      <c r="F61" s="327">
        <v>0</v>
      </c>
      <c r="G61" s="42"/>
      <c r="H61" s="48"/>
    </row>
    <row r="62" s="2" customFormat="1" ht="16.8" customHeight="1">
      <c r="A62" s="42"/>
      <c r="B62" s="48"/>
      <c r="C62" s="326" t="s">
        <v>2247</v>
      </c>
      <c r="D62" s="326" t="s">
        <v>3950</v>
      </c>
      <c r="E62" s="20" t="s">
        <v>32</v>
      </c>
      <c r="F62" s="327">
        <v>0.33500000000000002</v>
      </c>
      <c r="G62" s="42"/>
      <c r="H62" s="48"/>
    </row>
    <row r="63" s="2" customFormat="1" ht="16.8" customHeight="1">
      <c r="A63" s="42"/>
      <c r="B63" s="48"/>
      <c r="C63" s="322" t="s">
        <v>1908</v>
      </c>
      <c r="D63" s="323" t="s">
        <v>1908</v>
      </c>
      <c r="E63" s="324" t="s">
        <v>32</v>
      </c>
      <c r="F63" s="325">
        <v>21.6096</v>
      </c>
      <c r="G63" s="42"/>
      <c r="H63" s="48"/>
    </row>
    <row r="64" s="2" customFormat="1" ht="16.8" customHeight="1">
      <c r="A64" s="42"/>
      <c r="B64" s="48"/>
      <c r="C64" s="326" t="s">
        <v>32</v>
      </c>
      <c r="D64" s="326" t="s">
        <v>1906</v>
      </c>
      <c r="E64" s="20" t="s">
        <v>32</v>
      </c>
      <c r="F64" s="327">
        <v>0</v>
      </c>
      <c r="G64" s="42"/>
      <c r="H64" s="48"/>
    </row>
    <row r="65" s="2" customFormat="1" ht="16.8" customHeight="1">
      <c r="A65" s="42"/>
      <c r="B65" s="48"/>
      <c r="C65" s="326" t="s">
        <v>32</v>
      </c>
      <c r="D65" s="326" t="s">
        <v>1907</v>
      </c>
      <c r="E65" s="20" t="s">
        <v>32</v>
      </c>
      <c r="F65" s="327">
        <v>0</v>
      </c>
      <c r="G65" s="42"/>
      <c r="H65" s="48"/>
    </row>
    <row r="66" s="2" customFormat="1" ht="16.8" customHeight="1">
      <c r="A66" s="42"/>
      <c r="B66" s="48"/>
      <c r="C66" s="326" t="s">
        <v>1908</v>
      </c>
      <c r="D66" s="326" t="s">
        <v>1909</v>
      </c>
      <c r="E66" s="20" t="s">
        <v>32</v>
      </c>
      <c r="F66" s="327">
        <v>21.609999999999999</v>
      </c>
      <c r="G66" s="42"/>
      <c r="H66" s="48"/>
    </row>
    <row r="67" s="2" customFormat="1" ht="16.8" customHeight="1">
      <c r="A67" s="42"/>
      <c r="B67" s="48"/>
      <c r="C67" s="322" t="s">
        <v>1768</v>
      </c>
      <c r="D67" s="323" t="s">
        <v>1768</v>
      </c>
      <c r="E67" s="324" t="s">
        <v>32</v>
      </c>
      <c r="F67" s="325">
        <v>192</v>
      </c>
      <c r="G67" s="42"/>
      <c r="H67" s="48"/>
    </row>
    <row r="68" s="2" customFormat="1" ht="16.8" customHeight="1">
      <c r="A68" s="42"/>
      <c r="B68" s="48"/>
      <c r="C68" s="326" t="s">
        <v>32</v>
      </c>
      <c r="D68" s="326" t="s">
        <v>1767</v>
      </c>
      <c r="E68" s="20" t="s">
        <v>32</v>
      </c>
      <c r="F68" s="327">
        <v>0</v>
      </c>
      <c r="G68" s="42"/>
      <c r="H68" s="48"/>
    </row>
    <row r="69" s="2" customFormat="1" ht="16.8" customHeight="1">
      <c r="A69" s="42"/>
      <c r="B69" s="48"/>
      <c r="C69" s="326" t="s">
        <v>1768</v>
      </c>
      <c r="D69" s="326" t="s">
        <v>1769</v>
      </c>
      <c r="E69" s="20" t="s">
        <v>32</v>
      </c>
      <c r="F69" s="327">
        <v>192</v>
      </c>
      <c r="G69" s="42"/>
      <c r="H69" s="48"/>
    </row>
    <row r="70" s="2" customFormat="1" ht="16.8" customHeight="1">
      <c r="A70" s="42"/>
      <c r="B70" s="48"/>
      <c r="C70" s="322" t="s">
        <v>1916</v>
      </c>
      <c r="D70" s="323" t="s">
        <v>1916</v>
      </c>
      <c r="E70" s="324" t="s">
        <v>32</v>
      </c>
      <c r="F70" s="325">
        <v>12.280799999999999</v>
      </c>
      <c r="G70" s="42"/>
      <c r="H70" s="48"/>
    </row>
    <row r="71" s="2" customFormat="1" ht="16.8" customHeight="1">
      <c r="A71" s="42"/>
      <c r="B71" s="48"/>
      <c r="C71" s="326" t="s">
        <v>32</v>
      </c>
      <c r="D71" s="326" t="s">
        <v>1915</v>
      </c>
      <c r="E71" s="20" t="s">
        <v>32</v>
      </c>
      <c r="F71" s="327">
        <v>0</v>
      </c>
      <c r="G71" s="42"/>
      <c r="H71" s="48"/>
    </row>
    <row r="72" s="2" customFormat="1" ht="16.8" customHeight="1">
      <c r="A72" s="42"/>
      <c r="B72" s="48"/>
      <c r="C72" s="326" t="s">
        <v>1916</v>
      </c>
      <c r="D72" s="326" t="s">
        <v>1917</v>
      </c>
      <c r="E72" s="20" t="s">
        <v>32</v>
      </c>
      <c r="F72" s="327">
        <v>12.281000000000001</v>
      </c>
      <c r="G72" s="42"/>
      <c r="H72" s="48"/>
    </row>
    <row r="73" s="2" customFormat="1" ht="16.8" customHeight="1">
      <c r="A73" s="42"/>
      <c r="B73" s="48"/>
      <c r="C73" s="322" t="s">
        <v>1926</v>
      </c>
      <c r="D73" s="323" t="s">
        <v>1926</v>
      </c>
      <c r="E73" s="324" t="s">
        <v>32</v>
      </c>
      <c r="F73" s="325">
        <v>0.57695280000000004</v>
      </c>
      <c r="G73" s="42"/>
      <c r="H73" s="48"/>
    </row>
    <row r="74" s="2" customFormat="1" ht="16.8" customHeight="1">
      <c r="A74" s="42"/>
      <c r="B74" s="48"/>
      <c r="C74" s="326" t="s">
        <v>1926</v>
      </c>
      <c r="D74" s="326" t="s">
        <v>1927</v>
      </c>
      <c r="E74" s="20" t="s">
        <v>32</v>
      </c>
      <c r="F74" s="327">
        <v>0.57699999999999996</v>
      </c>
      <c r="G74" s="42"/>
      <c r="H74" s="48"/>
    </row>
    <row r="75" s="2" customFormat="1" ht="16.8" customHeight="1">
      <c r="A75" s="42"/>
      <c r="B75" s="48"/>
      <c r="C75" s="322" t="s">
        <v>1933</v>
      </c>
      <c r="D75" s="323" t="s">
        <v>1933</v>
      </c>
      <c r="E75" s="324" t="s">
        <v>32</v>
      </c>
      <c r="F75" s="325">
        <v>8.4000000000000004</v>
      </c>
      <c r="G75" s="42"/>
      <c r="H75" s="48"/>
    </row>
    <row r="76" s="2" customFormat="1" ht="16.8" customHeight="1">
      <c r="A76" s="42"/>
      <c r="B76" s="48"/>
      <c r="C76" s="326" t="s">
        <v>32</v>
      </c>
      <c r="D76" s="326" t="s">
        <v>1932</v>
      </c>
      <c r="E76" s="20" t="s">
        <v>32</v>
      </c>
      <c r="F76" s="327">
        <v>0</v>
      </c>
      <c r="G76" s="42"/>
      <c r="H76" s="48"/>
    </row>
    <row r="77" s="2" customFormat="1" ht="16.8" customHeight="1">
      <c r="A77" s="42"/>
      <c r="B77" s="48"/>
      <c r="C77" s="326" t="s">
        <v>1933</v>
      </c>
      <c r="D77" s="326" t="s">
        <v>1934</v>
      </c>
      <c r="E77" s="20" t="s">
        <v>32</v>
      </c>
      <c r="F77" s="327">
        <v>8.4000000000000004</v>
      </c>
      <c r="G77" s="42"/>
      <c r="H77" s="48"/>
    </row>
    <row r="78" s="2" customFormat="1" ht="16.8" customHeight="1">
      <c r="A78" s="42"/>
      <c r="B78" s="48"/>
      <c r="C78" s="322" t="s">
        <v>1940</v>
      </c>
      <c r="D78" s="323" t="s">
        <v>1940</v>
      </c>
      <c r="E78" s="324" t="s">
        <v>32</v>
      </c>
      <c r="F78" s="325">
        <v>49.984000000000002</v>
      </c>
      <c r="G78" s="42"/>
      <c r="H78" s="48"/>
    </row>
    <row r="79" s="2" customFormat="1" ht="16.8" customHeight="1">
      <c r="A79" s="42"/>
      <c r="B79" s="48"/>
      <c r="C79" s="326" t="s">
        <v>32</v>
      </c>
      <c r="D79" s="326" t="s">
        <v>1939</v>
      </c>
      <c r="E79" s="20" t="s">
        <v>32</v>
      </c>
      <c r="F79" s="327">
        <v>0</v>
      </c>
      <c r="G79" s="42"/>
      <c r="H79" s="48"/>
    </row>
    <row r="80" s="2" customFormat="1" ht="16.8" customHeight="1">
      <c r="A80" s="42"/>
      <c r="B80" s="48"/>
      <c r="C80" s="326" t="s">
        <v>1940</v>
      </c>
      <c r="D80" s="326" t="s">
        <v>1941</v>
      </c>
      <c r="E80" s="20" t="s">
        <v>32</v>
      </c>
      <c r="F80" s="327">
        <v>49.984000000000002</v>
      </c>
      <c r="G80" s="42"/>
      <c r="H80" s="48"/>
    </row>
    <row r="81" s="2" customFormat="1" ht="16.8" customHeight="1">
      <c r="A81" s="42"/>
      <c r="B81" s="48"/>
      <c r="C81" s="322" t="s">
        <v>1948</v>
      </c>
      <c r="D81" s="323" t="s">
        <v>1948</v>
      </c>
      <c r="E81" s="324" t="s">
        <v>32</v>
      </c>
      <c r="F81" s="325">
        <v>2</v>
      </c>
      <c r="G81" s="42"/>
      <c r="H81" s="48"/>
    </row>
    <row r="82" s="2" customFormat="1" ht="16.8" customHeight="1">
      <c r="A82" s="42"/>
      <c r="B82" s="48"/>
      <c r="C82" s="326" t="s">
        <v>32</v>
      </c>
      <c r="D82" s="326" t="s">
        <v>1946</v>
      </c>
      <c r="E82" s="20" t="s">
        <v>32</v>
      </c>
      <c r="F82" s="327">
        <v>0</v>
      </c>
      <c r="G82" s="42"/>
      <c r="H82" s="48"/>
    </row>
    <row r="83" s="2" customFormat="1" ht="16.8" customHeight="1">
      <c r="A83" s="42"/>
      <c r="B83" s="48"/>
      <c r="C83" s="326" t="s">
        <v>32</v>
      </c>
      <c r="D83" s="326" t="s">
        <v>1947</v>
      </c>
      <c r="E83" s="20" t="s">
        <v>32</v>
      </c>
      <c r="F83" s="327">
        <v>0</v>
      </c>
      <c r="G83" s="42"/>
      <c r="H83" s="48"/>
    </row>
    <row r="84" s="2" customFormat="1" ht="16.8" customHeight="1">
      <c r="A84" s="42"/>
      <c r="B84" s="48"/>
      <c r="C84" s="326" t="s">
        <v>1948</v>
      </c>
      <c r="D84" s="326" t="s">
        <v>1949</v>
      </c>
      <c r="E84" s="20" t="s">
        <v>32</v>
      </c>
      <c r="F84" s="327">
        <v>2</v>
      </c>
      <c r="G84" s="42"/>
      <c r="H84" s="48"/>
    </row>
    <row r="85" s="2" customFormat="1" ht="16.8" customHeight="1">
      <c r="A85" s="42"/>
      <c r="B85" s="48"/>
      <c r="C85" s="322" t="s">
        <v>1955</v>
      </c>
      <c r="D85" s="323" t="s">
        <v>1955</v>
      </c>
      <c r="E85" s="324" t="s">
        <v>32</v>
      </c>
      <c r="F85" s="325">
        <v>127.02</v>
      </c>
      <c r="G85" s="42"/>
      <c r="H85" s="48"/>
    </row>
    <row r="86" s="2" customFormat="1" ht="16.8" customHeight="1">
      <c r="A86" s="42"/>
      <c r="B86" s="48"/>
      <c r="C86" s="326" t="s">
        <v>32</v>
      </c>
      <c r="D86" s="326" t="s">
        <v>1954</v>
      </c>
      <c r="E86" s="20" t="s">
        <v>32</v>
      </c>
      <c r="F86" s="327">
        <v>0</v>
      </c>
      <c r="G86" s="42"/>
      <c r="H86" s="48"/>
    </row>
    <row r="87" s="2" customFormat="1" ht="16.8" customHeight="1">
      <c r="A87" s="42"/>
      <c r="B87" s="48"/>
      <c r="C87" s="326" t="s">
        <v>1955</v>
      </c>
      <c r="D87" s="326" t="s">
        <v>1956</v>
      </c>
      <c r="E87" s="20" t="s">
        <v>32</v>
      </c>
      <c r="F87" s="327">
        <v>127.02</v>
      </c>
      <c r="G87" s="42"/>
      <c r="H87" s="48"/>
    </row>
    <row r="88" s="2" customFormat="1" ht="16.8" customHeight="1">
      <c r="A88" s="42"/>
      <c r="B88" s="48"/>
      <c r="C88" s="322" t="s">
        <v>1962</v>
      </c>
      <c r="D88" s="323" t="s">
        <v>1962</v>
      </c>
      <c r="E88" s="324" t="s">
        <v>32</v>
      </c>
      <c r="F88" s="325">
        <v>50</v>
      </c>
      <c r="G88" s="42"/>
      <c r="H88" s="48"/>
    </row>
    <row r="89" s="2" customFormat="1" ht="16.8" customHeight="1">
      <c r="A89" s="42"/>
      <c r="B89" s="48"/>
      <c r="C89" s="326" t="s">
        <v>32</v>
      </c>
      <c r="D89" s="326" t="s">
        <v>1961</v>
      </c>
      <c r="E89" s="20" t="s">
        <v>32</v>
      </c>
      <c r="F89" s="327">
        <v>0</v>
      </c>
      <c r="G89" s="42"/>
      <c r="H89" s="48"/>
    </row>
    <row r="90" s="2" customFormat="1" ht="16.8" customHeight="1">
      <c r="A90" s="42"/>
      <c r="B90" s="48"/>
      <c r="C90" s="326" t="s">
        <v>1962</v>
      </c>
      <c r="D90" s="326" t="s">
        <v>1963</v>
      </c>
      <c r="E90" s="20" t="s">
        <v>32</v>
      </c>
      <c r="F90" s="327">
        <v>50</v>
      </c>
      <c r="G90" s="42"/>
      <c r="H90" s="48"/>
    </row>
    <row r="91" s="2" customFormat="1" ht="16.8" customHeight="1">
      <c r="A91" s="42"/>
      <c r="B91" s="48"/>
      <c r="C91" s="322" t="s">
        <v>1969</v>
      </c>
      <c r="D91" s="323" t="s">
        <v>1969</v>
      </c>
      <c r="E91" s="324" t="s">
        <v>32</v>
      </c>
      <c r="F91" s="325">
        <v>50</v>
      </c>
      <c r="G91" s="42"/>
      <c r="H91" s="48"/>
    </row>
    <row r="92" s="2" customFormat="1" ht="16.8" customHeight="1">
      <c r="A92" s="42"/>
      <c r="B92" s="48"/>
      <c r="C92" s="326" t="s">
        <v>32</v>
      </c>
      <c r="D92" s="326" t="s">
        <v>1968</v>
      </c>
      <c r="E92" s="20" t="s">
        <v>32</v>
      </c>
      <c r="F92" s="327">
        <v>0</v>
      </c>
      <c r="G92" s="42"/>
      <c r="H92" s="48"/>
    </row>
    <row r="93" s="2" customFormat="1" ht="16.8" customHeight="1">
      <c r="A93" s="42"/>
      <c r="B93" s="48"/>
      <c r="C93" s="326" t="s">
        <v>1969</v>
      </c>
      <c r="D93" s="326" t="s">
        <v>1963</v>
      </c>
      <c r="E93" s="20" t="s">
        <v>32</v>
      </c>
      <c r="F93" s="327">
        <v>50</v>
      </c>
      <c r="G93" s="42"/>
      <c r="H93" s="48"/>
    </row>
    <row r="94" s="2" customFormat="1" ht="16.8" customHeight="1">
      <c r="A94" s="42"/>
      <c r="B94" s="48"/>
      <c r="C94" s="322" t="s">
        <v>2047</v>
      </c>
      <c r="D94" s="323" t="s">
        <v>2047</v>
      </c>
      <c r="E94" s="324" t="s">
        <v>32</v>
      </c>
      <c r="F94" s="325">
        <v>8</v>
      </c>
      <c r="G94" s="42"/>
      <c r="H94" s="48"/>
    </row>
    <row r="95" s="2" customFormat="1" ht="16.8" customHeight="1">
      <c r="A95" s="42"/>
      <c r="B95" s="48"/>
      <c r="C95" s="326" t="s">
        <v>32</v>
      </c>
      <c r="D95" s="326" t="s">
        <v>2046</v>
      </c>
      <c r="E95" s="20" t="s">
        <v>32</v>
      </c>
      <c r="F95" s="327">
        <v>0</v>
      </c>
      <c r="G95" s="42"/>
      <c r="H95" s="48"/>
    </row>
    <row r="96" s="2" customFormat="1" ht="16.8" customHeight="1">
      <c r="A96" s="42"/>
      <c r="B96" s="48"/>
      <c r="C96" s="326" t="s">
        <v>2047</v>
      </c>
      <c r="D96" s="326" t="s">
        <v>2048</v>
      </c>
      <c r="E96" s="20" t="s">
        <v>32</v>
      </c>
      <c r="F96" s="327">
        <v>8</v>
      </c>
      <c r="G96" s="42"/>
      <c r="H96" s="48"/>
    </row>
    <row r="97" s="2" customFormat="1" ht="16.8" customHeight="1">
      <c r="A97" s="42"/>
      <c r="B97" s="48"/>
      <c r="C97" s="322" t="s">
        <v>1775</v>
      </c>
      <c r="D97" s="323" t="s">
        <v>1775</v>
      </c>
      <c r="E97" s="324" t="s">
        <v>32</v>
      </c>
      <c r="F97" s="325">
        <v>48</v>
      </c>
      <c r="G97" s="42"/>
      <c r="H97" s="48"/>
    </row>
    <row r="98" s="2" customFormat="1" ht="16.8" customHeight="1">
      <c r="A98" s="42"/>
      <c r="B98" s="48"/>
      <c r="C98" s="326" t="s">
        <v>32</v>
      </c>
      <c r="D98" s="326" t="s">
        <v>1774</v>
      </c>
      <c r="E98" s="20" t="s">
        <v>32</v>
      </c>
      <c r="F98" s="327">
        <v>0</v>
      </c>
      <c r="G98" s="42"/>
      <c r="H98" s="48"/>
    </row>
    <row r="99" s="2" customFormat="1" ht="16.8" customHeight="1">
      <c r="A99" s="42"/>
      <c r="B99" s="48"/>
      <c r="C99" s="326" t="s">
        <v>1775</v>
      </c>
      <c r="D99" s="326" t="s">
        <v>1776</v>
      </c>
      <c r="E99" s="20" t="s">
        <v>32</v>
      </c>
      <c r="F99" s="327">
        <v>48</v>
      </c>
      <c r="G99" s="42"/>
      <c r="H99" s="48"/>
    </row>
    <row r="100" s="2" customFormat="1" ht="16.8" customHeight="1">
      <c r="A100" s="42"/>
      <c r="B100" s="48"/>
      <c r="C100" s="322" t="s">
        <v>2305</v>
      </c>
      <c r="D100" s="323" t="s">
        <v>2305</v>
      </c>
      <c r="E100" s="324" t="s">
        <v>32</v>
      </c>
      <c r="F100" s="325">
        <v>2.2879999999999998</v>
      </c>
      <c r="G100" s="42"/>
      <c r="H100" s="48"/>
    </row>
    <row r="101" s="2" customFormat="1" ht="16.8" customHeight="1">
      <c r="A101" s="42"/>
      <c r="B101" s="48"/>
      <c r="C101" s="326" t="s">
        <v>2305</v>
      </c>
      <c r="D101" s="326" t="s">
        <v>3951</v>
      </c>
      <c r="E101" s="20" t="s">
        <v>32</v>
      </c>
      <c r="F101" s="327">
        <v>2.2879999999999998</v>
      </c>
      <c r="G101" s="42"/>
      <c r="H101" s="48"/>
    </row>
    <row r="102" s="2" customFormat="1" ht="16.8" customHeight="1">
      <c r="A102" s="42"/>
      <c r="B102" s="48"/>
      <c r="C102" s="322" t="s">
        <v>2060</v>
      </c>
      <c r="D102" s="323" t="s">
        <v>2060</v>
      </c>
      <c r="E102" s="324" t="s">
        <v>32</v>
      </c>
      <c r="F102" s="325">
        <v>1</v>
      </c>
      <c r="G102" s="42"/>
      <c r="H102" s="48"/>
    </row>
    <row r="103" s="2" customFormat="1" ht="16.8" customHeight="1">
      <c r="A103" s="42"/>
      <c r="B103" s="48"/>
      <c r="C103" s="326" t="s">
        <v>2060</v>
      </c>
      <c r="D103" s="326" t="s">
        <v>2061</v>
      </c>
      <c r="E103" s="20" t="s">
        <v>32</v>
      </c>
      <c r="F103" s="327">
        <v>1</v>
      </c>
      <c r="G103" s="42"/>
      <c r="H103" s="48"/>
    </row>
    <row r="104" s="2" customFormat="1" ht="16.8" customHeight="1">
      <c r="A104" s="42"/>
      <c r="B104" s="48"/>
      <c r="C104" s="322" t="s">
        <v>2066</v>
      </c>
      <c r="D104" s="323" t="s">
        <v>2066</v>
      </c>
      <c r="E104" s="324" t="s">
        <v>32</v>
      </c>
      <c r="F104" s="325">
        <v>6</v>
      </c>
      <c r="G104" s="42"/>
      <c r="H104" s="48"/>
    </row>
    <row r="105" s="2" customFormat="1" ht="16.8" customHeight="1">
      <c r="A105" s="42"/>
      <c r="B105" s="48"/>
      <c r="C105" s="326" t="s">
        <v>32</v>
      </c>
      <c r="D105" s="326" t="s">
        <v>1759</v>
      </c>
      <c r="E105" s="20" t="s">
        <v>32</v>
      </c>
      <c r="F105" s="327">
        <v>0</v>
      </c>
      <c r="G105" s="42"/>
      <c r="H105" s="48"/>
    </row>
    <row r="106" s="2" customFormat="1" ht="16.8" customHeight="1">
      <c r="A106" s="42"/>
      <c r="B106" s="48"/>
      <c r="C106" s="326" t="s">
        <v>2066</v>
      </c>
      <c r="D106" s="326" t="s">
        <v>2067</v>
      </c>
      <c r="E106" s="20" t="s">
        <v>32</v>
      </c>
      <c r="F106" s="327">
        <v>6</v>
      </c>
      <c r="G106" s="42"/>
      <c r="H106" s="48"/>
    </row>
    <row r="107" s="2" customFormat="1" ht="16.8" customHeight="1">
      <c r="A107" s="42"/>
      <c r="B107" s="48"/>
      <c r="C107" s="322" t="s">
        <v>2073</v>
      </c>
      <c r="D107" s="323" t="s">
        <v>2073</v>
      </c>
      <c r="E107" s="324" t="s">
        <v>32</v>
      </c>
      <c r="F107" s="325">
        <v>28.710000000000001</v>
      </c>
      <c r="G107" s="42"/>
      <c r="H107" s="48"/>
    </row>
    <row r="108" s="2" customFormat="1" ht="16.8" customHeight="1">
      <c r="A108" s="42"/>
      <c r="B108" s="48"/>
      <c r="C108" s="326" t="s">
        <v>32</v>
      </c>
      <c r="D108" s="326" t="s">
        <v>2072</v>
      </c>
      <c r="E108" s="20" t="s">
        <v>32</v>
      </c>
      <c r="F108" s="327">
        <v>0</v>
      </c>
      <c r="G108" s="42"/>
      <c r="H108" s="48"/>
    </row>
    <row r="109" s="2" customFormat="1" ht="16.8" customHeight="1">
      <c r="A109" s="42"/>
      <c r="B109" s="48"/>
      <c r="C109" s="326" t="s">
        <v>2073</v>
      </c>
      <c r="D109" s="326" t="s">
        <v>2074</v>
      </c>
      <c r="E109" s="20" t="s">
        <v>32</v>
      </c>
      <c r="F109" s="327">
        <v>28.710000000000001</v>
      </c>
      <c r="G109" s="42"/>
      <c r="H109" s="48"/>
    </row>
    <row r="110" s="2" customFormat="1" ht="16.8" customHeight="1">
      <c r="A110" s="42"/>
      <c r="B110" s="48"/>
      <c r="C110" s="322" t="s">
        <v>1730</v>
      </c>
      <c r="D110" s="323" t="s">
        <v>1730</v>
      </c>
      <c r="E110" s="324" t="s">
        <v>32</v>
      </c>
      <c r="F110" s="325">
        <v>45</v>
      </c>
      <c r="G110" s="42"/>
      <c r="H110" s="48"/>
    </row>
    <row r="111" s="2" customFormat="1" ht="16.8" customHeight="1">
      <c r="A111" s="42"/>
      <c r="B111" s="48"/>
      <c r="C111" s="326" t="s">
        <v>32</v>
      </c>
      <c r="D111" s="326" t="s">
        <v>2079</v>
      </c>
      <c r="E111" s="20" t="s">
        <v>32</v>
      </c>
      <c r="F111" s="327">
        <v>0</v>
      </c>
      <c r="G111" s="42"/>
      <c r="H111" s="48"/>
    </row>
    <row r="112" s="2" customFormat="1" ht="16.8" customHeight="1">
      <c r="A112" s="42"/>
      <c r="B112" s="48"/>
      <c r="C112" s="326" t="s">
        <v>1730</v>
      </c>
      <c r="D112" s="326" t="s">
        <v>2080</v>
      </c>
      <c r="E112" s="20" t="s">
        <v>32</v>
      </c>
      <c r="F112" s="327">
        <v>45</v>
      </c>
      <c r="G112" s="42"/>
      <c r="H112" s="48"/>
    </row>
    <row r="113" s="2" customFormat="1" ht="16.8" customHeight="1">
      <c r="A113" s="42"/>
      <c r="B113" s="48"/>
      <c r="C113" s="328" t="s">
        <v>3952</v>
      </c>
      <c r="D113" s="42"/>
      <c r="E113" s="42"/>
      <c r="F113" s="42"/>
      <c r="G113" s="42"/>
      <c r="H113" s="48"/>
    </row>
    <row r="114" s="2" customFormat="1" ht="16.8" customHeight="1">
      <c r="A114" s="42"/>
      <c r="B114" s="48"/>
      <c r="C114" s="326" t="s">
        <v>2075</v>
      </c>
      <c r="D114" s="326" t="s">
        <v>2076</v>
      </c>
      <c r="E114" s="20" t="s">
        <v>1749</v>
      </c>
      <c r="F114" s="327">
        <v>178</v>
      </c>
      <c r="G114" s="42"/>
      <c r="H114" s="48"/>
    </row>
    <row r="115" s="2" customFormat="1" ht="16.8" customHeight="1">
      <c r="A115" s="42"/>
      <c r="B115" s="48"/>
      <c r="C115" s="322" t="s">
        <v>2091</v>
      </c>
      <c r="D115" s="323" t="s">
        <v>2091</v>
      </c>
      <c r="E115" s="324" t="s">
        <v>32</v>
      </c>
      <c r="F115" s="325">
        <v>42.5</v>
      </c>
      <c r="G115" s="42"/>
      <c r="H115" s="48"/>
    </row>
    <row r="116" s="2" customFormat="1" ht="16.8" customHeight="1">
      <c r="A116" s="42"/>
      <c r="B116" s="48"/>
      <c r="C116" s="326" t="s">
        <v>32</v>
      </c>
      <c r="D116" s="326" t="s">
        <v>2090</v>
      </c>
      <c r="E116" s="20" t="s">
        <v>32</v>
      </c>
      <c r="F116" s="327">
        <v>0</v>
      </c>
      <c r="G116" s="42"/>
      <c r="H116" s="48"/>
    </row>
    <row r="117" s="2" customFormat="1" ht="16.8" customHeight="1">
      <c r="A117" s="42"/>
      <c r="B117" s="48"/>
      <c r="C117" s="326" t="s">
        <v>2091</v>
      </c>
      <c r="D117" s="326" t="s">
        <v>2092</v>
      </c>
      <c r="E117" s="20" t="s">
        <v>32</v>
      </c>
      <c r="F117" s="327">
        <v>42.5</v>
      </c>
      <c r="G117" s="42"/>
      <c r="H117" s="48"/>
    </row>
    <row r="118" s="2" customFormat="1" ht="16.8" customHeight="1">
      <c r="A118" s="42"/>
      <c r="B118" s="48"/>
      <c r="C118" s="322" t="s">
        <v>2315</v>
      </c>
      <c r="D118" s="323" t="s">
        <v>2315</v>
      </c>
      <c r="E118" s="324" t="s">
        <v>32</v>
      </c>
      <c r="F118" s="325">
        <v>178</v>
      </c>
      <c r="G118" s="42"/>
      <c r="H118" s="48"/>
    </row>
    <row r="119" s="2" customFormat="1" ht="16.8" customHeight="1">
      <c r="A119" s="42"/>
      <c r="B119" s="48"/>
      <c r="C119" s="326" t="s">
        <v>2315</v>
      </c>
      <c r="D119" s="326" t="s">
        <v>3953</v>
      </c>
      <c r="E119" s="20" t="s">
        <v>32</v>
      </c>
      <c r="F119" s="327">
        <v>178</v>
      </c>
      <c r="G119" s="42"/>
      <c r="H119" s="48"/>
    </row>
    <row r="120" s="2" customFormat="1" ht="16.8" customHeight="1">
      <c r="A120" s="42"/>
      <c r="B120" s="48"/>
      <c r="C120" s="322" t="s">
        <v>2320</v>
      </c>
      <c r="D120" s="323" t="s">
        <v>2320</v>
      </c>
      <c r="E120" s="324" t="s">
        <v>32</v>
      </c>
      <c r="F120" s="325">
        <v>42.5</v>
      </c>
      <c r="G120" s="42"/>
      <c r="H120" s="48"/>
    </row>
    <row r="121" s="2" customFormat="1" ht="16.8" customHeight="1">
      <c r="A121" s="42"/>
      <c r="B121" s="48"/>
      <c r="C121" s="326" t="s">
        <v>2320</v>
      </c>
      <c r="D121" s="326" t="s">
        <v>3954</v>
      </c>
      <c r="E121" s="20" t="s">
        <v>32</v>
      </c>
      <c r="F121" s="327">
        <v>42.5</v>
      </c>
      <c r="G121" s="42"/>
      <c r="H121" s="48"/>
    </row>
    <row r="122" s="2" customFormat="1" ht="16.8" customHeight="1">
      <c r="A122" s="42"/>
      <c r="B122" s="48"/>
      <c r="C122" s="322" t="s">
        <v>2098</v>
      </c>
      <c r="D122" s="323" t="s">
        <v>2098</v>
      </c>
      <c r="E122" s="324" t="s">
        <v>32</v>
      </c>
      <c r="F122" s="325">
        <v>30.5</v>
      </c>
      <c r="G122" s="42"/>
      <c r="H122" s="48"/>
    </row>
    <row r="123" s="2" customFormat="1" ht="16.8" customHeight="1">
      <c r="A123" s="42"/>
      <c r="B123" s="48"/>
      <c r="C123" s="326" t="s">
        <v>32</v>
      </c>
      <c r="D123" s="326" t="s">
        <v>2097</v>
      </c>
      <c r="E123" s="20" t="s">
        <v>32</v>
      </c>
      <c r="F123" s="327">
        <v>0</v>
      </c>
      <c r="G123" s="42"/>
      <c r="H123" s="48"/>
    </row>
    <row r="124" s="2" customFormat="1" ht="16.8" customHeight="1">
      <c r="A124" s="42"/>
      <c r="B124" s="48"/>
      <c r="C124" s="326" t="s">
        <v>2098</v>
      </c>
      <c r="D124" s="326" t="s">
        <v>2099</v>
      </c>
      <c r="E124" s="20" t="s">
        <v>32</v>
      </c>
      <c r="F124" s="327">
        <v>30.5</v>
      </c>
      <c r="G124" s="42"/>
      <c r="H124" s="48"/>
    </row>
    <row r="125" s="2" customFormat="1" ht="16.8" customHeight="1">
      <c r="A125" s="42"/>
      <c r="B125" s="48"/>
      <c r="C125" s="322" t="s">
        <v>1783</v>
      </c>
      <c r="D125" s="323" t="s">
        <v>1783</v>
      </c>
      <c r="E125" s="324" t="s">
        <v>32</v>
      </c>
      <c r="F125" s="325">
        <v>8</v>
      </c>
      <c r="G125" s="42"/>
      <c r="H125" s="48"/>
    </row>
    <row r="126" s="2" customFormat="1" ht="16.8" customHeight="1">
      <c r="A126" s="42"/>
      <c r="B126" s="48"/>
      <c r="C126" s="326" t="s">
        <v>32</v>
      </c>
      <c r="D126" s="326" t="s">
        <v>1781</v>
      </c>
      <c r="E126" s="20" t="s">
        <v>32</v>
      </c>
      <c r="F126" s="327">
        <v>0</v>
      </c>
      <c r="G126" s="42"/>
      <c r="H126" s="48"/>
    </row>
    <row r="127" s="2" customFormat="1" ht="16.8" customHeight="1">
      <c r="A127" s="42"/>
      <c r="B127" s="48"/>
      <c r="C127" s="326" t="s">
        <v>32</v>
      </c>
      <c r="D127" s="326" t="s">
        <v>1782</v>
      </c>
      <c r="E127" s="20" t="s">
        <v>32</v>
      </c>
      <c r="F127" s="327">
        <v>0</v>
      </c>
      <c r="G127" s="42"/>
      <c r="H127" s="48"/>
    </row>
    <row r="128" s="2" customFormat="1" ht="16.8" customHeight="1">
      <c r="A128" s="42"/>
      <c r="B128" s="48"/>
      <c r="C128" s="326" t="s">
        <v>1783</v>
      </c>
      <c r="D128" s="326" t="s">
        <v>1784</v>
      </c>
      <c r="E128" s="20" t="s">
        <v>32</v>
      </c>
      <c r="F128" s="327">
        <v>8</v>
      </c>
      <c r="G128" s="42"/>
      <c r="H128" s="48"/>
    </row>
    <row r="129" s="2" customFormat="1" ht="16.8" customHeight="1">
      <c r="A129" s="42"/>
      <c r="B129" s="48"/>
      <c r="C129" s="322" t="s">
        <v>2103</v>
      </c>
      <c r="D129" s="323" t="s">
        <v>2103</v>
      </c>
      <c r="E129" s="324" t="s">
        <v>32</v>
      </c>
      <c r="F129" s="325">
        <v>2</v>
      </c>
      <c r="G129" s="42"/>
      <c r="H129" s="48"/>
    </row>
    <row r="130" s="2" customFormat="1" ht="16.8" customHeight="1">
      <c r="A130" s="42"/>
      <c r="B130" s="48"/>
      <c r="C130" s="326" t="s">
        <v>32</v>
      </c>
      <c r="D130" s="326" t="s">
        <v>1759</v>
      </c>
      <c r="E130" s="20" t="s">
        <v>32</v>
      </c>
      <c r="F130" s="327">
        <v>0</v>
      </c>
      <c r="G130" s="42"/>
      <c r="H130" s="48"/>
    </row>
    <row r="131" s="2" customFormat="1" ht="16.8" customHeight="1">
      <c r="A131" s="42"/>
      <c r="B131" s="48"/>
      <c r="C131" s="326" t="s">
        <v>2103</v>
      </c>
      <c r="D131" s="326" t="s">
        <v>2104</v>
      </c>
      <c r="E131" s="20" t="s">
        <v>32</v>
      </c>
      <c r="F131" s="327">
        <v>2</v>
      </c>
      <c r="G131" s="42"/>
      <c r="H131" s="48"/>
    </row>
    <row r="132" s="2" customFormat="1" ht="16.8" customHeight="1">
      <c r="A132" s="42"/>
      <c r="B132" s="48"/>
      <c r="C132" s="322" t="s">
        <v>2110</v>
      </c>
      <c r="D132" s="323" t="s">
        <v>2110</v>
      </c>
      <c r="E132" s="324" t="s">
        <v>32</v>
      </c>
      <c r="F132" s="325">
        <v>122</v>
      </c>
      <c r="G132" s="42"/>
      <c r="H132" s="48"/>
    </row>
    <row r="133" s="2" customFormat="1" ht="16.8" customHeight="1">
      <c r="A133" s="42"/>
      <c r="B133" s="48"/>
      <c r="C133" s="326" t="s">
        <v>32</v>
      </c>
      <c r="D133" s="326" t="s">
        <v>2109</v>
      </c>
      <c r="E133" s="20" t="s">
        <v>32</v>
      </c>
      <c r="F133" s="327">
        <v>0</v>
      </c>
      <c r="G133" s="42"/>
      <c r="H133" s="48"/>
    </row>
    <row r="134" s="2" customFormat="1" ht="16.8" customHeight="1">
      <c r="A134" s="42"/>
      <c r="B134" s="48"/>
      <c r="C134" s="326" t="s">
        <v>2110</v>
      </c>
      <c r="D134" s="326" t="s">
        <v>2111</v>
      </c>
      <c r="E134" s="20" t="s">
        <v>32</v>
      </c>
      <c r="F134" s="327">
        <v>122</v>
      </c>
      <c r="G134" s="42"/>
      <c r="H134" s="48"/>
    </row>
    <row r="135" s="2" customFormat="1" ht="16.8" customHeight="1">
      <c r="A135" s="42"/>
      <c r="B135" s="48"/>
      <c r="C135" s="322" t="s">
        <v>2116</v>
      </c>
      <c r="D135" s="323" t="s">
        <v>2116</v>
      </c>
      <c r="E135" s="324" t="s">
        <v>32</v>
      </c>
      <c r="F135" s="325">
        <v>30.5</v>
      </c>
      <c r="G135" s="42"/>
      <c r="H135" s="48"/>
    </row>
    <row r="136" s="2" customFormat="1" ht="16.8" customHeight="1">
      <c r="A136" s="42"/>
      <c r="B136" s="48"/>
      <c r="C136" s="326" t="s">
        <v>32</v>
      </c>
      <c r="D136" s="326" t="s">
        <v>2097</v>
      </c>
      <c r="E136" s="20" t="s">
        <v>32</v>
      </c>
      <c r="F136" s="327">
        <v>0</v>
      </c>
      <c r="G136" s="42"/>
      <c r="H136" s="48"/>
    </row>
    <row r="137" s="2" customFormat="1" ht="16.8" customHeight="1">
      <c r="A137" s="42"/>
      <c r="B137" s="48"/>
      <c r="C137" s="326" t="s">
        <v>2116</v>
      </c>
      <c r="D137" s="326" t="s">
        <v>2099</v>
      </c>
      <c r="E137" s="20" t="s">
        <v>32</v>
      </c>
      <c r="F137" s="327">
        <v>30.5</v>
      </c>
      <c r="G137" s="42"/>
      <c r="H137" s="48"/>
    </row>
    <row r="138" s="2" customFormat="1" ht="16.8" customHeight="1">
      <c r="A138" s="42"/>
      <c r="B138" s="48"/>
      <c r="C138" s="322" t="s">
        <v>2122</v>
      </c>
      <c r="D138" s="323" t="s">
        <v>2122</v>
      </c>
      <c r="E138" s="324" t="s">
        <v>32</v>
      </c>
      <c r="F138" s="325">
        <v>45.100000000000001</v>
      </c>
      <c r="G138" s="42"/>
      <c r="H138" s="48"/>
    </row>
    <row r="139" s="2" customFormat="1" ht="16.8" customHeight="1">
      <c r="A139" s="42"/>
      <c r="B139" s="48"/>
      <c r="C139" s="326" t="s">
        <v>32</v>
      </c>
      <c r="D139" s="326" t="s">
        <v>2121</v>
      </c>
      <c r="E139" s="20" t="s">
        <v>32</v>
      </c>
      <c r="F139" s="327">
        <v>0</v>
      </c>
      <c r="G139" s="42"/>
      <c r="H139" s="48"/>
    </row>
    <row r="140" s="2" customFormat="1" ht="16.8" customHeight="1">
      <c r="A140" s="42"/>
      <c r="B140" s="48"/>
      <c r="C140" s="326" t="s">
        <v>2122</v>
      </c>
      <c r="D140" s="326" t="s">
        <v>2123</v>
      </c>
      <c r="E140" s="20" t="s">
        <v>32</v>
      </c>
      <c r="F140" s="327">
        <v>45.100000000000001</v>
      </c>
      <c r="G140" s="42"/>
      <c r="H140" s="48"/>
    </row>
    <row r="141" s="2" customFormat="1" ht="16.8" customHeight="1">
      <c r="A141" s="42"/>
      <c r="B141" s="48"/>
      <c r="C141" s="322" t="s">
        <v>2129</v>
      </c>
      <c r="D141" s="323" t="s">
        <v>2129</v>
      </c>
      <c r="E141" s="324" t="s">
        <v>32</v>
      </c>
      <c r="F141" s="325">
        <v>49</v>
      </c>
      <c r="G141" s="42"/>
      <c r="H141" s="48"/>
    </row>
    <row r="142" s="2" customFormat="1" ht="16.8" customHeight="1">
      <c r="A142" s="42"/>
      <c r="B142" s="48"/>
      <c r="C142" s="326" t="s">
        <v>32</v>
      </c>
      <c r="D142" s="326" t="s">
        <v>2128</v>
      </c>
      <c r="E142" s="20" t="s">
        <v>32</v>
      </c>
      <c r="F142" s="327">
        <v>0</v>
      </c>
      <c r="G142" s="42"/>
      <c r="H142" s="48"/>
    </row>
    <row r="143" s="2" customFormat="1" ht="16.8" customHeight="1">
      <c r="A143" s="42"/>
      <c r="B143" s="48"/>
      <c r="C143" s="326" t="s">
        <v>2129</v>
      </c>
      <c r="D143" s="326" t="s">
        <v>2130</v>
      </c>
      <c r="E143" s="20" t="s">
        <v>32</v>
      </c>
      <c r="F143" s="327">
        <v>49</v>
      </c>
      <c r="G143" s="42"/>
      <c r="H143" s="48"/>
    </row>
    <row r="144" s="2" customFormat="1" ht="16.8" customHeight="1">
      <c r="A144" s="42"/>
      <c r="B144" s="48"/>
      <c r="C144" s="322" t="s">
        <v>2140</v>
      </c>
      <c r="D144" s="323" t="s">
        <v>2140</v>
      </c>
      <c r="E144" s="324" t="s">
        <v>32</v>
      </c>
      <c r="F144" s="325">
        <v>12.6</v>
      </c>
      <c r="G144" s="42"/>
      <c r="H144" s="48"/>
    </row>
    <row r="145" s="2" customFormat="1" ht="16.8" customHeight="1">
      <c r="A145" s="42"/>
      <c r="B145" s="48"/>
      <c r="C145" s="326" t="s">
        <v>32</v>
      </c>
      <c r="D145" s="326" t="s">
        <v>2138</v>
      </c>
      <c r="E145" s="20" t="s">
        <v>32</v>
      </c>
      <c r="F145" s="327">
        <v>0</v>
      </c>
      <c r="G145" s="42"/>
      <c r="H145" s="48"/>
    </row>
    <row r="146" s="2" customFormat="1" ht="16.8" customHeight="1">
      <c r="A146" s="42"/>
      <c r="B146" s="48"/>
      <c r="C146" s="326" t="s">
        <v>32</v>
      </c>
      <c r="D146" s="326" t="s">
        <v>2139</v>
      </c>
      <c r="E146" s="20" t="s">
        <v>32</v>
      </c>
      <c r="F146" s="327">
        <v>0</v>
      </c>
      <c r="G146" s="42"/>
      <c r="H146" s="48"/>
    </row>
    <row r="147" s="2" customFormat="1" ht="16.8" customHeight="1">
      <c r="A147" s="42"/>
      <c r="B147" s="48"/>
      <c r="C147" s="326" t="s">
        <v>2140</v>
      </c>
      <c r="D147" s="326" t="s">
        <v>2141</v>
      </c>
      <c r="E147" s="20" t="s">
        <v>32</v>
      </c>
      <c r="F147" s="327">
        <v>12.6</v>
      </c>
      <c r="G147" s="42"/>
      <c r="H147" s="48"/>
    </row>
    <row r="148" s="2" customFormat="1" ht="16.8" customHeight="1">
      <c r="A148" s="42"/>
      <c r="B148" s="48"/>
      <c r="C148" s="322" t="s">
        <v>2343</v>
      </c>
      <c r="D148" s="323" t="s">
        <v>2343</v>
      </c>
      <c r="E148" s="324" t="s">
        <v>32</v>
      </c>
      <c r="F148" s="325">
        <v>1961.2000000000001</v>
      </c>
      <c r="G148" s="42"/>
      <c r="H148" s="48"/>
    </row>
    <row r="149" s="2" customFormat="1" ht="16.8" customHeight="1">
      <c r="A149" s="42"/>
      <c r="B149" s="48"/>
      <c r="C149" s="326" t="s">
        <v>32</v>
      </c>
      <c r="D149" s="326" t="s">
        <v>2150</v>
      </c>
      <c r="E149" s="20" t="s">
        <v>32</v>
      </c>
      <c r="F149" s="327">
        <v>0</v>
      </c>
      <c r="G149" s="42"/>
      <c r="H149" s="48"/>
    </row>
    <row r="150" s="2" customFormat="1" ht="16.8" customHeight="1">
      <c r="A150" s="42"/>
      <c r="B150" s="48"/>
      <c r="C150" s="326" t="s">
        <v>2343</v>
      </c>
      <c r="D150" s="326" t="s">
        <v>3955</v>
      </c>
      <c r="E150" s="20" t="s">
        <v>32</v>
      </c>
      <c r="F150" s="327">
        <v>1961.2000000000001</v>
      </c>
      <c r="G150" s="42"/>
      <c r="H150" s="48"/>
    </row>
    <row r="151" s="2" customFormat="1" ht="16.8" customHeight="1">
      <c r="A151" s="42"/>
      <c r="B151" s="48"/>
      <c r="C151" s="322" t="s">
        <v>2152</v>
      </c>
      <c r="D151" s="323" t="s">
        <v>2152</v>
      </c>
      <c r="E151" s="324" t="s">
        <v>32</v>
      </c>
      <c r="F151" s="325">
        <v>1202.7000000000001</v>
      </c>
      <c r="G151" s="42"/>
      <c r="H151" s="48"/>
    </row>
    <row r="152" s="2" customFormat="1" ht="16.8" customHeight="1">
      <c r="A152" s="42"/>
      <c r="B152" s="48"/>
      <c r="C152" s="326" t="s">
        <v>32</v>
      </c>
      <c r="D152" s="326" t="s">
        <v>2150</v>
      </c>
      <c r="E152" s="20" t="s">
        <v>32</v>
      </c>
      <c r="F152" s="327">
        <v>0</v>
      </c>
      <c r="G152" s="42"/>
      <c r="H152" s="48"/>
    </row>
    <row r="153" s="2" customFormat="1" ht="16.8" customHeight="1">
      <c r="A153" s="42"/>
      <c r="B153" s="48"/>
      <c r="C153" s="326" t="s">
        <v>32</v>
      </c>
      <c r="D153" s="326" t="s">
        <v>2151</v>
      </c>
      <c r="E153" s="20" t="s">
        <v>32</v>
      </c>
      <c r="F153" s="327">
        <v>0</v>
      </c>
      <c r="G153" s="42"/>
      <c r="H153" s="48"/>
    </row>
    <row r="154" s="2" customFormat="1" ht="16.8" customHeight="1">
      <c r="A154" s="42"/>
      <c r="B154" s="48"/>
      <c r="C154" s="326" t="s">
        <v>2152</v>
      </c>
      <c r="D154" s="326" t="s">
        <v>2153</v>
      </c>
      <c r="E154" s="20" t="s">
        <v>32</v>
      </c>
      <c r="F154" s="327">
        <v>1202.7000000000001</v>
      </c>
      <c r="G154" s="42"/>
      <c r="H154" s="48"/>
    </row>
    <row r="155" s="2" customFormat="1" ht="16.8" customHeight="1">
      <c r="A155" s="42"/>
      <c r="B155" s="48"/>
      <c r="C155" s="322" t="s">
        <v>2158</v>
      </c>
      <c r="D155" s="323" t="s">
        <v>2158</v>
      </c>
      <c r="E155" s="324" t="s">
        <v>32</v>
      </c>
      <c r="F155" s="325">
        <v>59.700000000000003</v>
      </c>
      <c r="G155" s="42"/>
      <c r="H155" s="48"/>
    </row>
    <row r="156" s="2" customFormat="1" ht="16.8" customHeight="1">
      <c r="A156" s="42"/>
      <c r="B156" s="48"/>
      <c r="C156" s="326" t="s">
        <v>32</v>
      </c>
      <c r="D156" s="326" t="s">
        <v>2150</v>
      </c>
      <c r="E156" s="20" t="s">
        <v>32</v>
      </c>
      <c r="F156" s="327">
        <v>0</v>
      </c>
      <c r="G156" s="42"/>
      <c r="H156" s="48"/>
    </row>
    <row r="157" s="2" customFormat="1" ht="16.8" customHeight="1">
      <c r="A157" s="42"/>
      <c r="B157" s="48"/>
      <c r="C157" s="326" t="s">
        <v>2158</v>
      </c>
      <c r="D157" s="326" t="s">
        <v>2159</v>
      </c>
      <c r="E157" s="20" t="s">
        <v>32</v>
      </c>
      <c r="F157" s="327">
        <v>59.700000000000003</v>
      </c>
      <c r="G157" s="42"/>
      <c r="H157" s="48"/>
    </row>
    <row r="158" s="2" customFormat="1" ht="16.8" customHeight="1">
      <c r="A158" s="42"/>
      <c r="B158" s="48"/>
      <c r="C158" s="322" t="s">
        <v>1790</v>
      </c>
      <c r="D158" s="323" t="s">
        <v>1790</v>
      </c>
      <c r="E158" s="324" t="s">
        <v>32</v>
      </c>
      <c r="F158" s="325">
        <v>1</v>
      </c>
      <c r="G158" s="42"/>
      <c r="H158" s="48"/>
    </row>
    <row r="159" s="2" customFormat="1" ht="16.8" customHeight="1">
      <c r="A159" s="42"/>
      <c r="B159" s="48"/>
      <c r="C159" s="326" t="s">
        <v>32</v>
      </c>
      <c r="D159" s="326" t="s">
        <v>1789</v>
      </c>
      <c r="E159" s="20" t="s">
        <v>32</v>
      </c>
      <c r="F159" s="327">
        <v>0</v>
      </c>
      <c r="G159" s="42"/>
      <c r="H159" s="48"/>
    </row>
    <row r="160" s="2" customFormat="1" ht="16.8" customHeight="1">
      <c r="A160" s="42"/>
      <c r="B160" s="48"/>
      <c r="C160" s="326" t="s">
        <v>1790</v>
      </c>
      <c r="D160" s="326" t="s">
        <v>1791</v>
      </c>
      <c r="E160" s="20" t="s">
        <v>32</v>
      </c>
      <c r="F160" s="327">
        <v>1</v>
      </c>
      <c r="G160" s="42"/>
      <c r="H160" s="48"/>
    </row>
    <row r="161" s="2" customFormat="1" ht="16.8" customHeight="1">
      <c r="A161" s="42"/>
      <c r="B161" s="48"/>
      <c r="C161" s="322" t="s">
        <v>2171</v>
      </c>
      <c r="D161" s="323" t="s">
        <v>2171</v>
      </c>
      <c r="E161" s="324" t="s">
        <v>32</v>
      </c>
      <c r="F161" s="325">
        <v>570.49400000000003</v>
      </c>
      <c r="G161" s="42"/>
      <c r="H161" s="48"/>
    </row>
    <row r="162" s="2" customFormat="1" ht="16.8" customHeight="1">
      <c r="A162" s="42"/>
      <c r="B162" s="48"/>
      <c r="C162" s="326" t="s">
        <v>32</v>
      </c>
      <c r="D162" s="326" t="s">
        <v>2170</v>
      </c>
      <c r="E162" s="20" t="s">
        <v>32</v>
      </c>
      <c r="F162" s="327">
        <v>0</v>
      </c>
      <c r="G162" s="42"/>
      <c r="H162" s="48"/>
    </row>
    <row r="163" s="2" customFormat="1" ht="16.8" customHeight="1">
      <c r="A163" s="42"/>
      <c r="B163" s="48"/>
      <c r="C163" s="326" t="s">
        <v>2171</v>
      </c>
      <c r="D163" s="326" t="s">
        <v>2172</v>
      </c>
      <c r="E163" s="20" t="s">
        <v>32</v>
      </c>
      <c r="F163" s="327">
        <v>570.49400000000003</v>
      </c>
      <c r="G163" s="42"/>
      <c r="H163" s="48"/>
    </row>
    <row r="164" s="2" customFormat="1" ht="16.8" customHeight="1">
      <c r="A164" s="42"/>
      <c r="B164" s="48"/>
      <c r="C164" s="322" t="s">
        <v>2177</v>
      </c>
      <c r="D164" s="323" t="s">
        <v>2177</v>
      </c>
      <c r="E164" s="324" t="s">
        <v>32</v>
      </c>
      <c r="F164" s="325">
        <v>14.4</v>
      </c>
      <c r="G164" s="42"/>
      <c r="H164" s="48"/>
    </row>
    <row r="165" s="2" customFormat="1" ht="16.8" customHeight="1">
      <c r="A165" s="42"/>
      <c r="B165" s="48"/>
      <c r="C165" s="326" t="s">
        <v>2177</v>
      </c>
      <c r="D165" s="326" t="s">
        <v>2178</v>
      </c>
      <c r="E165" s="20" t="s">
        <v>32</v>
      </c>
      <c r="F165" s="327">
        <v>14.4</v>
      </c>
      <c r="G165" s="42"/>
      <c r="H165" s="48"/>
    </row>
    <row r="166" s="2" customFormat="1" ht="16.8" customHeight="1">
      <c r="A166" s="42"/>
      <c r="B166" s="48"/>
      <c r="C166" s="322" t="s">
        <v>2183</v>
      </c>
      <c r="D166" s="323" t="s">
        <v>2183</v>
      </c>
      <c r="E166" s="324" t="s">
        <v>32</v>
      </c>
      <c r="F166" s="325">
        <v>11.512000000000001</v>
      </c>
      <c r="G166" s="42"/>
      <c r="H166" s="48"/>
    </row>
    <row r="167" s="2" customFormat="1" ht="16.8" customHeight="1">
      <c r="A167" s="42"/>
      <c r="B167" s="48"/>
      <c r="C167" s="326" t="s">
        <v>2183</v>
      </c>
      <c r="D167" s="326" t="s">
        <v>2184</v>
      </c>
      <c r="E167" s="20" t="s">
        <v>32</v>
      </c>
      <c r="F167" s="327">
        <v>11.512000000000001</v>
      </c>
      <c r="G167" s="42"/>
      <c r="H167" s="48"/>
    </row>
    <row r="168" s="2" customFormat="1" ht="16.8" customHeight="1">
      <c r="A168" s="42"/>
      <c r="B168" s="48"/>
      <c r="C168" s="322" t="s">
        <v>2510</v>
      </c>
      <c r="D168" s="323" t="s">
        <v>2510</v>
      </c>
      <c r="E168" s="324" t="s">
        <v>32</v>
      </c>
      <c r="F168" s="325">
        <v>42.5</v>
      </c>
      <c r="G168" s="42"/>
      <c r="H168" s="48"/>
    </row>
    <row r="169" s="2" customFormat="1" ht="16.8" customHeight="1">
      <c r="A169" s="42"/>
      <c r="B169" s="48"/>
      <c r="C169" s="326" t="s">
        <v>32</v>
      </c>
      <c r="D169" s="326" t="s">
        <v>3342</v>
      </c>
      <c r="E169" s="20" t="s">
        <v>32</v>
      </c>
      <c r="F169" s="327">
        <v>0</v>
      </c>
      <c r="G169" s="42"/>
      <c r="H169" s="48"/>
    </row>
    <row r="170" s="2" customFormat="1" ht="16.8" customHeight="1">
      <c r="A170" s="42"/>
      <c r="B170" s="48"/>
      <c r="C170" s="326" t="s">
        <v>32</v>
      </c>
      <c r="D170" s="326" t="s">
        <v>3956</v>
      </c>
      <c r="E170" s="20" t="s">
        <v>32</v>
      </c>
      <c r="F170" s="327">
        <v>0</v>
      </c>
      <c r="G170" s="42"/>
      <c r="H170" s="48"/>
    </row>
    <row r="171" s="2" customFormat="1" ht="16.8" customHeight="1">
      <c r="A171" s="42"/>
      <c r="B171" s="48"/>
      <c r="C171" s="326" t="s">
        <v>2510</v>
      </c>
      <c r="D171" s="326" t="s">
        <v>3957</v>
      </c>
      <c r="E171" s="20" t="s">
        <v>32</v>
      </c>
      <c r="F171" s="327">
        <v>42.5</v>
      </c>
      <c r="G171" s="42"/>
      <c r="H171" s="48"/>
    </row>
    <row r="172" s="2" customFormat="1" ht="16.8" customHeight="1">
      <c r="A172" s="42"/>
      <c r="B172" s="48"/>
      <c r="C172" s="322" t="s">
        <v>3958</v>
      </c>
      <c r="D172" s="323" t="s">
        <v>3958</v>
      </c>
      <c r="E172" s="324" t="s">
        <v>32</v>
      </c>
      <c r="F172" s="325">
        <v>15.800000000000001</v>
      </c>
      <c r="G172" s="42"/>
      <c r="H172" s="48"/>
    </row>
    <row r="173" s="2" customFormat="1" ht="16.8" customHeight="1">
      <c r="A173" s="42"/>
      <c r="B173" s="48"/>
      <c r="C173" s="326" t="s">
        <v>32</v>
      </c>
      <c r="D173" s="326" t="s">
        <v>3342</v>
      </c>
      <c r="E173" s="20" t="s">
        <v>32</v>
      </c>
      <c r="F173" s="327">
        <v>0</v>
      </c>
      <c r="G173" s="42"/>
      <c r="H173" s="48"/>
    </row>
    <row r="174" s="2" customFormat="1" ht="16.8" customHeight="1">
      <c r="A174" s="42"/>
      <c r="B174" s="48"/>
      <c r="C174" s="326" t="s">
        <v>32</v>
      </c>
      <c r="D174" s="326" t="s">
        <v>2274</v>
      </c>
      <c r="E174" s="20" t="s">
        <v>32</v>
      </c>
      <c r="F174" s="327">
        <v>0</v>
      </c>
      <c r="G174" s="42"/>
      <c r="H174" s="48"/>
    </row>
    <row r="175" s="2" customFormat="1" ht="16.8" customHeight="1">
      <c r="A175" s="42"/>
      <c r="B175" s="48"/>
      <c r="C175" s="326" t="s">
        <v>3958</v>
      </c>
      <c r="D175" s="326" t="s">
        <v>3959</v>
      </c>
      <c r="E175" s="20" t="s">
        <v>32</v>
      </c>
      <c r="F175" s="327">
        <v>15.800000000000001</v>
      </c>
      <c r="G175" s="42"/>
      <c r="H175" s="48"/>
    </row>
    <row r="176" s="2" customFormat="1" ht="16.8" customHeight="1">
      <c r="A176" s="42"/>
      <c r="B176" s="48"/>
      <c r="C176" s="322" t="s">
        <v>3960</v>
      </c>
      <c r="D176" s="323" t="s">
        <v>3960</v>
      </c>
      <c r="E176" s="324" t="s">
        <v>32</v>
      </c>
      <c r="F176" s="325">
        <v>15.800000000000001</v>
      </c>
      <c r="G176" s="42"/>
      <c r="H176" s="48"/>
    </row>
    <row r="177" s="2" customFormat="1" ht="16.8" customHeight="1">
      <c r="A177" s="42"/>
      <c r="B177" s="48"/>
      <c r="C177" s="326" t="s">
        <v>32</v>
      </c>
      <c r="D177" s="326" t="s">
        <v>2274</v>
      </c>
      <c r="E177" s="20" t="s">
        <v>32</v>
      </c>
      <c r="F177" s="327">
        <v>0</v>
      </c>
      <c r="G177" s="42"/>
      <c r="H177" s="48"/>
    </row>
    <row r="178" s="2" customFormat="1" ht="16.8" customHeight="1">
      <c r="A178" s="42"/>
      <c r="B178" s="48"/>
      <c r="C178" s="326" t="s">
        <v>3960</v>
      </c>
      <c r="D178" s="326" t="s">
        <v>3961</v>
      </c>
      <c r="E178" s="20" t="s">
        <v>32</v>
      </c>
      <c r="F178" s="327">
        <v>15.800000000000001</v>
      </c>
      <c r="G178" s="42"/>
      <c r="H178" s="48"/>
    </row>
    <row r="179" s="2" customFormat="1" ht="16.8" customHeight="1">
      <c r="A179" s="42"/>
      <c r="B179" s="48"/>
      <c r="C179" s="322" t="s">
        <v>1797</v>
      </c>
      <c r="D179" s="323" t="s">
        <v>1797</v>
      </c>
      <c r="E179" s="324" t="s">
        <v>32</v>
      </c>
      <c r="F179" s="325">
        <v>19</v>
      </c>
      <c r="G179" s="42"/>
      <c r="H179" s="48"/>
    </row>
    <row r="180" s="2" customFormat="1" ht="16.8" customHeight="1">
      <c r="A180" s="42"/>
      <c r="B180" s="48"/>
      <c r="C180" s="326" t="s">
        <v>32</v>
      </c>
      <c r="D180" s="326" t="s">
        <v>1796</v>
      </c>
      <c r="E180" s="20" t="s">
        <v>32</v>
      </c>
      <c r="F180" s="327">
        <v>0</v>
      </c>
      <c r="G180" s="42"/>
      <c r="H180" s="48"/>
    </row>
    <row r="181" s="2" customFormat="1" ht="16.8" customHeight="1">
      <c r="A181" s="42"/>
      <c r="B181" s="48"/>
      <c r="C181" s="326" t="s">
        <v>1797</v>
      </c>
      <c r="D181" s="326" t="s">
        <v>1798</v>
      </c>
      <c r="E181" s="20" t="s">
        <v>32</v>
      </c>
      <c r="F181" s="327">
        <v>19</v>
      </c>
      <c r="G181" s="42"/>
      <c r="H181" s="48"/>
    </row>
    <row r="182" s="2" customFormat="1" ht="16.8" customHeight="1">
      <c r="A182" s="42"/>
      <c r="B182" s="48"/>
      <c r="C182" s="322" t="s">
        <v>2282</v>
      </c>
      <c r="D182" s="323" t="s">
        <v>2282</v>
      </c>
      <c r="E182" s="324" t="s">
        <v>32</v>
      </c>
      <c r="F182" s="325">
        <v>42.5</v>
      </c>
      <c r="G182" s="42"/>
      <c r="H182" s="48"/>
    </row>
    <row r="183" s="2" customFormat="1" ht="16.8" customHeight="1">
      <c r="A183" s="42"/>
      <c r="B183" s="48"/>
      <c r="C183" s="326" t="s">
        <v>32</v>
      </c>
      <c r="D183" s="326" t="s">
        <v>3962</v>
      </c>
      <c r="E183" s="20" t="s">
        <v>32</v>
      </c>
      <c r="F183" s="327">
        <v>0</v>
      </c>
      <c r="G183" s="42"/>
      <c r="H183" s="48"/>
    </row>
    <row r="184" s="2" customFormat="1" ht="16.8" customHeight="1">
      <c r="A184" s="42"/>
      <c r="B184" s="48"/>
      <c r="C184" s="326" t="s">
        <v>32</v>
      </c>
      <c r="D184" s="326" t="s">
        <v>3956</v>
      </c>
      <c r="E184" s="20" t="s">
        <v>32</v>
      </c>
      <c r="F184" s="327">
        <v>0</v>
      </c>
      <c r="G184" s="42"/>
      <c r="H184" s="48"/>
    </row>
    <row r="185" s="2" customFormat="1" ht="16.8" customHeight="1">
      <c r="A185" s="42"/>
      <c r="B185" s="48"/>
      <c r="C185" s="326" t="s">
        <v>2282</v>
      </c>
      <c r="D185" s="326" t="s">
        <v>3957</v>
      </c>
      <c r="E185" s="20" t="s">
        <v>32</v>
      </c>
      <c r="F185" s="327">
        <v>42.5</v>
      </c>
      <c r="G185" s="42"/>
      <c r="H185" s="48"/>
    </row>
    <row r="186" s="2" customFormat="1" ht="16.8" customHeight="1">
      <c r="A186" s="42"/>
      <c r="B186" s="48"/>
      <c r="C186" s="322" t="s">
        <v>3963</v>
      </c>
      <c r="D186" s="323" t="s">
        <v>3963</v>
      </c>
      <c r="E186" s="324" t="s">
        <v>32</v>
      </c>
      <c r="F186" s="325">
        <v>27.649999999999999</v>
      </c>
      <c r="G186" s="42"/>
      <c r="H186" s="48"/>
    </row>
    <row r="187" s="2" customFormat="1" ht="16.8" customHeight="1">
      <c r="A187" s="42"/>
      <c r="B187" s="48"/>
      <c r="C187" s="326" t="s">
        <v>32</v>
      </c>
      <c r="D187" s="326" t="s">
        <v>3962</v>
      </c>
      <c r="E187" s="20" t="s">
        <v>32</v>
      </c>
      <c r="F187" s="327">
        <v>0</v>
      </c>
      <c r="G187" s="42"/>
      <c r="H187" s="48"/>
    </row>
    <row r="188" s="2" customFormat="1" ht="16.8" customHeight="1">
      <c r="A188" s="42"/>
      <c r="B188" s="48"/>
      <c r="C188" s="326" t="s">
        <v>32</v>
      </c>
      <c r="D188" s="326" t="s">
        <v>2027</v>
      </c>
      <c r="E188" s="20" t="s">
        <v>32</v>
      </c>
      <c r="F188" s="327">
        <v>0</v>
      </c>
      <c r="G188" s="42"/>
      <c r="H188" s="48"/>
    </row>
    <row r="189" s="2" customFormat="1" ht="16.8" customHeight="1">
      <c r="A189" s="42"/>
      <c r="B189" s="48"/>
      <c r="C189" s="326" t="s">
        <v>3963</v>
      </c>
      <c r="D189" s="326" t="s">
        <v>3964</v>
      </c>
      <c r="E189" s="20" t="s">
        <v>32</v>
      </c>
      <c r="F189" s="327">
        <v>27.649999999999999</v>
      </c>
      <c r="G189" s="42"/>
      <c r="H189" s="48"/>
    </row>
    <row r="190" s="2" customFormat="1" ht="16.8" customHeight="1">
      <c r="A190" s="42"/>
      <c r="B190" s="48"/>
      <c r="C190" s="322" t="s">
        <v>2008</v>
      </c>
      <c r="D190" s="323" t="s">
        <v>2008</v>
      </c>
      <c r="E190" s="324" t="s">
        <v>32</v>
      </c>
      <c r="F190" s="325">
        <v>48.280000000000001</v>
      </c>
      <c r="G190" s="42"/>
      <c r="H190" s="48"/>
    </row>
    <row r="191" s="2" customFormat="1" ht="16.8" customHeight="1">
      <c r="A191" s="42"/>
      <c r="B191" s="48"/>
      <c r="C191" s="326" t="s">
        <v>32</v>
      </c>
      <c r="D191" s="326" t="s">
        <v>2007</v>
      </c>
      <c r="E191" s="20" t="s">
        <v>32</v>
      </c>
      <c r="F191" s="327">
        <v>0</v>
      </c>
      <c r="G191" s="42"/>
      <c r="H191" s="48"/>
    </row>
    <row r="192" s="2" customFormat="1" ht="16.8" customHeight="1">
      <c r="A192" s="42"/>
      <c r="B192" s="48"/>
      <c r="C192" s="326" t="s">
        <v>2008</v>
      </c>
      <c r="D192" s="326" t="s">
        <v>2009</v>
      </c>
      <c r="E192" s="20" t="s">
        <v>32</v>
      </c>
      <c r="F192" s="327">
        <v>48.280000000000001</v>
      </c>
      <c r="G192" s="42"/>
      <c r="H192" s="48"/>
    </row>
    <row r="193" s="2" customFormat="1" ht="16.8" customHeight="1">
      <c r="A193" s="42"/>
      <c r="B193" s="48"/>
      <c r="C193" s="322" t="s">
        <v>1731</v>
      </c>
      <c r="D193" s="323" t="s">
        <v>1731</v>
      </c>
      <c r="E193" s="324" t="s">
        <v>32</v>
      </c>
      <c r="F193" s="325">
        <v>48.280000000000001</v>
      </c>
      <c r="G193" s="42"/>
      <c r="H193" s="48"/>
    </row>
    <row r="194" s="2" customFormat="1" ht="16.8" customHeight="1">
      <c r="A194" s="42"/>
      <c r="B194" s="48"/>
      <c r="C194" s="326" t="s">
        <v>32</v>
      </c>
      <c r="D194" s="326" t="s">
        <v>2007</v>
      </c>
      <c r="E194" s="20" t="s">
        <v>32</v>
      </c>
      <c r="F194" s="327">
        <v>0</v>
      </c>
      <c r="G194" s="42"/>
      <c r="H194" s="48"/>
    </row>
    <row r="195" s="2" customFormat="1" ht="16.8" customHeight="1">
      <c r="A195" s="42"/>
      <c r="B195" s="48"/>
      <c r="C195" s="326" t="s">
        <v>1731</v>
      </c>
      <c r="D195" s="326" t="s">
        <v>2020</v>
      </c>
      <c r="E195" s="20" t="s">
        <v>32</v>
      </c>
      <c r="F195" s="327">
        <v>48.280000000000001</v>
      </c>
      <c r="G195" s="42"/>
      <c r="H195" s="48"/>
    </row>
    <row r="196" s="2" customFormat="1" ht="16.8" customHeight="1">
      <c r="A196" s="42"/>
      <c r="B196" s="48"/>
      <c r="C196" s="328" t="s">
        <v>3952</v>
      </c>
      <c r="D196" s="42"/>
      <c r="E196" s="42"/>
      <c r="F196" s="42"/>
      <c r="G196" s="42"/>
      <c r="H196" s="48"/>
    </row>
    <row r="197" s="2" customFormat="1" ht="16.8" customHeight="1">
      <c r="A197" s="42"/>
      <c r="B197" s="48"/>
      <c r="C197" s="326" t="s">
        <v>2017</v>
      </c>
      <c r="D197" s="326" t="s">
        <v>2018</v>
      </c>
      <c r="E197" s="20" t="s">
        <v>1749</v>
      </c>
      <c r="F197" s="327">
        <v>50.694000000000003</v>
      </c>
      <c r="G197" s="42"/>
      <c r="H197" s="48"/>
    </row>
    <row r="198" s="2" customFormat="1" ht="16.8" customHeight="1">
      <c r="A198" s="42"/>
      <c r="B198" s="48"/>
      <c r="C198" s="322" t="s">
        <v>1733</v>
      </c>
      <c r="D198" s="323" t="s">
        <v>1733</v>
      </c>
      <c r="E198" s="324" t="s">
        <v>32</v>
      </c>
      <c r="F198" s="325">
        <v>33</v>
      </c>
      <c r="G198" s="42"/>
      <c r="H198" s="48"/>
    </row>
    <row r="199" s="2" customFormat="1" ht="16.8" customHeight="1">
      <c r="A199" s="42"/>
      <c r="B199" s="48"/>
      <c r="C199" s="326" t="s">
        <v>32</v>
      </c>
      <c r="D199" s="326" t="s">
        <v>2026</v>
      </c>
      <c r="E199" s="20" t="s">
        <v>32</v>
      </c>
      <c r="F199" s="327">
        <v>0</v>
      </c>
      <c r="G199" s="42"/>
      <c r="H199" s="48"/>
    </row>
    <row r="200" s="2" customFormat="1" ht="16.8" customHeight="1">
      <c r="A200" s="42"/>
      <c r="B200" s="48"/>
      <c r="C200" s="326" t="s">
        <v>32</v>
      </c>
      <c r="D200" s="326" t="s">
        <v>2027</v>
      </c>
      <c r="E200" s="20" t="s">
        <v>32</v>
      </c>
      <c r="F200" s="327">
        <v>0</v>
      </c>
      <c r="G200" s="42"/>
      <c r="H200" s="48"/>
    </row>
    <row r="201" s="2" customFormat="1" ht="16.8" customHeight="1">
      <c r="A201" s="42"/>
      <c r="B201" s="48"/>
      <c r="C201" s="326" t="s">
        <v>1733</v>
      </c>
      <c r="D201" s="326" t="s">
        <v>2028</v>
      </c>
      <c r="E201" s="20" t="s">
        <v>32</v>
      </c>
      <c r="F201" s="327">
        <v>33</v>
      </c>
      <c r="G201" s="42"/>
      <c r="H201" s="48"/>
    </row>
    <row r="202" s="2" customFormat="1" ht="16.8" customHeight="1">
      <c r="A202" s="42"/>
      <c r="B202" s="48"/>
      <c r="C202" s="328" t="s">
        <v>3952</v>
      </c>
      <c r="D202" s="42"/>
      <c r="E202" s="42"/>
      <c r="F202" s="42"/>
      <c r="G202" s="42"/>
      <c r="H202" s="48"/>
    </row>
    <row r="203" s="2" customFormat="1" ht="16.8" customHeight="1">
      <c r="A203" s="42"/>
      <c r="B203" s="48"/>
      <c r="C203" s="326" t="s">
        <v>2023</v>
      </c>
      <c r="D203" s="326" t="s">
        <v>2024</v>
      </c>
      <c r="E203" s="20" t="s">
        <v>1749</v>
      </c>
      <c r="F203" s="327">
        <v>34.649999999999999</v>
      </c>
      <c r="G203" s="42"/>
      <c r="H203" s="48"/>
    </row>
    <row r="204" s="2" customFormat="1" ht="16.8" customHeight="1">
      <c r="A204" s="42"/>
      <c r="B204" s="48"/>
      <c r="C204" s="322" t="s">
        <v>2035</v>
      </c>
      <c r="D204" s="323" t="s">
        <v>2035</v>
      </c>
      <c r="E204" s="324" t="s">
        <v>32</v>
      </c>
      <c r="F204" s="325">
        <v>35.649999999999999</v>
      </c>
      <c r="G204" s="42"/>
      <c r="H204" s="48"/>
    </row>
    <row r="205" s="2" customFormat="1" ht="16.8" customHeight="1">
      <c r="A205" s="42"/>
      <c r="B205" s="48"/>
      <c r="C205" s="326" t="s">
        <v>32</v>
      </c>
      <c r="D205" s="326" t="s">
        <v>2034</v>
      </c>
      <c r="E205" s="20" t="s">
        <v>32</v>
      </c>
      <c r="F205" s="327">
        <v>0</v>
      </c>
      <c r="G205" s="42"/>
      <c r="H205" s="48"/>
    </row>
    <row r="206" s="2" customFormat="1" ht="16.8" customHeight="1">
      <c r="A206" s="42"/>
      <c r="B206" s="48"/>
      <c r="C206" s="326" t="s">
        <v>2035</v>
      </c>
      <c r="D206" s="326" t="s">
        <v>2036</v>
      </c>
      <c r="E206" s="20" t="s">
        <v>32</v>
      </c>
      <c r="F206" s="327">
        <v>35.649999999999999</v>
      </c>
      <c r="G206" s="42"/>
      <c r="H206" s="48"/>
    </row>
    <row r="207" s="2" customFormat="1" ht="16.8" customHeight="1">
      <c r="A207" s="42"/>
      <c r="B207" s="48"/>
      <c r="C207" s="322" t="s">
        <v>1800</v>
      </c>
      <c r="D207" s="323" t="s">
        <v>1800</v>
      </c>
      <c r="E207" s="324" t="s">
        <v>32</v>
      </c>
      <c r="F207" s="325">
        <v>170</v>
      </c>
      <c r="G207" s="42"/>
      <c r="H207" s="48"/>
    </row>
    <row r="208" s="2" customFormat="1" ht="16.8" customHeight="1">
      <c r="A208" s="42"/>
      <c r="B208" s="48"/>
      <c r="C208" s="326" t="s">
        <v>1800</v>
      </c>
      <c r="D208" s="326" t="s">
        <v>1801</v>
      </c>
      <c r="E208" s="20" t="s">
        <v>32</v>
      </c>
      <c r="F208" s="327">
        <v>170</v>
      </c>
      <c r="G208" s="42"/>
      <c r="H208" s="48"/>
    </row>
    <row r="209" s="2" customFormat="1" ht="16.8" customHeight="1">
      <c r="A209" s="42"/>
      <c r="B209" s="48"/>
      <c r="C209" s="322" t="s">
        <v>1807</v>
      </c>
      <c r="D209" s="323" t="s">
        <v>1807</v>
      </c>
      <c r="E209" s="324" t="s">
        <v>32</v>
      </c>
      <c r="F209" s="325">
        <v>2550</v>
      </c>
      <c r="G209" s="42"/>
      <c r="H209" s="48"/>
    </row>
    <row r="210" s="2" customFormat="1" ht="16.8" customHeight="1">
      <c r="A210" s="42"/>
      <c r="B210" s="48"/>
      <c r="C210" s="326" t="s">
        <v>32</v>
      </c>
      <c r="D210" s="326" t="s">
        <v>1806</v>
      </c>
      <c r="E210" s="20" t="s">
        <v>32</v>
      </c>
      <c r="F210" s="327">
        <v>0</v>
      </c>
      <c r="G210" s="42"/>
      <c r="H210" s="48"/>
    </row>
    <row r="211" s="2" customFormat="1" ht="16.8" customHeight="1">
      <c r="A211" s="42"/>
      <c r="B211" s="48"/>
      <c r="C211" s="326" t="s">
        <v>1807</v>
      </c>
      <c r="D211" s="326" t="s">
        <v>1808</v>
      </c>
      <c r="E211" s="20" t="s">
        <v>32</v>
      </c>
      <c r="F211" s="327">
        <v>2550</v>
      </c>
      <c r="G211" s="42"/>
      <c r="H211" s="48"/>
    </row>
    <row r="212" s="2" customFormat="1" ht="16.8" customHeight="1">
      <c r="A212" s="42"/>
      <c r="B212" s="48"/>
      <c r="C212" s="322" t="s">
        <v>3965</v>
      </c>
      <c r="D212" s="323" t="s">
        <v>3965</v>
      </c>
      <c r="E212" s="324" t="s">
        <v>32</v>
      </c>
      <c r="F212" s="325">
        <v>-8</v>
      </c>
      <c r="G212" s="42"/>
      <c r="H212" s="48"/>
    </row>
    <row r="213" s="2" customFormat="1" ht="16.8" customHeight="1">
      <c r="A213" s="42"/>
      <c r="B213" s="48"/>
      <c r="C213" s="326" t="s">
        <v>3965</v>
      </c>
      <c r="D213" s="326" t="s">
        <v>3966</v>
      </c>
      <c r="E213" s="20" t="s">
        <v>32</v>
      </c>
      <c r="F213" s="327">
        <v>-8</v>
      </c>
      <c r="G213" s="42"/>
      <c r="H213" s="48"/>
    </row>
    <row r="214" s="2" customFormat="1" ht="16.8" customHeight="1">
      <c r="A214" s="42"/>
      <c r="B214" s="48"/>
      <c r="C214" s="322" t="s">
        <v>3967</v>
      </c>
      <c r="D214" s="323" t="s">
        <v>3967</v>
      </c>
      <c r="E214" s="324" t="s">
        <v>32</v>
      </c>
      <c r="F214" s="325">
        <v>8</v>
      </c>
      <c r="G214" s="42"/>
      <c r="H214" s="48"/>
    </row>
    <row r="215" s="2" customFormat="1" ht="16.8" customHeight="1">
      <c r="A215" s="42"/>
      <c r="B215" s="48"/>
      <c r="C215" s="326" t="s">
        <v>3967</v>
      </c>
      <c r="D215" s="326" t="s">
        <v>3968</v>
      </c>
      <c r="E215" s="20" t="s">
        <v>32</v>
      </c>
      <c r="F215" s="327">
        <v>8</v>
      </c>
      <c r="G215" s="42"/>
      <c r="H215" s="48"/>
    </row>
    <row r="216" s="2" customFormat="1" ht="16.8" customHeight="1">
      <c r="A216" s="42"/>
      <c r="B216" s="48"/>
      <c r="C216" s="322" t="s">
        <v>3969</v>
      </c>
      <c r="D216" s="323" t="s">
        <v>3969</v>
      </c>
      <c r="E216" s="324" t="s">
        <v>32</v>
      </c>
      <c r="F216" s="325">
        <v>108.857</v>
      </c>
      <c r="G216" s="42"/>
      <c r="H216" s="48"/>
    </row>
    <row r="217" s="2" customFormat="1" ht="16.8" customHeight="1">
      <c r="A217" s="42"/>
      <c r="B217" s="48"/>
      <c r="C217" s="326" t="s">
        <v>32</v>
      </c>
      <c r="D217" s="326" t="s">
        <v>2225</v>
      </c>
      <c r="E217" s="20" t="s">
        <v>32</v>
      </c>
      <c r="F217" s="327">
        <v>0</v>
      </c>
      <c r="G217" s="42"/>
      <c r="H217" s="48"/>
    </row>
    <row r="218" s="2" customFormat="1" ht="16.8" customHeight="1">
      <c r="A218" s="42"/>
      <c r="B218" s="48"/>
      <c r="C218" s="326" t="s">
        <v>3969</v>
      </c>
      <c r="D218" s="326" t="s">
        <v>3970</v>
      </c>
      <c r="E218" s="20" t="s">
        <v>32</v>
      </c>
      <c r="F218" s="327">
        <v>108.857</v>
      </c>
      <c r="G218" s="42"/>
      <c r="H218" s="48"/>
    </row>
    <row r="219" s="2" customFormat="1" ht="16.8" customHeight="1">
      <c r="A219" s="42"/>
      <c r="B219" s="48"/>
      <c r="C219" s="322" t="s">
        <v>3971</v>
      </c>
      <c r="D219" s="323" t="s">
        <v>3971</v>
      </c>
      <c r="E219" s="324" t="s">
        <v>32</v>
      </c>
      <c r="F219" s="325">
        <v>0</v>
      </c>
      <c r="G219" s="42"/>
      <c r="H219" s="48"/>
    </row>
    <row r="220" s="2" customFormat="1" ht="16.8" customHeight="1">
      <c r="A220" s="42"/>
      <c r="B220" s="48"/>
      <c r="C220" s="326" t="s">
        <v>3971</v>
      </c>
      <c r="D220" s="326" t="s">
        <v>3972</v>
      </c>
      <c r="E220" s="20" t="s">
        <v>32</v>
      </c>
      <c r="F220" s="327">
        <v>0</v>
      </c>
      <c r="G220" s="42"/>
      <c r="H220" s="48"/>
    </row>
    <row r="221" s="2" customFormat="1" ht="16.8" customHeight="1">
      <c r="A221" s="42"/>
      <c r="B221" s="48"/>
      <c r="C221" s="322" t="s">
        <v>3973</v>
      </c>
      <c r="D221" s="323" t="s">
        <v>3973</v>
      </c>
      <c r="E221" s="324" t="s">
        <v>32</v>
      </c>
      <c r="F221" s="325">
        <v>0</v>
      </c>
      <c r="G221" s="42"/>
      <c r="H221" s="48"/>
    </row>
    <row r="222" s="2" customFormat="1" ht="16.8" customHeight="1">
      <c r="A222" s="42"/>
      <c r="B222" s="48"/>
      <c r="C222" s="326" t="s">
        <v>3973</v>
      </c>
      <c r="D222" s="326" t="s">
        <v>3974</v>
      </c>
      <c r="E222" s="20" t="s">
        <v>32</v>
      </c>
      <c r="F222" s="327">
        <v>0</v>
      </c>
      <c r="G222" s="42"/>
      <c r="H222" s="48"/>
    </row>
    <row r="223" s="2" customFormat="1" ht="16.8" customHeight="1">
      <c r="A223" s="42"/>
      <c r="B223" s="48"/>
      <c r="C223" s="322" t="s">
        <v>3975</v>
      </c>
      <c r="D223" s="323" t="s">
        <v>3975</v>
      </c>
      <c r="E223" s="324" t="s">
        <v>32</v>
      </c>
      <c r="F223" s="325">
        <v>0</v>
      </c>
      <c r="G223" s="42"/>
      <c r="H223" s="48"/>
    </row>
    <row r="224" s="2" customFormat="1" ht="16.8" customHeight="1">
      <c r="A224" s="42"/>
      <c r="B224" s="48"/>
      <c r="C224" s="326" t="s">
        <v>3975</v>
      </c>
      <c r="D224" s="326" t="s">
        <v>3976</v>
      </c>
      <c r="E224" s="20" t="s">
        <v>32</v>
      </c>
      <c r="F224" s="327">
        <v>0</v>
      </c>
      <c r="G224" s="42"/>
      <c r="H224" s="48"/>
    </row>
    <row r="225" s="2" customFormat="1" ht="16.8" customHeight="1">
      <c r="A225" s="42"/>
      <c r="B225" s="48"/>
      <c r="C225" s="322" t="s">
        <v>3977</v>
      </c>
      <c r="D225" s="323" t="s">
        <v>3977</v>
      </c>
      <c r="E225" s="324" t="s">
        <v>32</v>
      </c>
      <c r="F225" s="325">
        <v>5.2000000000000002</v>
      </c>
      <c r="G225" s="42"/>
      <c r="H225" s="48"/>
    </row>
    <row r="226" s="2" customFormat="1" ht="16.8" customHeight="1">
      <c r="A226" s="42"/>
      <c r="B226" s="48"/>
      <c r="C226" s="326" t="s">
        <v>3977</v>
      </c>
      <c r="D226" s="326" t="s">
        <v>3978</v>
      </c>
      <c r="E226" s="20" t="s">
        <v>32</v>
      </c>
      <c r="F226" s="327">
        <v>5.2000000000000002</v>
      </c>
      <c r="G226" s="42"/>
      <c r="H226" s="48"/>
    </row>
    <row r="227" s="2" customFormat="1" ht="16.8" customHeight="1">
      <c r="A227" s="42"/>
      <c r="B227" s="48"/>
      <c r="C227" s="322" t="s">
        <v>1734</v>
      </c>
      <c r="D227" s="323" t="s">
        <v>1734</v>
      </c>
      <c r="E227" s="324" t="s">
        <v>32</v>
      </c>
      <c r="F227" s="325">
        <v>74</v>
      </c>
      <c r="G227" s="42"/>
      <c r="H227" s="48"/>
    </row>
    <row r="228" s="2" customFormat="1" ht="16.8" customHeight="1">
      <c r="A228" s="42"/>
      <c r="B228" s="48"/>
      <c r="C228" s="326" t="s">
        <v>1734</v>
      </c>
      <c r="D228" s="326" t="s">
        <v>2081</v>
      </c>
      <c r="E228" s="20" t="s">
        <v>32</v>
      </c>
      <c r="F228" s="327">
        <v>74</v>
      </c>
      <c r="G228" s="42"/>
      <c r="H228" s="48"/>
    </row>
    <row r="229" s="2" customFormat="1" ht="16.8" customHeight="1">
      <c r="A229" s="42"/>
      <c r="B229" s="48"/>
      <c r="C229" s="328" t="s">
        <v>3952</v>
      </c>
      <c r="D229" s="42"/>
      <c r="E229" s="42"/>
      <c r="F229" s="42"/>
      <c r="G229" s="42"/>
      <c r="H229" s="48"/>
    </row>
    <row r="230" s="2" customFormat="1" ht="16.8" customHeight="1">
      <c r="A230" s="42"/>
      <c r="B230" s="48"/>
      <c r="C230" s="326" t="s">
        <v>2075</v>
      </c>
      <c r="D230" s="326" t="s">
        <v>2076</v>
      </c>
      <c r="E230" s="20" t="s">
        <v>1749</v>
      </c>
      <c r="F230" s="327">
        <v>178</v>
      </c>
      <c r="G230" s="42"/>
      <c r="H230" s="48"/>
    </row>
    <row r="231" s="2" customFormat="1" ht="16.8" customHeight="1">
      <c r="A231" s="42"/>
      <c r="B231" s="48"/>
      <c r="C231" s="322" t="s">
        <v>3367</v>
      </c>
      <c r="D231" s="323" t="s">
        <v>3367</v>
      </c>
      <c r="E231" s="324" t="s">
        <v>32</v>
      </c>
      <c r="F231" s="325">
        <v>-1262.4000000000001</v>
      </c>
      <c r="G231" s="42"/>
      <c r="H231" s="48"/>
    </row>
    <row r="232" s="2" customFormat="1" ht="16.8" customHeight="1">
      <c r="A232" s="42"/>
      <c r="B232" s="48"/>
      <c r="C232" s="326" t="s">
        <v>3367</v>
      </c>
      <c r="D232" s="326" t="s">
        <v>3979</v>
      </c>
      <c r="E232" s="20" t="s">
        <v>32</v>
      </c>
      <c r="F232" s="327">
        <v>-1262.4000000000001</v>
      </c>
      <c r="G232" s="42"/>
      <c r="H232" s="48"/>
    </row>
    <row r="233" s="2" customFormat="1" ht="16.8" customHeight="1">
      <c r="A233" s="42"/>
      <c r="B233" s="48"/>
      <c r="C233" s="322" t="s">
        <v>3980</v>
      </c>
      <c r="D233" s="323" t="s">
        <v>3980</v>
      </c>
      <c r="E233" s="324" t="s">
        <v>32</v>
      </c>
      <c r="F233" s="325">
        <v>48.280000000000001</v>
      </c>
      <c r="G233" s="42"/>
      <c r="H233" s="48"/>
    </row>
    <row r="234" s="2" customFormat="1" ht="16.8" customHeight="1">
      <c r="A234" s="42"/>
      <c r="B234" s="48"/>
      <c r="C234" s="326" t="s">
        <v>32</v>
      </c>
      <c r="D234" s="326" t="s">
        <v>2007</v>
      </c>
      <c r="E234" s="20" t="s">
        <v>32</v>
      </c>
      <c r="F234" s="327">
        <v>0</v>
      </c>
      <c r="G234" s="42"/>
      <c r="H234" s="48"/>
    </row>
    <row r="235" s="2" customFormat="1" ht="16.8" customHeight="1">
      <c r="A235" s="42"/>
      <c r="B235" s="48"/>
      <c r="C235" s="326" t="s">
        <v>3980</v>
      </c>
      <c r="D235" s="326" t="s">
        <v>2020</v>
      </c>
      <c r="E235" s="20" t="s">
        <v>32</v>
      </c>
      <c r="F235" s="327">
        <v>48.280000000000001</v>
      </c>
      <c r="G235" s="42"/>
      <c r="H235" s="48"/>
    </row>
    <row r="236" s="2" customFormat="1" ht="16.8" customHeight="1">
      <c r="A236" s="42"/>
      <c r="B236" s="48"/>
      <c r="C236" s="322" t="s">
        <v>3981</v>
      </c>
      <c r="D236" s="323" t="s">
        <v>3981</v>
      </c>
      <c r="E236" s="324" t="s">
        <v>32</v>
      </c>
      <c r="F236" s="325">
        <v>27.649999999999999</v>
      </c>
      <c r="G236" s="42"/>
      <c r="H236" s="48"/>
    </row>
    <row r="237" s="2" customFormat="1" ht="16.8" customHeight="1">
      <c r="A237" s="42"/>
      <c r="B237" s="48"/>
      <c r="C237" s="326" t="s">
        <v>32</v>
      </c>
      <c r="D237" s="326" t="s">
        <v>2027</v>
      </c>
      <c r="E237" s="20" t="s">
        <v>32</v>
      </c>
      <c r="F237" s="327">
        <v>0</v>
      </c>
      <c r="G237" s="42"/>
      <c r="H237" s="48"/>
    </row>
    <row r="238" s="2" customFormat="1" ht="16.8" customHeight="1">
      <c r="A238" s="42"/>
      <c r="B238" s="48"/>
      <c r="C238" s="326" t="s">
        <v>3981</v>
      </c>
      <c r="D238" s="326" t="s">
        <v>3964</v>
      </c>
      <c r="E238" s="20" t="s">
        <v>32</v>
      </c>
      <c r="F238" s="327">
        <v>27.649999999999999</v>
      </c>
      <c r="G238" s="42"/>
      <c r="H238" s="48"/>
    </row>
    <row r="239" s="2" customFormat="1" ht="16.8" customHeight="1">
      <c r="A239" s="42"/>
      <c r="B239" s="48"/>
      <c r="C239" s="322" t="s">
        <v>3982</v>
      </c>
      <c r="D239" s="323" t="s">
        <v>3982</v>
      </c>
      <c r="E239" s="324" t="s">
        <v>32</v>
      </c>
      <c r="F239" s="325">
        <v>0</v>
      </c>
      <c r="G239" s="42"/>
      <c r="H239" s="48"/>
    </row>
    <row r="240" s="2" customFormat="1" ht="16.8" customHeight="1">
      <c r="A240" s="42"/>
      <c r="B240" s="48"/>
      <c r="C240" s="326" t="s">
        <v>3982</v>
      </c>
      <c r="D240" s="326" t="s">
        <v>3983</v>
      </c>
      <c r="E240" s="20" t="s">
        <v>32</v>
      </c>
      <c r="F240" s="327">
        <v>0</v>
      </c>
      <c r="G240" s="42"/>
      <c r="H240" s="48"/>
    </row>
    <row r="241" s="2" customFormat="1" ht="16.8" customHeight="1">
      <c r="A241" s="42"/>
      <c r="B241" s="48"/>
      <c r="C241" s="322" t="s">
        <v>2656</v>
      </c>
      <c r="D241" s="323" t="s">
        <v>2656</v>
      </c>
      <c r="E241" s="324" t="s">
        <v>32</v>
      </c>
      <c r="F241" s="325">
        <v>48.280000000000001</v>
      </c>
      <c r="G241" s="42"/>
      <c r="H241" s="48"/>
    </row>
    <row r="242" s="2" customFormat="1" ht="16.8" customHeight="1">
      <c r="A242" s="42"/>
      <c r="B242" s="48"/>
      <c r="C242" s="326" t="s">
        <v>32</v>
      </c>
      <c r="D242" s="326" t="s">
        <v>2007</v>
      </c>
      <c r="E242" s="20" t="s">
        <v>32</v>
      </c>
      <c r="F242" s="327">
        <v>0</v>
      </c>
      <c r="G242" s="42"/>
      <c r="H242" s="48"/>
    </row>
    <row r="243" s="2" customFormat="1" ht="16.8" customHeight="1">
      <c r="A243" s="42"/>
      <c r="B243" s="48"/>
      <c r="C243" s="326" t="s">
        <v>2656</v>
      </c>
      <c r="D243" s="326" t="s">
        <v>2020</v>
      </c>
      <c r="E243" s="20" t="s">
        <v>32</v>
      </c>
      <c r="F243" s="327">
        <v>48.280000000000001</v>
      </c>
      <c r="G243" s="42"/>
      <c r="H243" s="48"/>
    </row>
    <row r="244" s="2" customFormat="1" ht="16.8" customHeight="1">
      <c r="A244" s="42"/>
      <c r="B244" s="48"/>
      <c r="C244" s="322" t="s">
        <v>3984</v>
      </c>
      <c r="D244" s="323" t="s">
        <v>3984</v>
      </c>
      <c r="E244" s="324" t="s">
        <v>32</v>
      </c>
      <c r="F244" s="325">
        <v>0</v>
      </c>
      <c r="G244" s="42"/>
      <c r="H244" s="48"/>
    </row>
    <row r="245" s="2" customFormat="1" ht="16.8" customHeight="1">
      <c r="A245" s="42"/>
      <c r="B245" s="48"/>
      <c r="C245" s="326" t="s">
        <v>3984</v>
      </c>
      <c r="D245" s="326" t="s">
        <v>3985</v>
      </c>
      <c r="E245" s="20" t="s">
        <v>32</v>
      </c>
      <c r="F245" s="327">
        <v>0</v>
      </c>
      <c r="G245" s="42"/>
      <c r="H245" s="48"/>
    </row>
    <row r="246" s="2" customFormat="1" ht="16.8" customHeight="1">
      <c r="A246" s="42"/>
      <c r="B246" s="48"/>
      <c r="C246" s="322" t="s">
        <v>2021</v>
      </c>
      <c r="D246" s="323" t="s">
        <v>2021</v>
      </c>
      <c r="E246" s="324" t="s">
        <v>32</v>
      </c>
      <c r="F246" s="325">
        <v>50.694000000000003</v>
      </c>
      <c r="G246" s="42"/>
      <c r="H246" s="48"/>
    </row>
    <row r="247" s="2" customFormat="1" ht="16.8" customHeight="1">
      <c r="A247" s="42"/>
      <c r="B247" s="48"/>
      <c r="C247" s="326" t="s">
        <v>2021</v>
      </c>
      <c r="D247" s="326" t="s">
        <v>2022</v>
      </c>
      <c r="E247" s="20" t="s">
        <v>32</v>
      </c>
      <c r="F247" s="327">
        <v>50.694000000000003</v>
      </c>
      <c r="G247" s="42"/>
      <c r="H247" s="48"/>
    </row>
    <row r="248" s="2" customFormat="1" ht="16.8" customHeight="1">
      <c r="A248" s="42"/>
      <c r="B248" s="48"/>
      <c r="C248" s="322" t="s">
        <v>2029</v>
      </c>
      <c r="D248" s="323" t="s">
        <v>2029</v>
      </c>
      <c r="E248" s="324" t="s">
        <v>32</v>
      </c>
      <c r="F248" s="325">
        <v>34.649999999999999</v>
      </c>
      <c r="G248" s="42"/>
      <c r="H248" s="48"/>
    </row>
    <row r="249" s="2" customFormat="1" ht="16.8" customHeight="1">
      <c r="A249" s="42"/>
      <c r="B249" s="48"/>
      <c r="C249" s="326" t="s">
        <v>2029</v>
      </c>
      <c r="D249" s="326" t="s">
        <v>2030</v>
      </c>
      <c r="E249" s="20" t="s">
        <v>32</v>
      </c>
      <c r="F249" s="327">
        <v>34.649999999999999</v>
      </c>
      <c r="G249" s="42"/>
      <c r="H249" s="48"/>
    </row>
    <row r="250" s="2" customFormat="1" ht="16.8" customHeight="1">
      <c r="A250" s="42"/>
      <c r="B250" s="48"/>
      <c r="C250" s="322" t="s">
        <v>3986</v>
      </c>
      <c r="D250" s="323" t="s">
        <v>3986</v>
      </c>
      <c r="E250" s="324" t="s">
        <v>32</v>
      </c>
      <c r="F250" s="325">
        <v>0</v>
      </c>
      <c r="G250" s="42"/>
      <c r="H250" s="48"/>
    </row>
    <row r="251" s="2" customFormat="1" ht="16.8" customHeight="1">
      <c r="A251" s="42"/>
      <c r="B251" s="48"/>
      <c r="C251" s="326" t="s">
        <v>3986</v>
      </c>
      <c r="D251" s="326" t="s">
        <v>3987</v>
      </c>
      <c r="E251" s="20" t="s">
        <v>32</v>
      </c>
      <c r="F251" s="327">
        <v>0</v>
      </c>
      <c r="G251" s="42"/>
      <c r="H251" s="48"/>
    </row>
    <row r="252" s="2" customFormat="1" ht="16.8" customHeight="1">
      <c r="A252" s="42"/>
      <c r="B252" s="48"/>
      <c r="C252" s="322" t="s">
        <v>3988</v>
      </c>
      <c r="D252" s="323" t="s">
        <v>3988</v>
      </c>
      <c r="E252" s="324" t="s">
        <v>32</v>
      </c>
      <c r="F252" s="325">
        <v>0</v>
      </c>
      <c r="G252" s="42"/>
      <c r="H252" s="48"/>
    </row>
    <row r="253" s="2" customFormat="1" ht="16.8" customHeight="1">
      <c r="A253" s="42"/>
      <c r="B253" s="48"/>
      <c r="C253" s="326" t="s">
        <v>3988</v>
      </c>
      <c r="D253" s="326" t="s">
        <v>3989</v>
      </c>
      <c r="E253" s="20" t="s">
        <v>32</v>
      </c>
      <c r="F253" s="327">
        <v>0</v>
      </c>
      <c r="G253" s="42"/>
      <c r="H253" s="48"/>
    </row>
    <row r="254" s="2" customFormat="1" ht="16.8" customHeight="1">
      <c r="A254" s="42"/>
      <c r="B254" s="48"/>
      <c r="C254" s="322" t="s">
        <v>3990</v>
      </c>
      <c r="D254" s="323" t="s">
        <v>3990</v>
      </c>
      <c r="E254" s="324" t="s">
        <v>32</v>
      </c>
      <c r="F254" s="325">
        <v>0</v>
      </c>
      <c r="G254" s="42"/>
      <c r="H254" s="48"/>
    </row>
    <row r="255" s="2" customFormat="1" ht="16.8" customHeight="1">
      <c r="A255" s="42"/>
      <c r="B255" s="48"/>
      <c r="C255" s="326" t="s">
        <v>3990</v>
      </c>
      <c r="D255" s="326" t="s">
        <v>3991</v>
      </c>
      <c r="E255" s="20" t="s">
        <v>32</v>
      </c>
      <c r="F255" s="327">
        <v>0</v>
      </c>
      <c r="G255" s="42"/>
      <c r="H255" s="48"/>
    </row>
    <row r="256" s="2" customFormat="1" ht="16.8" customHeight="1">
      <c r="A256" s="42"/>
      <c r="B256" s="48"/>
      <c r="C256" s="322" t="s">
        <v>3992</v>
      </c>
      <c r="D256" s="323" t="s">
        <v>3992</v>
      </c>
      <c r="E256" s="324" t="s">
        <v>32</v>
      </c>
      <c r="F256" s="325">
        <v>0</v>
      </c>
      <c r="G256" s="42"/>
      <c r="H256" s="48"/>
    </row>
    <row r="257" s="2" customFormat="1" ht="16.8" customHeight="1">
      <c r="A257" s="42"/>
      <c r="B257" s="48"/>
      <c r="C257" s="326" t="s">
        <v>3992</v>
      </c>
      <c r="D257" s="326" t="s">
        <v>3993</v>
      </c>
      <c r="E257" s="20" t="s">
        <v>32</v>
      </c>
      <c r="F257" s="327">
        <v>0</v>
      </c>
      <c r="G257" s="42"/>
      <c r="H257" s="48"/>
    </row>
    <row r="258" s="2" customFormat="1" ht="16.8" customHeight="1">
      <c r="A258" s="42"/>
      <c r="B258" s="48"/>
      <c r="C258" s="322" t="s">
        <v>1735</v>
      </c>
      <c r="D258" s="323" t="s">
        <v>1735</v>
      </c>
      <c r="E258" s="324" t="s">
        <v>32</v>
      </c>
      <c r="F258" s="325">
        <v>26</v>
      </c>
      <c r="G258" s="42"/>
      <c r="H258" s="48"/>
    </row>
    <row r="259" s="2" customFormat="1" ht="16.8" customHeight="1">
      <c r="A259" s="42"/>
      <c r="B259" s="48"/>
      <c r="C259" s="326" t="s">
        <v>1735</v>
      </c>
      <c r="D259" s="326" t="s">
        <v>2082</v>
      </c>
      <c r="E259" s="20" t="s">
        <v>32</v>
      </c>
      <c r="F259" s="327">
        <v>26</v>
      </c>
      <c r="G259" s="42"/>
      <c r="H259" s="48"/>
    </row>
    <row r="260" s="2" customFormat="1" ht="16.8" customHeight="1">
      <c r="A260" s="42"/>
      <c r="B260" s="48"/>
      <c r="C260" s="328" t="s">
        <v>3952</v>
      </c>
      <c r="D260" s="42"/>
      <c r="E260" s="42"/>
      <c r="F260" s="42"/>
      <c r="G260" s="42"/>
      <c r="H260" s="48"/>
    </row>
    <row r="261" s="2" customFormat="1" ht="16.8" customHeight="1">
      <c r="A261" s="42"/>
      <c r="B261" s="48"/>
      <c r="C261" s="326" t="s">
        <v>2075</v>
      </c>
      <c r="D261" s="326" t="s">
        <v>2076</v>
      </c>
      <c r="E261" s="20" t="s">
        <v>1749</v>
      </c>
      <c r="F261" s="327">
        <v>178</v>
      </c>
      <c r="G261" s="42"/>
      <c r="H261" s="48"/>
    </row>
    <row r="262" s="2" customFormat="1" ht="16.8" customHeight="1">
      <c r="A262" s="42"/>
      <c r="B262" s="48"/>
      <c r="C262" s="322" t="s">
        <v>3994</v>
      </c>
      <c r="D262" s="323" t="s">
        <v>3994</v>
      </c>
      <c r="E262" s="324" t="s">
        <v>32</v>
      </c>
      <c r="F262" s="325">
        <v>0</v>
      </c>
      <c r="G262" s="42"/>
      <c r="H262" s="48"/>
    </row>
    <row r="263" s="2" customFormat="1" ht="16.8" customHeight="1">
      <c r="A263" s="42"/>
      <c r="B263" s="48"/>
      <c r="C263" s="326" t="s">
        <v>3994</v>
      </c>
      <c r="D263" s="326" t="s">
        <v>3995</v>
      </c>
      <c r="E263" s="20" t="s">
        <v>32</v>
      </c>
      <c r="F263" s="327">
        <v>0</v>
      </c>
      <c r="G263" s="42"/>
      <c r="H263" s="48"/>
    </row>
    <row r="264" s="2" customFormat="1" ht="16.8" customHeight="1">
      <c r="A264" s="42"/>
      <c r="B264" s="48"/>
      <c r="C264" s="322" t="s">
        <v>3996</v>
      </c>
      <c r="D264" s="323" t="s">
        <v>3996</v>
      </c>
      <c r="E264" s="324" t="s">
        <v>32</v>
      </c>
      <c r="F264" s="325">
        <v>0</v>
      </c>
      <c r="G264" s="42"/>
      <c r="H264" s="48"/>
    </row>
    <row r="265" s="2" customFormat="1" ht="16.8" customHeight="1">
      <c r="A265" s="42"/>
      <c r="B265" s="48"/>
      <c r="C265" s="326" t="s">
        <v>3996</v>
      </c>
      <c r="D265" s="326" t="s">
        <v>3997</v>
      </c>
      <c r="E265" s="20" t="s">
        <v>32</v>
      </c>
      <c r="F265" s="327">
        <v>0</v>
      </c>
      <c r="G265" s="42"/>
      <c r="H265" s="48"/>
    </row>
    <row r="266" s="2" customFormat="1" ht="16.8" customHeight="1">
      <c r="A266" s="42"/>
      <c r="B266" s="48"/>
      <c r="C266" s="322" t="s">
        <v>3998</v>
      </c>
      <c r="D266" s="323" t="s">
        <v>3998</v>
      </c>
      <c r="E266" s="324" t="s">
        <v>32</v>
      </c>
      <c r="F266" s="325">
        <v>0</v>
      </c>
      <c r="G266" s="42"/>
      <c r="H266" s="48"/>
    </row>
    <row r="267" s="2" customFormat="1" ht="16.8" customHeight="1">
      <c r="A267" s="42"/>
      <c r="B267" s="48"/>
      <c r="C267" s="326" t="s">
        <v>3998</v>
      </c>
      <c r="D267" s="326" t="s">
        <v>3999</v>
      </c>
      <c r="E267" s="20" t="s">
        <v>32</v>
      </c>
      <c r="F267" s="327">
        <v>0</v>
      </c>
      <c r="G267" s="42"/>
      <c r="H267" s="48"/>
    </row>
    <row r="268" s="2" customFormat="1" ht="16.8" customHeight="1">
      <c r="A268" s="42"/>
      <c r="B268" s="48"/>
      <c r="C268" s="322" t="s">
        <v>2771</v>
      </c>
      <c r="D268" s="323" t="s">
        <v>2771</v>
      </c>
      <c r="E268" s="324" t="s">
        <v>32</v>
      </c>
      <c r="F268" s="325">
        <v>0</v>
      </c>
      <c r="G268" s="42"/>
      <c r="H268" s="48"/>
    </row>
    <row r="269" s="2" customFormat="1" ht="16.8" customHeight="1">
      <c r="A269" s="42"/>
      <c r="B269" s="48"/>
      <c r="C269" s="326" t="s">
        <v>2771</v>
      </c>
      <c r="D269" s="326" t="s">
        <v>4000</v>
      </c>
      <c r="E269" s="20" t="s">
        <v>32</v>
      </c>
      <c r="F269" s="327">
        <v>0</v>
      </c>
      <c r="G269" s="42"/>
      <c r="H269" s="48"/>
    </row>
    <row r="270" s="2" customFormat="1" ht="16.8" customHeight="1">
      <c r="A270" s="42"/>
      <c r="B270" s="48"/>
      <c r="C270" s="322" t="s">
        <v>1736</v>
      </c>
      <c r="D270" s="323" t="s">
        <v>1736</v>
      </c>
      <c r="E270" s="324" t="s">
        <v>32</v>
      </c>
      <c r="F270" s="325">
        <v>33</v>
      </c>
      <c r="G270" s="42"/>
      <c r="H270" s="48"/>
    </row>
    <row r="271" s="2" customFormat="1" ht="16.8" customHeight="1">
      <c r="A271" s="42"/>
      <c r="B271" s="48"/>
      <c r="C271" s="326" t="s">
        <v>1736</v>
      </c>
      <c r="D271" s="326" t="s">
        <v>2083</v>
      </c>
      <c r="E271" s="20" t="s">
        <v>32</v>
      </c>
      <c r="F271" s="327">
        <v>33</v>
      </c>
      <c r="G271" s="42"/>
      <c r="H271" s="48"/>
    </row>
    <row r="272" s="2" customFormat="1" ht="16.8" customHeight="1">
      <c r="A272" s="42"/>
      <c r="B272" s="48"/>
      <c r="C272" s="328" t="s">
        <v>3952</v>
      </c>
      <c r="D272" s="42"/>
      <c r="E272" s="42"/>
      <c r="F272" s="42"/>
      <c r="G272" s="42"/>
      <c r="H272" s="48"/>
    </row>
    <row r="273" s="2" customFormat="1" ht="16.8" customHeight="1">
      <c r="A273" s="42"/>
      <c r="B273" s="48"/>
      <c r="C273" s="326" t="s">
        <v>2075</v>
      </c>
      <c r="D273" s="326" t="s">
        <v>2076</v>
      </c>
      <c r="E273" s="20" t="s">
        <v>1749</v>
      </c>
      <c r="F273" s="327">
        <v>178</v>
      </c>
      <c r="G273" s="42"/>
      <c r="H273" s="48"/>
    </row>
    <row r="274" s="2" customFormat="1" ht="16.8" customHeight="1">
      <c r="A274" s="42"/>
      <c r="B274" s="48"/>
      <c r="C274" s="322" t="s">
        <v>2084</v>
      </c>
      <c r="D274" s="323" t="s">
        <v>2084</v>
      </c>
      <c r="E274" s="324" t="s">
        <v>32</v>
      </c>
      <c r="F274" s="325">
        <v>178</v>
      </c>
      <c r="G274" s="42"/>
      <c r="H274" s="48"/>
    </row>
    <row r="275" s="2" customFormat="1" ht="16.8" customHeight="1">
      <c r="A275" s="42"/>
      <c r="B275" s="48"/>
      <c r="C275" s="326" t="s">
        <v>2084</v>
      </c>
      <c r="D275" s="326" t="s">
        <v>2085</v>
      </c>
      <c r="E275" s="20" t="s">
        <v>32</v>
      </c>
      <c r="F275" s="327">
        <v>178</v>
      </c>
      <c r="G275" s="42"/>
      <c r="H275" s="48"/>
    </row>
    <row r="276" s="2" customFormat="1" ht="26.4" customHeight="1">
      <c r="A276" s="42"/>
      <c r="B276" s="48"/>
      <c r="C276" s="321" t="s">
        <v>4001</v>
      </c>
      <c r="D276" s="321" t="s">
        <v>138</v>
      </c>
      <c r="E276" s="42"/>
      <c r="F276" s="42"/>
      <c r="G276" s="42"/>
      <c r="H276" s="48"/>
    </row>
    <row r="277" s="2" customFormat="1" ht="16.8" customHeight="1">
      <c r="A277" s="42"/>
      <c r="B277" s="48"/>
      <c r="C277" s="322" t="s">
        <v>1752</v>
      </c>
      <c r="D277" s="323" t="s">
        <v>1752</v>
      </c>
      <c r="E277" s="324" t="s">
        <v>32</v>
      </c>
      <c r="F277" s="325">
        <v>250</v>
      </c>
      <c r="G277" s="42"/>
      <c r="H277" s="48"/>
    </row>
    <row r="278" s="2" customFormat="1" ht="16.8" customHeight="1">
      <c r="A278" s="42"/>
      <c r="B278" s="48"/>
      <c r="C278" s="326" t="s">
        <v>32</v>
      </c>
      <c r="D278" s="326" t="s">
        <v>1759</v>
      </c>
      <c r="E278" s="20" t="s">
        <v>32</v>
      </c>
      <c r="F278" s="327">
        <v>0</v>
      </c>
      <c r="G278" s="42"/>
      <c r="H278" s="48"/>
    </row>
    <row r="279" s="2" customFormat="1" ht="16.8" customHeight="1">
      <c r="A279" s="42"/>
      <c r="B279" s="48"/>
      <c r="C279" s="326" t="s">
        <v>1752</v>
      </c>
      <c r="D279" s="326" t="s">
        <v>2196</v>
      </c>
      <c r="E279" s="20" t="s">
        <v>32</v>
      </c>
      <c r="F279" s="327">
        <v>250</v>
      </c>
      <c r="G279" s="42"/>
      <c r="H279" s="48"/>
    </row>
    <row r="280" s="2" customFormat="1" ht="16.8" customHeight="1">
      <c r="A280" s="42"/>
      <c r="B280" s="48"/>
      <c r="C280" s="322" t="s">
        <v>1814</v>
      </c>
      <c r="D280" s="323" t="s">
        <v>1814</v>
      </c>
      <c r="E280" s="324" t="s">
        <v>32</v>
      </c>
      <c r="F280" s="325">
        <v>7</v>
      </c>
      <c r="G280" s="42"/>
      <c r="H280" s="48"/>
    </row>
    <row r="281" s="2" customFormat="1" ht="16.8" customHeight="1">
      <c r="A281" s="42"/>
      <c r="B281" s="48"/>
      <c r="C281" s="326" t="s">
        <v>32</v>
      </c>
      <c r="D281" s="326" t="s">
        <v>1813</v>
      </c>
      <c r="E281" s="20" t="s">
        <v>32</v>
      </c>
      <c r="F281" s="327">
        <v>0</v>
      </c>
      <c r="G281" s="42"/>
      <c r="H281" s="48"/>
    </row>
    <row r="282" s="2" customFormat="1" ht="16.8" customHeight="1">
      <c r="A282" s="42"/>
      <c r="B282" s="48"/>
      <c r="C282" s="326" t="s">
        <v>32</v>
      </c>
      <c r="D282" s="326" t="s">
        <v>1782</v>
      </c>
      <c r="E282" s="20" t="s">
        <v>32</v>
      </c>
      <c r="F282" s="327">
        <v>0</v>
      </c>
      <c r="G282" s="42"/>
      <c r="H282" s="48"/>
    </row>
    <row r="283" s="2" customFormat="1" ht="16.8" customHeight="1">
      <c r="A283" s="42"/>
      <c r="B283" s="48"/>
      <c r="C283" s="326" t="s">
        <v>1814</v>
      </c>
      <c r="D283" s="326" t="s">
        <v>2210</v>
      </c>
      <c r="E283" s="20" t="s">
        <v>32</v>
      </c>
      <c r="F283" s="327">
        <v>7</v>
      </c>
      <c r="G283" s="42"/>
      <c r="H283" s="48"/>
    </row>
    <row r="284" s="2" customFormat="1" ht="16.8" customHeight="1">
      <c r="A284" s="42"/>
      <c r="B284" s="48"/>
      <c r="C284" s="322" t="s">
        <v>2541</v>
      </c>
      <c r="D284" s="323" t="s">
        <v>2541</v>
      </c>
      <c r="E284" s="324" t="s">
        <v>32</v>
      </c>
      <c r="F284" s="325">
        <v>216</v>
      </c>
      <c r="G284" s="42"/>
      <c r="H284" s="48"/>
    </row>
    <row r="285" s="2" customFormat="1" ht="16.8" customHeight="1">
      <c r="A285" s="42"/>
      <c r="B285" s="48"/>
      <c r="C285" s="326" t="s">
        <v>32</v>
      </c>
      <c r="D285" s="326" t="s">
        <v>3945</v>
      </c>
      <c r="E285" s="20" t="s">
        <v>32</v>
      </c>
      <c r="F285" s="327">
        <v>0</v>
      </c>
      <c r="G285" s="42"/>
      <c r="H285" s="48"/>
    </row>
    <row r="286" s="2" customFormat="1" ht="16.8" customHeight="1">
      <c r="A286" s="42"/>
      <c r="B286" s="48"/>
      <c r="C286" s="326" t="s">
        <v>2541</v>
      </c>
      <c r="D286" s="326" t="s">
        <v>4002</v>
      </c>
      <c r="E286" s="20" t="s">
        <v>32</v>
      </c>
      <c r="F286" s="327">
        <v>216</v>
      </c>
      <c r="G286" s="42"/>
      <c r="H286" s="48"/>
    </row>
    <row r="287" s="2" customFormat="1" ht="16.8" customHeight="1">
      <c r="A287" s="42"/>
      <c r="B287" s="48"/>
      <c r="C287" s="322" t="s">
        <v>1820</v>
      </c>
      <c r="D287" s="323" t="s">
        <v>1820</v>
      </c>
      <c r="E287" s="324" t="s">
        <v>32</v>
      </c>
      <c r="F287" s="325">
        <v>2090</v>
      </c>
      <c r="G287" s="42"/>
      <c r="H287" s="48"/>
    </row>
    <row r="288" s="2" customFormat="1" ht="16.8" customHeight="1">
      <c r="A288" s="42"/>
      <c r="B288" s="48"/>
      <c r="C288" s="326" t="s">
        <v>32</v>
      </c>
      <c r="D288" s="326" t="s">
        <v>2214</v>
      </c>
      <c r="E288" s="20" t="s">
        <v>32</v>
      </c>
      <c r="F288" s="327">
        <v>0</v>
      </c>
      <c r="G288" s="42"/>
      <c r="H288" s="48"/>
    </row>
    <row r="289" s="2" customFormat="1" ht="16.8" customHeight="1">
      <c r="A289" s="42"/>
      <c r="B289" s="48"/>
      <c r="C289" s="326" t="s">
        <v>1820</v>
      </c>
      <c r="D289" s="326" t="s">
        <v>2215</v>
      </c>
      <c r="E289" s="20" t="s">
        <v>32</v>
      </c>
      <c r="F289" s="327">
        <v>2090</v>
      </c>
      <c r="G289" s="42"/>
      <c r="H289" s="48"/>
    </row>
    <row r="290" s="2" customFormat="1" ht="16.8" customHeight="1">
      <c r="A290" s="42"/>
      <c r="B290" s="48"/>
      <c r="C290" s="322" t="s">
        <v>1827</v>
      </c>
      <c r="D290" s="323" t="s">
        <v>1827</v>
      </c>
      <c r="E290" s="324" t="s">
        <v>32</v>
      </c>
      <c r="F290" s="325">
        <v>54</v>
      </c>
      <c r="G290" s="42"/>
      <c r="H290" s="48"/>
    </row>
    <row r="291" s="2" customFormat="1" ht="16.8" customHeight="1">
      <c r="A291" s="42"/>
      <c r="B291" s="48"/>
      <c r="C291" s="326" t="s">
        <v>32</v>
      </c>
      <c r="D291" s="326" t="s">
        <v>1826</v>
      </c>
      <c r="E291" s="20" t="s">
        <v>32</v>
      </c>
      <c r="F291" s="327">
        <v>0</v>
      </c>
      <c r="G291" s="42"/>
      <c r="H291" s="48"/>
    </row>
    <row r="292" s="2" customFormat="1" ht="16.8" customHeight="1">
      <c r="A292" s="42"/>
      <c r="B292" s="48"/>
      <c r="C292" s="326" t="s">
        <v>1827</v>
      </c>
      <c r="D292" s="326" t="s">
        <v>2217</v>
      </c>
      <c r="E292" s="20" t="s">
        <v>32</v>
      </c>
      <c r="F292" s="327">
        <v>54</v>
      </c>
      <c r="G292" s="42"/>
      <c r="H292" s="48"/>
    </row>
    <row r="293" s="2" customFormat="1" ht="16.8" customHeight="1">
      <c r="A293" s="42"/>
      <c r="B293" s="48"/>
      <c r="C293" s="322" t="s">
        <v>1833</v>
      </c>
      <c r="D293" s="323" t="s">
        <v>1833</v>
      </c>
      <c r="E293" s="324" t="s">
        <v>32</v>
      </c>
      <c r="F293" s="325">
        <v>540</v>
      </c>
      <c r="G293" s="42"/>
      <c r="H293" s="48"/>
    </row>
    <row r="294" s="2" customFormat="1" ht="16.8" customHeight="1">
      <c r="A294" s="42"/>
      <c r="B294" s="48"/>
      <c r="C294" s="326" t="s">
        <v>32</v>
      </c>
      <c r="D294" s="326" t="s">
        <v>1819</v>
      </c>
      <c r="E294" s="20" t="s">
        <v>32</v>
      </c>
      <c r="F294" s="327">
        <v>0</v>
      </c>
      <c r="G294" s="42"/>
      <c r="H294" s="48"/>
    </row>
    <row r="295" s="2" customFormat="1" ht="16.8" customHeight="1">
      <c r="A295" s="42"/>
      <c r="B295" s="48"/>
      <c r="C295" s="326" t="s">
        <v>1833</v>
      </c>
      <c r="D295" s="326" t="s">
        <v>2219</v>
      </c>
      <c r="E295" s="20" t="s">
        <v>32</v>
      </c>
      <c r="F295" s="327">
        <v>540</v>
      </c>
      <c r="G295" s="42"/>
      <c r="H295" s="48"/>
    </row>
    <row r="296" s="2" customFormat="1" ht="16.8" customHeight="1">
      <c r="A296" s="42"/>
      <c r="B296" s="48"/>
      <c r="C296" s="322" t="s">
        <v>2689</v>
      </c>
      <c r="D296" s="323" t="s">
        <v>2689</v>
      </c>
      <c r="E296" s="324" t="s">
        <v>32</v>
      </c>
      <c r="F296" s="325">
        <v>209</v>
      </c>
      <c r="G296" s="42"/>
      <c r="H296" s="48"/>
    </row>
    <row r="297" s="2" customFormat="1" ht="16.8" customHeight="1">
      <c r="A297" s="42"/>
      <c r="B297" s="48"/>
      <c r="C297" s="326" t="s">
        <v>2689</v>
      </c>
      <c r="D297" s="326" t="s">
        <v>4003</v>
      </c>
      <c r="E297" s="20" t="s">
        <v>32</v>
      </c>
      <c r="F297" s="327">
        <v>209</v>
      </c>
      <c r="G297" s="42"/>
      <c r="H297" s="48"/>
    </row>
    <row r="298" s="2" customFormat="1" ht="16.8" customHeight="1">
      <c r="A298" s="42"/>
      <c r="B298" s="48"/>
      <c r="C298" s="322" t="s">
        <v>1841</v>
      </c>
      <c r="D298" s="323" t="s">
        <v>1841</v>
      </c>
      <c r="E298" s="324" t="s">
        <v>32</v>
      </c>
      <c r="F298" s="325">
        <v>526</v>
      </c>
      <c r="G298" s="42"/>
      <c r="H298" s="48"/>
    </row>
    <row r="299" s="2" customFormat="1" ht="16.8" customHeight="1">
      <c r="A299" s="42"/>
      <c r="B299" s="48"/>
      <c r="C299" s="326" t="s">
        <v>1841</v>
      </c>
      <c r="D299" s="326" t="s">
        <v>2222</v>
      </c>
      <c r="E299" s="20" t="s">
        <v>32</v>
      </c>
      <c r="F299" s="327">
        <v>526</v>
      </c>
      <c r="G299" s="42"/>
      <c r="H299" s="48"/>
    </row>
    <row r="300" s="2" customFormat="1" ht="16.8" customHeight="1">
      <c r="A300" s="42"/>
      <c r="B300" s="48"/>
      <c r="C300" s="322" t="s">
        <v>2550</v>
      </c>
      <c r="D300" s="323" t="s">
        <v>2550</v>
      </c>
      <c r="E300" s="324" t="s">
        <v>32</v>
      </c>
      <c r="F300" s="325">
        <v>7</v>
      </c>
      <c r="G300" s="42"/>
      <c r="H300" s="48"/>
    </row>
    <row r="301" s="2" customFormat="1" ht="16.8" customHeight="1">
      <c r="A301" s="42"/>
      <c r="B301" s="48"/>
      <c r="C301" s="326" t="s">
        <v>32</v>
      </c>
      <c r="D301" s="326" t="s">
        <v>1782</v>
      </c>
      <c r="E301" s="20" t="s">
        <v>32</v>
      </c>
      <c r="F301" s="327">
        <v>0</v>
      </c>
      <c r="G301" s="42"/>
      <c r="H301" s="48"/>
    </row>
    <row r="302" s="2" customFormat="1" ht="16.8" customHeight="1">
      <c r="A302" s="42"/>
      <c r="B302" s="48"/>
      <c r="C302" s="326" t="s">
        <v>2550</v>
      </c>
      <c r="D302" s="326" t="s">
        <v>2210</v>
      </c>
      <c r="E302" s="20" t="s">
        <v>32</v>
      </c>
      <c r="F302" s="327">
        <v>7</v>
      </c>
      <c r="G302" s="42"/>
      <c r="H302" s="48"/>
    </row>
    <row r="303" s="2" customFormat="1" ht="16.8" customHeight="1">
      <c r="A303" s="42"/>
      <c r="B303" s="48"/>
      <c r="C303" s="322" t="s">
        <v>2226</v>
      </c>
      <c r="D303" s="323" t="s">
        <v>2226</v>
      </c>
      <c r="E303" s="324" t="s">
        <v>32</v>
      </c>
      <c r="F303" s="325">
        <v>176.03039999999999</v>
      </c>
      <c r="G303" s="42"/>
      <c r="H303" s="48"/>
    </row>
    <row r="304" s="2" customFormat="1" ht="16.8" customHeight="1">
      <c r="A304" s="42"/>
      <c r="B304" s="48"/>
      <c r="C304" s="326" t="s">
        <v>32</v>
      </c>
      <c r="D304" s="326" t="s">
        <v>2225</v>
      </c>
      <c r="E304" s="20" t="s">
        <v>32</v>
      </c>
      <c r="F304" s="327">
        <v>0</v>
      </c>
      <c r="G304" s="42"/>
      <c r="H304" s="48"/>
    </row>
    <row r="305" s="2" customFormat="1" ht="16.8" customHeight="1">
      <c r="A305" s="42"/>
      <c r="B305" s="48"/>
      <c r="C305" s="326" t="s">
        <v>2226</v>
      </c>
      <c r="D305" s="326" t="s">
        <v>2227</v>
      </c>
      <c r="E305" s="20" t="s">
        <v>32</v>
      </c>
      <c r="F305" s="327">
        <v>176.03</v>
      </c>
      <c r="G305" s="42"/>
      <c r="H305" s="48"/>
    </row>
    <row r="306" s="2" customFormat="1" ht="16.8" customHeight="1">
      <c r="A306" s="42"/>
      <c r="B306" s="48"/>
      <c r="C306" s="322" t="s">
        <v>1854</v>
      </c>
      <c r="D306" s="323" t="s">
        <v>1854</v>
      </c>
      <c r="E306" s="324" t="s">
        <v>32</v>
      </c>
      <c r="F306" s="325">
        <v>170</v>
      </c>
      <c r="G306" s="42"/>
      <c r="H306" s="48"/>
    </row>
    <row r="307" s="2" customFormat="1" ht="16.8" customHeight="1">
      <c r="A307" s="42"/>
      <c r="B307" s="48"/>
      <c r="C307" s="326" t="s">
        <v>32</v>
      </c>
      <c r="D307" s="326" t="s">
        <v>1759</v>
      </c>
      <c r="E307" s="20" t="s">
        <v>32</v>
      </c>
      <c r="F307" s="327">
        <v>0</v>
      </c>
      <c r="G307" s="42"/>
      <c r="H307" s="48"/>
    </row>
    <row r="308" s="2" customFormat="1" ht="16.8" customHeight="1">
      <c r="A308" s="42"/>
      <c r="B308" s="48"/>
      <c r="C308" s="326" t="s">
        <v>1854</v>
      </c>
      <c r="D308" s="326" t="s">
        <v>1855</v>
      </c>
      <c r="E308" s="20" t="s">
        <v>32</v>
      </c>
      <c r="F308" s="327">
        <v>170</v>
      </c>
      <c r="G308" s="42"/>
      <c r="H308" s="48"/>
    </row>
    <row r="309" s="2" customFormat="1" ht="16.8" customHeight="1">
      <c r="A309" s="42"/>
      <c r="B309" s="48"/>
      <c r="C309" s="322" t="s">
        <v>1760</v>
      </c>
      <c r="D309" s="323" t="s">
        <v>1760</v>
      </c>
      <c r="E309" s="324" t="s">
        <v>32</v>
      </c>
      <c r="F309" s="325">
        <v>3</v>
      </c>
      <c r="G309" s="42"/>
      <c r="H309" s="48"/>
    </row>
    <row r="310" s="2" customFormat="1" ht="16.8" customHeight="1">
      <c r="A310" s="42"/>
      <c r="B310" s="48"/>
      <c r="C310" s="326" t="s">
        <v>32</v>
      </c>
      <c r="D310" s="326" t="s">
        <v>1759</v>
      </c>
      <c r="E310" s="20" t="s">
        <v>32</v>
      </c>
      <c r="F310" s="327">
        <v>0</v>
      </c>
      <c r="G310" s="42"/>
      <c r="H310" s="48"/>
    </row>
    <row r="311" s="2" customFormat="1" ht="16.8" customHeight="1">
      <c r="A311" s="42"/>
      <c r="B311" s="48"/>
      <c r="C311" s="326" t="s">
        <v>1760</v>
      </c>
      <c r="D311" s="326" t="s">
        <v>2198</v>
      </c>
      <c r="E311" s="20" t="s">
        <v>32</v>
      </c>
      <c r="F311" s="327">
        <v>3</v>
      </c>
      <c r="G311" s="42"/>
      <c r="H311" s="48"/>
    </row>
    <row r="312" s="2" customFormat="1" ht="16.8" customHeight="1">
      <c r="A312" s="42"/>
      <c r="B312" s="48"/>
      <c r="C312" s="322" t="s">
        <v>1859</v>
      </c>
      <c r="D312" s="323" t="s">
        <v>1859</v>
      </c>
      <c r="E312" s="324" t="s">
        <v>32</v>
      </c>
      <c r="F312" s="325">
        <v>32.299999999999997</v>
      </c>
      <c r="G312" s="42"/>
      <c r="H312" s="48"/>
    </row>
    <row r="313" s="2" customFormat="1" ht="16.8" customHeight="1">
      <c r="A313" s="42"/>
      <c r="B313" s="48"/>
      <c r="C313" s="326" t="s">
        <v>32</v>
      </c>
      <c r="D313" s="326" t="s">
        <v>1759</v>
      </c>
      <c r="E313" s="20" t="s">
        <v>32</v>
      </c>
      <c r="F313" s="327">
        <v>0</v>
      </c>
      <c r="G313" s="42"/>
      <c r="H313" s="48"/>
    </row>
    <row r="314" s="2" customFormat="1" ht="16.8" customHeight="1">
      <c r="A314" s="42"/>
      <c r="B314" s="48"/>
      <c r="C314" s="326" t="s">
        <v>1859</v>
      </c>
      <c r="D314" s="326" t="s">
        <v>1860</v>
      </c>
      <c r="E314" s="20" t="s">
        <v>32</v>
      </c>
      <c r="F314" s="327">
        <v>32.299999999999997</v>
      </c>
      <c r="G314" s="42"/>
      <c r="H314" s="48"/>
    </row>
    <row r="315" s="2" customFormat="1" ht="16.8" customHeight="1">
      <c r="A315" s="42"/>
      <c r="B315" s="48"/>
      <c r="C315" s="322" t="s">
        <v>1865</v>
      </c>
      <c r="D315" s="323" t="s">
        <v>1865</v>
      </c>
      <c r="E315" s="324" t="s">
        <v>32</v>
      </c>
      <c r="F315" s="325">
        <v>170</v>
      </c>
      <c r="G315" s="42"/>
      <c r="H315" s="48"/>
    </row>
    <row r="316" s="2" customFormat="1" ht="16.8" customHeight="1">
      <c r="A316" s="42"/>
      <c r="B316" s="48"/>
      <c r="C316" s="326" t="s">
        <v>32</v>
      </c>
      <c r="D316" s="326" t="s">
        <v>1759</v>
      </c>
      <c r="E316" s="20" t="s">
        <v>32</v>
      </c>
      <c r="F316" s="327">
        <v>0</v>
      </c>
      <c r="G316" s="42"/>
      <c r="H316" s="48"/>
    </row>
    <row r="317" s="2" customFormat="1" ht="16.8" customHeight="1">
      <c r="A317" s="42"/>
      <c r="B317" s="48"/>
      <c r="C317" s="326" t="s">
        <v>1865</v>
      </c>
      <c r="D317" s="326" t="s">
        <v>1855</v>
      </c>
      <c r="E317" s="20" t="s">
        <v>32</v>
      </c>
      <c r="F317" s="327">
        <v>170</v>
      </c>
      <c r="G317" s="42"/>
      <c r="H317" s="48"/>
    </row>
    <row r="318" s="2" customFormat="1" ht="16.8" customHeight="1">
      <c r="A318" s="42"/>
      <c r="B318" s="48"/>
      <c r="C318" s="322" t="s">
        <v>1876</v>
      </c>
      <c r="D318" s="323" t="s">
        <v>1876</v>
      </c>
      <c r="E318" s="324" t="s">
        <v>32</v>
      </c>
      <c r="F318" s="325">
        <v>60</v>
      </c>
      <c r="G318" s="42"/>
      <c r="H318" s="48"/>
    </row>
    <row r="319" s="2" customFormat="1" ht="16.8" customHeight="1">
      <c r="A319" s="42"/>
      <c r="B319" s="48"/>
      <c r="C319" s="326" t="s">
        <v>32</v>
      </c>
      <c r="D319" s="326" t="s">
        <v>2234</v>
      </c>
      <c r="E319" s="20" t="s">
        <v>32</v>
      </c>
      <c r="F319" s="327">
        <v>0</v>
      </c>
      <c r="G319" s="42"/>
      <c r="H319" s="48"/>
    </row>
    <row r="320" s="2" customFormat="1" ht="16.8" customHeight="1">
      <c r="A320" s="42"/>
      <c r="B320" s="48"/>
      <c r="C320" s="326" t="s">
        <v>1876</v>
      </c>
      <c r="D320" s="326" t="s">
        <v>2235</v>
      </c>
      <c r="E320" s="20" t="s">
        <v>32</v>
      </c>
      <c r="F320" s="327">
        <v>60</v>
      </c>
      <c r="G320" s="42"/>
      <c r="H320" s="48"/>
    </row>
    <row r="321" s="2" customFormat="1" ht="16.8" customHeight="1">
      <c r="A321" s="42"/>
      <c r="B321" s="48"/>
      <c r="C321" s="322" t="s">
        <v>1886</v>
      </c>
      <c r="D321" s="323" t="s">
        <v>1886</v>
      </c>
      <c r="E321" s="324" t="s">
        <v>32</v>
      </c>
      <c r="F321" s="325">
        <v>18</v>
      </c>
      <c r="G321" s="42"/>
      <c r="H321" s="48"/>
    </row>
    <row r="322" s="2" customFormat="1" ht="16.8" customHeight="1">
      <c r="A322" s="42"/>
      <c r="B322" s="48"/>
      <c r="C322" s="326" t="s">
        <v>32</v>
      </c>
      <c r="D322" s="326" t="s">
        <v>1885</v>
      </c>
      <c r="E322" s="20" t="s">
        <v>32</v>
      </c>
      <c r="F322" s="327">
        <v>0</v>
      </c>
      <c r="G322" s="42"/>
      <c r="H322" s="48"/>
    </row>
    <row r="323" s="2" customFormat="1" ht="16.8" customHeight="1">
      <c r="A323" s="42"/>
      <c r="B323" s="48"/>
      <c r="C323" s="326" t="s">
        <v>1886</v>
      </c>
      <c r="D323" s="326" t="s">
        <v>1887</v>
      </c>
      <c r="E323" s="20" t="s">
        <v>32</v>
      </c>
      <c r="F323" s="327">
        <v>18</v>
      </c>
      <c r="G323" s="42"/>
      <c r="H323" s="48"/>
    </row>
    <row r="324" s="2" customFormat="1" ht="16.8" customHeight="1">
      <c r="A324" s="42"/>
      <c r="B324" s="48"/>
      <c r="C324" s="322" t="s">
        <v>2239</v>
      </c>
      <c r="D324" s="323" t="s">
        <v>2239</v>
      </c>
      <c r="E324" s="324" t="s">
        <v>32</v>
      </c>
      <c r="F324" s="325">
        <v>3.2000000000000002</v>
      </c>
      <c r="G324" s="42"/>
      <c r="H324" s="48"/>
    </row>
    <row r="325" s="2" customFormat="1" ht="16.8" customHeight="1">
      <c r="A325" s="42"/>
      <c r="B325" s="48"/>
      <c r="C325" s="326" t="s">
        <v>32</v>
      </c>
      <c r="D325" s="326" t="s">
        <v>1932</v>
      </c>
      <c r="E325" s="20" t="s">
        <v>32</v>
      </c>
      <c r="F325" s="327">
        <v>0</v>
      </c>
      <c r="G325" s="42"/>
      <c r="H325" s="48"/>
    </row>
    <row r="326" s="2" customFormat="1" ht="16.8" customHeight="1">
      <c r="A326" s="42"/>
      <c r="B326" s="48"/>
      <c r="C326" s="326" t="s">
        <v>2239</v>
      </c>
      <c r="D326" s="326" t="s">
        <v>2240</v>
      </c>
      <c r="E326" s="20" t="s">
        <v>32</v>
      </c>
      <c r="F326" s="327">
        <v>3.2000000000000002</v>
      </c>
      <c r="G326" s="42"/>
      <c r="H326" s="48"/>
    </row>
    <row r="327" s="2" customFormat="1" ht="16.8" customHeight="1">
      <c r="A327" s="42"/>
      <c r="B327" s="48"/>
      <c r="C327" s="322" t="s">
        <v>2243</v>
      </c>
      <c r="D327" s="323" t="s">
        <v>2243</v>
      </c>
      <c r="E327" s="324" t="s">
        <v>32</v>
      </c>
      <c r="F327" s="325">
        <v>0.2888</v>
      </c>
      <c r="G327" s="42"/>
      <c r="H327" s="48"/>
    </row>
    <row r="328" s="2" customFormat="1" ht="16.8" customHeight="1">
      <c r="A328" s="42"/>
      <c r="B328" s="48"/>
      <c r="C328" s="326" t="s">
        <v>32</v>
      </c>
      <c r="D328" s="326" t="s">
        <v>2242</v>
      </c>
      <c r="E328" s="20" t="s">
        <v>32</v>
      </c>
      <c r="F328" s="327">
        <v>0</v>
      </c>
      <c r="G328" s="42"/>
      <c r="H328" s="48"/>
    </row>
    <row r="329" s="2" customFormat="1" ht="16.8" customHeight="1">
      <c r="A329" s="42"/>
      <c r="B329" s="48"/>
      <c r="C329" s="326" t="s">
        <v>2243</v>
      </c>
      <c r="D329" s="326" t="s">
        <v>2244</v>
      </c>
      <c r="E329" s="20" t="s">
        <v>32</v>
      </c>
      <c r="F329" s="327">
        <v>0.28899999999999998</v>
      </c>
      <c r="G329" s="42"/>
      <c r="H329" s="48"/>
    </row>
    <row r="330" s="2" customFormat="1" ht="16.8" customHeight="1">
      <c r="A330" s="42"/>
      <c r="B330" s="48"/>
      <c r="C330" s="322" t="s">
        <v>2247</v>
      </c>
      <c r="D330" s="323" t="s">
        <v>2247</v>
      </c>
      <c r="E330" s="324" t="s">
        <v>32</v>
      </c>
      <c r="F330" s="325">
        <v>17.398900000000001</v>
      </c>
      <c r="G330" s="42"/>
      <c r="H330" s="48"/>
    </row>
    <row r="331" s="2" customFormat="1" ht="16.8" customHeight="1">
      <c r="A331" s="42"/>
      <c r="B331" s="48"/>
      <c r="C331" s="326" t="s">
        <v>32</v>
      </c>
      <c r="D331" s="326" t="s">
        <v>2246</v>
      </c>
      <c r="E331" s="20" t="s">
        <v>32</v>
      </c>
      <c r="F331" s="327">
        <v>0</v>
      </c>
      <c r="G331" s="42"/>
      <c r="H331" s="48"/>
    </row>
    <row r="332" s="2" customFormat="1" ht="16.8" customHeight="1">
      <c r="A332" s="42"/>
      <c r="B332" s="48"/>
      <c r="C332" s="326" t="s">
        <v>2247</v>
      </c>
      <c r="D332" s="326" t="s">
        <v>2248</v>
      </c>
      <c r="E332" s="20" t="s">
        <v>32</v>
      </c>
      <c r="F332" s="327">
        <v>17.399000000000001</v>
      </c>
      <c r="G332" s="42"/>
      <c r="H332" s="48"/>
    </row>
    <row r="333" s="2" customFormat="1" ht="16.8" customHeight="1">
      <c r="A333" s="42"/>
      <c r="B333" s="48"/>
      <c r="C333" s="322" t="s">
        <v>1908</v>
      </c>
      <c r="D333" s="323" t="s">
        <v>1908</v>
      </c>
      <c r="E333" s="324" t="s">
        <v>32</v>
      </c>
      <c r="F333" s="325">
        <v>12.148415999999999</v>
      </c>
      <c r="G333" s="42"/>
      <c r="H333" s="48"/>
    </row>
    <row r="334" s="2" customFormat="1" ht="16.8" customHeight="1">
      <c r="A334" s="42"/>
      <c r="B334" s="48"/>
      <c r="C334" s="326" t="s">
        <v>32</v>
      </c>
      <c r="D334" s="326" t="s">
        <v>2250</v>
      </c>
      <c r="E334" s="20" t="s">
        <v>32</v>
      </c>
      <c r="F334" s="327">
        <v>0</v>
      </c>
      <c r="G334" s="42"/>
      <c r="H334" s="48"/>
    </row>
    <row r="335" s="2" customFormat="1" ht="16.8" customHeight="1">
      <c r="A335" s="42"/>
      <c r="B335" s="48"/>
      <c r="C335" s="326" t="s">
        <v>32</v>
      </c>
      <c r="D335" s="326" t="s">
        <v>1915</v>
      </c>
      <c r="E335" s="20" t="s">
        <v>32</v>
      </c>
      <c r="F335" s="327">
        <v>0</v>
      </c>
      <c r="G335" s="42"/>
      <c r="H335" s="48"/>
    </row>
    <row r="336" s="2" customFormat="1" ht="16.8" customHeight="1">
      <c r="A336" s="42"/>
      <c r="B336" s="48"/>
      <c r="C336" s="326" t="s">
        <v>1908</v>
      </c>
      <c r="D336" s="326" t="s">
        <v>2251</v>
      </c>
      <c r="E336" s="20" t="s">
        <v>32</v>
      </c>
      <c r="F336" s="327">
        <v>12.148</v>
      </c>
      <c r="G336" s="42"/>
      <c r="H336" s="48"/>
    </row>
    <row r="337" s="2" customFormat="1" ht="16.8" customHeight="1">
      <c r="A337" s="42"/>
      <c r="B337" s="48"/>
      <c r="C337" s="322" t="s">
        <v>1768</v>
      </c>
      <c r="D337" s="323" t="s">
        <v>1768</v>
      </c>
      <c r="E337" s="324" t="s">
        <v>32</v>
      </c>
      <c r="F337" s="325">
        <v>208.80000000000001</v>
      </c>
      <c r="G337" s="42"/>
      <c r="H337" s="48"/>
    </row>
    <row r="338" s="2" customFormat="1" ht="16.8" customHeight="1">
      <c r="A338" s="42"/>
      <c r="B338" s="48"/>
      <c r="C338" s="326" t="s">
        <v>32</v>
      </c>
      <c r="D338" s="326" t="s">
        <v>4004</v>
      </c>
      <c r="E338" s="20" t="s">
        <v>32</v>
      </c>
      <c r="F338" s="327">
        <v>0</v>
      </c>
      <c r="G338" s="42"/>
      <c r="H338" s="48"/>
    </row>
    <row r="339" s="2" customFormat="1" ht="16.8" customHeight="1">
      <c r="A339" s="42"/>
      <c r="B339" s="48"/>
      <c r="C339" s="326" t="s">
        <v>32</v>
      </c>
      <c r="D339" s="326" t="s">
        <v>4005</v>
      </c>
      <c r="E339" s="20" t="s">
        <v>32</v>
      </c>
      <c r="F339" s="327">
        <v>0</v>
      </c>
      <c r="G339" s="42"/>
      <c r="H339" s="48"/>
    </row>
    <row r="340" s="2" customFormat="1" ht="16.8" customHeight="1">
      <c r="A340" s="42"/>
      <c r="B340" s="48"/>
      <c r="C340" s="326" t="s">
        <v>1768</v>
      </c>
      <c r="D340" s="326" t="s">
        <v>4006</v>
      </c>
      <c r="E340" s="20" t="s">
        <v>32</v>
      </c>
      <c r="F340" s="327">
        <v>208.80000000000001</v>
      </c>
      <c r="G340" s="42"/>
      <c r="H340" s="48"/>
    </row>
    <row r="341" s="2" customFormat="1" ht="16.8" customHeight="1">
      <c r="A341" s="42"/>
      <c r="B341" s="48"/>
      <c r="C341" s="322" t="s">
        <v>1916</v>
      </c>
      <c r="D341" s="323" t="s">
        <v>1916</v>
      </c>
      <c r="E341" s="324" t="s">
        <v>32</v>
      </c>
      <c r="F341" s="325">
        <v>0.57016511999999997</v>
      </c>
      <c r="G341" s="42"/>
      <c r="H341" s="48"/>
    </row>
    <row r="342" s="2" customFormat="1" ht="16.8" customHeight="1">
      <c r="A342" s="42"/>
      <c r="B342" s="48"/>
      <c r="C342" s="326" t="s">
        <v>32</v>
      </c>
      <c r="D342" s="326" t="s">
        <v>2250</v>
      </c>
      <c r="E342" s="20" t="s">
        <v>32</v>
      </c>
      <c r="F342" s="327">
        <v>0</v>
      </c>
      <c r="G342" s="42"/>
      <c r="H342" s="48"/>
    </row>
    <row r="343" s="2" customFormat="1" ht="16.8" customHeight="1">
      <c r="A343" s="42"/>
      <c r="B343" s="48"/>
      <c r="C343" s="326" t="s">
        <v>32</v>
      </c>
      <c r="D343" s="326" t="s">
        <v>2253</v>
      </c>
      <c r="E343" s="20" t="s">
        <v>32</v>
      </c>
      <c r="F343" s="327">
        <v>0</v>
      </c>
      <c r="G343" s="42"/>
      <c r="H343" s="48"/>
    </row>
    <row r="344" s="2" customFormat="1" ht="16.8" customHeight="1">
      <c r="A344" s="42"/>
      <c r="B344" s="48"/>
      <c r="C344" s="326" t="s">
        <v>1916</v>
      </c>
      <c r="D344" s="326" t="s">
        <v>2254</v>
      </c>
      <c r="E344" s="20" t="s">
        <v>32</v>
      </c>
      <c r="F344" s="327">
        <v>0.56999999999999995</v>
      </c>
      <c r="G344" s="42"/>
      <c r="H344" s="48"/>
    </row>
    <row r="345" s="2" customFormat="1" ht="16.8" customHeight="1">
      <c r="A345" s="42"/>
      <c r="B345" s="48"/>
      <c r="C345" s="322" t="s">
        <v>2256</v>
      </c>
      <c r="D345" s="323" t="s">
        <v>2256</v>
      </c>
      <c r="E345" s="324" t="s">
        <v>32</v>
      </c>
      <c r="F345" s="325">
        <v>7.5</v>
      </c>
      <c r="G345" s="42"/>
      <c r="H345" s="48"/>
    </row>
    <row r="346" s="2" customFormat="1" ht="16.8" customHeight="1">
      <c r="A346" s="42"/>
      <c r="B346" s="48"/>
      <c r="C346" s="326" t="s">
        <v>32</v>
      </c>
      <c r="D346" s="326" t="s">
        <v>1932</v>
      </c>
      <c r="E346" s="20" t="s">
        <v>32</v>
      </c>
      <c r="F346" s="327">
        <v>0</v>
      </c>
      <c r="G346" s="42"/>
      <c r="H346" s="48"/>
    </row>
    <row r="347" s="2" customFormat="1" ht="16.8" customHeight="1">
      <c r="A347" s="42"/>
      <c r="B347" s="48"/>
      <c r="C347" s="326" t="s">
        <v>2256</v>
      </c>
      <c r="D347" s="326" t="s">
        <v>2257</v>
      </c>
      <c r="E347" s="20" t="s">
        <v>32</v>
      </c>
      <c r="F347" s="327">
        <v>7.5</v>
      </c>
      <c r="G347" s="42"/>
      <c r="H347" s="48"/>
    </row>
    <row r="348" s="2" customFormat="1" ht="16.8" customHeight="1">
      <c r="A348" s="42"/>
      <c r="B348" s="48"/>
      <c r="C348" s="322" t="s">
        <v>1926</v>
      </c>
      <c r="D348" s="323" t="s">
        <v>1926</v>
      </c>
      <c r="E348" s="324" t="s">
        <v>32</v>
      </c>
      <c r="F348" s="325">
        <v>49.700000000000003</v>
      </c>
      <c r="G348" s="42"/>
      <c r="H348" s="48"/>
    </row>
    <row r="349" s="2" customFormat="1" ht="16.8" customHeight="1">
      <c r="A349" s="42"/>
      <c r="B349" s="48"/>
      <c r="C349" s="326" t="s">
        <v>32</v>
      </c>
      <c r="D349" s="326" t="s">
        <v>2007</v>
      </c>
      <c r="E349" s="20" t="s">
        <v>32</v>
      </c>
      <c r="F349" s="327">
        <v>0</v>
      </c>
      <c r="G349" s="42"/>
      <c r="H349" s="48"/>
    </row>
    <row r="350" s="2" customFormat="1" ht="16.8" customHeight="1">
      <c r="A350" s="42"/>
      <c r="B350" s="48"/>
      <c r="C350" s="326" t="s">
        <v>32</v>
      </c>
      <c r="D350" s="326" t="s">
        <v>2259</v>
      </c>
      <c r="E350" s="20" t="s">
        <v>32</v>
      </c>
      <c r="F350" s="327">
        <v>0</v>
      </c>
      <c r="G350" s="42"/>
      <c r="H350" s="48"/>
    </row>
    <row r="351" s="2" customFormat="1" ht="16.8" customHeight="1">
      <c r="A351" s="42"/>
      <c r="B351" s="48"/>
      <c r="C351" s="326" t="s">
        <v>1926</v>
      </c>
      <c r="D351" s="326" t="s">
        <v>2260</v>
      </c>
      <c r="E351" s="20" t="s">
        <v>32</v>
      </c>
      <c r="F351" s="327">
        <v>49.700000000000003</v>
      </c>
      <c r="G351" s="42"/>
      <c r="H351" s="48"/>
    </row>
    <row r="352" s="2" customFormat="1" ht="16.8" customHeight="1">
      <c r="A352" s="42"/>
      <c r="B352" s="48"/>
      <c r="C352" s="322" t="s">
        <v>1933</v>
      </c>
      <c r="D352" s="323" t="s">
        <v>1933</v>
      </c>
      <c r="E352" s="324" t="s">
        <v>32</v>
      </c>
      <c r="F352" s="325">
        <v>2</v>
      </c>
      <c r="G352" s="42"/>
      <c r="H352" s="48"/>
    </row>
    <row r="353" s="2" customFormat="1" ht="16.8" customHeight="1">
      <c r="A353" s="42"/>
      <c r="B353" s="48"/>
      <c r="C353" s="326" t="s">
        <v>32</v>
      </c>
      <c r="D353" s="326" t="s">
        <v>1946</v>
      </c>
      <c r="E353" s="20" t="s">
        <v>32</v>
      </c>
      <c r="F353" s="327">
        <v>0</v>
      </c>
      <c r="G353" s="42"/>
      <c r="H353" s="48"/>
    </row>
    <row r="354" s="2" customFormat="1" ht="16.8" customHeight="1">
      <c r="A354" s="42"/>
      <c r="B354" s="48"/>
      <c r="C354" s="326" t="s">
        <v>32</v>
      </c>
      <c r="D354" s="326" t="s">
        <v>1947</v>
      </c>
      <c r="E354" s="20" t="s">
        <v>32</v>
      </c>
      <c r="F354" s="327">
        <v>0</v>
      </c>
      <c r="G354" s="42"/>
      <c r="H354" s="48"/>
    </row>
    <row r="355" s="2" customFormat="1" ht="16.8" customHeight="1">
      <c r="A355" s="42"/>
      <c r="B355" s="48"/>
      <c r="C355" s="326" t="s">
        <v>1933</v>
      </c>
      <c r="D355" s="326" t="s">
        <v>1949</v>
      </c>
      <c r="E355" s="20" t="s">
        <v>32</v>
      </c>
      <c r="F355" s="327">
        <v>2</v>
      </c>
      <c r="G355" s="42"/>
      <c r="H355" s="48"/>
    </row>
    <row r="356" s="2" customFormat="1" ht="16.8" customHeight="1">
      <c r="A356" s="42"/>
      <c r="B356" s="48"/>
      <c r="C356" s="322" t="s">
        <v>1940</v>
      </c>
      <c r="D356" s="323" t="s">
        <v>1940</v>
      </c>
      <c r="E356" s="324" t="s">
        <v>32</v>
      </c>
      <c r="F356" s="325">
        <v>123</v>
      </c>
      <c r="G356" s="42"/>
      <c r="H356" s="48"/>
    </row>
    <row r="357" s="2" customFormat="1" ht="16.8" customHeight="1">
      <c r="A357" s="42"/>
      <c r="B357" s="48"/>
      <c r="C357" s="326" t="s">
        <v>32</v>
      </c>
      <c r="D357" s="326" t="s">
        <v>2263</v>
      </c>
      <c r="E357" s="20" t="s">
        <v>32</v>
      </c>
      <c r="F357" s="327">
        <v>0</v>
      </c>
      <c r="G357" s="42"/>
      <c r="H357" s="48"/>
    </row>
    <row r="358" s="2" customFormat="1" ht="16.8" customHeight="1">
      <c r="A358" s="42"/>
      <c r="B358" s="48"/>
      <c r="C358" s="326" t="s">
        <v>1940</v>
      </c>
      <c r="D358" s="326" t="s">
        <v>2264</v>
      </c>
      <c r="E358" s="20" t="s">
        <v>32</v>
      </c>
      <c r="F358" s="327">
        <v>123</v>
      </c>
      <c r="G358" s="42"/>
      <c r="H358" s="48"/>
    </row>
    <row r="359" s="2" customFormat="1" ht="16.8" customHeight="1">
      <c r="A359" s="42"/>
      <c r="B359" s="48"/>
      <c r="C359" s="322" t="s">
        <v>1948</v>
      </c>
      <c r="D359" s="323" t="s">
        <v>1948</v>
      </c>
      <c r="E359" s="324" t="s">
        <v>32</v>
      </c>
      <c r="F359" s="325">
        <v>60</v>
      </c>
      <c r="G359" s="42"/>
      <c r="H359" s="48"/>
    </row>
    <row r="360" s="2" customFormat="1" ht="16.8" customHeight="1">
      <c r="A360" s="42"/>
      <c r="B360" s="48"/>
      <c r="C360" s="326" t="s">
        <v>32</v>
      </c>
      <c r="D360" s="326" t="s">
        <v>2266</v>
      </c>
      <c r="E360" s="20" t="s">
        <v>32</v>
      </c>
      <c r="F360" s="327">
        <v>0</v>
      </c>
      <c r="G360" s="42"/>
      <c r="H360" s="48"/>
    </row>
    <row r="361" s="2" customFormat="1" ht="16.8" customHeight="1">
      <c r="A361" s="42"/>
      <c r="B361" s="48"/>
      <c r="C361" s="326" t="s">
        <v>1948</v>
      </c>
      <c r="D361" s="326" t="s">
        <v>2267</v>
      </c>
      <c r="E361" s="20" t="s">
        <v>32</v>
      </c>
      <c r="F361" s="327">
        <v>60</v>
      </c>
      <c r="G361" s="42"/>
      <c r="H361" s="48"/>
    </row>
    <row r="362" s="2" customFormat="1" ht="16.8" customHeight="1">
      <c r="A362" s="42"/>
      <c r="B362" s="48"/>
      <c r="C362" s="322" t="s">
        <v>1955</v>
      </c>
      <c r="D362" s="323" t="s">
        <v>1955</v>
      </c>
      <c r="E362" s="324" t="s">
        <v>32</v>
      </c>
      <c r="F362" s="325">
        <v>60</v>
      </c>
      <c r="G362" s="42"/>
      <c r="H362" s="48"/>
    </row>
    <row r="363" s="2" customFormat="1" ht="16.8" customHeight="1">
      <c r="A363" s="42"/>
      <c r="B363" s="48"/>
      <c r="C363" s="326" t="s">
        <v>32</v>
      </c>
      <c r="D363" s="326" t="s">
        <v>1968</v>
      </c>
      <c r="E363" s="20" t="s">
        <v>32</v>
      </c>
      <c r="F363" s="327">
        <v>0</v>
      </c>
      <c r="G363" s="42"/>
      <c r="H363" s="48"/>
    </row>
    <row r="364" s="2" customFormat="1" ht="16.8" customHeight="1">
      <c r="A364" s="42"/>
      <c r="B364" s="48"/>
      <c r="C364" s="326" t="s">
        <v>1955</v>
      </c>
      <c r="D364" s="326" t="s">
        <v>2269</v>
      </c>
      <c r="E364" s="20" t="s">
        <v>32</v>
      </c>
      <c r="F364" s="327">
        <v>60</v>
      </c>
      <c r="G364" s="42"/>
      <c r="H364" s="48"/>
    </row>
    <row r="365" s="2" customFormat="1" ht="16.8" customHeight="1">
      <c r="A365" s="42"/>
      <c r="B365" s="48"/>
      <c r="C365" s="322" t="s">
        <v>1962</v>
      </c>
      <c r="D365" s="323" t="s">
        <v>1962</v>
      </c>
      <c r="E365" s="324" t="s">
        <v>32</v>
      </c>
      <c r="F365" s="325">
        <v>8</v>
      </c>
      <c r="G365" s="42"/>
      <c r="H365" s="48"/>
    </row>
    <row r="366" s="2" customFormat="1" ht="16.8" customHeight="1">
      <c r="A366" s="42"/>
      <c r="B366" s="48"/>
      <c r="C366" s="326" t="s">
        <v>32</v>
      </c>
      <c r="D366" s="326" t="s">
        <v>2046</v>
      </c>
      <c r="E366" s="20" t="s">
        <v>32</v>
      </c>
      <c r="F366" s="327">
        <v>0</v>
      </c>
      <c r="G366" s="42"/>
      <c r="H366" s="48"/>
    </row>
    <row r="367" s="2" customFormat="1" ht="16.8" customHeight="1">
      <c r="A367" s="42"/>
      <c r="B367" s="48"/>
      <c r="C367" s="326" t="s">
        <v>1962</v>
      </c>
      <c r="D367" s="326" t="s">
        <v>2048</v>
      </c>
      <c r="E367" s="20" t="s">
        <v>32</v>
      </c>
      <c r="F367" s="327">
        <v>8</v>
      </c>
      <c r="G367" s="42"/>
      <c r="H367" s="48"/>
    </row>
    <row r="368" s="2" customFormat="1" ht="16.8" customHeight="1">
      <c r="A368" s="42"/>
      <c r="B368" s="48"/>
      <c r="C368" s="322" t="s">
        <v>2047</v>
      </c>
      <c r="D368" s="323" t="s">
        <v>2047</v>
      </c>
      <c r="E368" s="324" t="s">
        <v>32</v>
      </c>
      <c r="F368" s="325">
        <v>1.752</v>
      </c>
      <c r="G368" s="42"/>
      <c r="H368" s="48"/>
    </row>
    <row r="369" s="2" customFormat="1" ht="16.8" customHeight="1">
      <c r="A369" s="42"/>
      <c r="B369" s="48"/>
      <c r="C369" s="326" t="s">
        <v>2047</v>
      </c>
      <c r="D369" s="326" t="s">
        <v>2300</v>
      </c>
      <c r="E369" s="20" t="s">
        <v>32</v>
      </c>
      <c r="F369" s="327">
        <v>1.752</v>
      </c>
      <c r="G369" s="42"/>
      <c r="H369" s="48"/>
    </row>
    <row r="370" s="2" customFormat="1" ht="16.8" customHeight="1">
      <c r="A370" s="42"/>
      <c r="B370" s="48"/>
      <c r="C370" s="322" t="s">
        <v>1775</v>
      </c>
      <c r="D370" s="323" t="s">
        <v>1775</v>
      </c>
      <c r="E370" s="324" t="s">
        <v>32</v>
      </c>
      <c r="F370" s="325">
        <v>52.200000000000003</v>
      </c>
      <c r="G370" s="42"/>
      <c r="H370" s="48"/>
    </row>
    <row r="371" s="2" customFormat="1" ht="16.8" customHeight="1">
      <c r="A371" s="42"/>
      <c r="B371" s="48"/>
      <c r="C371" s="326" t="s">
        <v>32</v>
      </c>
      <c r="D371" s="326" t="s">
        <v>4007</v>
      </c>
      <c r="E371" s="20" t="s">
        <v>32</v>
      </c>
      <c r="F371" s="327">
        <v>0</v>
      </c>
      <c r="G371" s="42"/>
      <c r="H371" s="48"/>
    </row>
    <row r="372" s="2" customFormat="1" ht="16.8" customHeight="1">
      <c r="A372" s="42"/>
      <c r="B372" s="48"/>
      <c r="C372" s="326" t="s">
        <v>32</v>
      </c>
      <c r="D372" s="326" t="s">
        <v>4005</v>
      </c>
      <c r="E372" s="20" t="s">
        <v>32</v>
      </c>
      <c r="F372" s="327">
        <v>0</v>
      </c>
      <c r="G372" s="42"/>
      <c r="H372" s="48"/>
    </row>
    <row r="373" s="2" customFormat="1" ht="16.8" customHeight="1">
      <c r="A373" s="42"/>
      <c r="B373" s="48"/>
      <c r="C373" s="326" t="s">
        <v>1775</v>
      </c>
      <c r="D373" s="326" t="s">
        <v>4008</v>
      </c>
      <c r="E373" s="20" t="s">
        <v>32</v>
      </c>
      <c r="F373" s="327">
        <v>52.200000000000003</v>
      </c>
      <c r="G373" s="42"/>
      <c r="H373" s="48"/>
    </row>
    <row r="374" s="2" customFormat="1" ht="16.8" customHeight="1">
      <c r="A374" s="42"/>
      <c r="B374" s="48"/>
      <c r="C374" s="322" t="s">
        <v>2302</v>
      </c>
      <c r="D374" s="323" t="s">
        <v>2302</v>
      </c>
      <c r="E374" s="324" t="s">
        <v>32</v>
      </c>
      <c r="F374" s="325">
        <v>1</v>
      </c>
      <c r="G374" s="42"/>
      <c r="H374" s="48"/>
    </row>
    <row r="375" s="2" customFormat="1" ht="16.8" customHeight="1">
      <c r="A375" s="42"/>
      <c r="B375" s="48"/>
      <c r="C375" s="326" t="s">
        <v>32</v>
      </c>
      <c r="D375" s="326" t="s">
        <v>1759</v>
      </c>
      <c r="E375" s="20" t="s">
        <v>32</v>
      </c>
      <c r="F375" s="327">
        <v>0</v>
      </c>
      <c r="G375" s="42"/>
      <c r="H375" s="48"/>
    </row>
    <row r="376" s="2" customFormat="1" ht="16.8" customHeight="1">
      <c r="A376" s="42"/>
      <c r="B376" s="48"/>
      <c r="C376" s="326" t="s">
        <v>2302</v>
      </c>
      <c r="D376" s="326" t="s">
        <v>2303</v>
      </c>
      <c r="E376" s="20" t="s">
        <v>32</v>
      </c>
      <c r="F376" s="327">
        <v>1</v>
      </c>
      <c r="G376" s="42"/>
      <c r="H376" s="48"/>
    </row>
    <row r="377" s="2" customFormat="1" ht="16.8" customHeight="1">
      <c r="A377" s="42"/>
      <c r="B377" s="48"/>
      <c r="C377" s="322" t="s">
        <v>2305</v>
      </c>
      <c r="D377" s="323" t="s">
        <v>2305</v>
      </c>
      <c r="E377" s="324" t="s">
        <v>32</v>
      </c>
      <c r="F377" s="325">
        <v>6</v>
      </c>
      <c r="G377" s="42"/>
      <c r="H377" s="48"/>
    </row>
    <row r="378" s="2" customFormat="1" ht="16.8" customHeight="1">
      <c r="A378" s="42"/>
      <c r="B378" s="48"/>
      <c r="C378" s="326" t="s">
        <v>32</v>
      </c>
      <c r="D378" s="326" t="s">
        <v>1759</v>
      </c>
      <c r="E378" s="20" t="s">
        <v>32</v>
      </c>
      <c r="F378" s="327">
        <v>0</v>
      </c>
      <c r="G378" s="42"/>
      <c r="H378" s="48"/>
    </row>
    <row r="379" s="2" customFormat="1" ht="16.8" customHeight="1">
      <c r="A379" s="42"/>
      <c r="B379" s="48"/>
      <c r="C379" s="326" t="s">
        <v>2305</v>
      </c>
      <c r="D379" s="326" t="s">
        <v>2067</v>
      </c>
      <c r="E379" s="20" t="s">
        <v>32</v>
      </c>
      <c r="F379" s="327">
        <v>6</v>
      </c>
      <c r="G379" s="42"/>
      <c r="H379" s="48"/>
    </row>
    <row r="380" s="2" customFormat="1" ht="16.8" customHeight="1">
      <c r="A380" s="42"/>
      <c r="B380" s="48"/>
      <c r="C380" s="322" t="s">
        <v>2060</v>
      </c>
      <c r="D380" s="323" t="s">
        <v>2060</v>
      </c>
      <c r="E380" s="324" t="s">
        <v>32</v>
      </c>
      <c r="F380" s="325">
        <v>28.710000000000001</v>
      </c>
      <c r="G380" s="42"/>
      <c r="H380" s="48"/>
    </row>
    <row r="381" s="2" customFormat="1" ht="16.8" customHeight="1">
      <c r="A381" s="42"/>
      <c r="B381" s="48"/>
      <c r="C381" s="326" t="s">
        <v>32</v>
      </c>
      <c r="D381" s="326" t="s">
        <v>2307</v>
      </c>
      <c r="E381" s="20" t="s">
        <v>32</v>
      </c>
      <c r="F381" s="327">
        <v>0</v>
      </c>
      <c r="G381" s="42"/>
      <c r="H381" s="48"/>
    </row>
    <row r="382" s="2" customFormat="1" ht="16.8" customHeight="1">
      <c r="A382" s="42"/>
      <c r="B382" s="48"/>
      <c r="C382" s="326" t="s">
        <v>2060</v>
      </c>
      <c r="D382" s="326" t="s">
        <v>2308</v>
      </c>
      <c r="E382" s="20" t="s">
        <v>32</v>
      </c>
      <c r="F382" s="327">
        <v>28.710000000000001</v>
      </c>
      <c r="G382" s="42"/>
      <c r="H382" s="48"/>
    </row>
    <row r="383" s="2" customFormat="1" ht="16.8" customHeight="1">
      <c r="A383" s="42"/>
      <c r="B383" s="48"/>
      <c r="C383" s="322" t="s">
        <v>2066</v>
      </c>
      <c r="D383" s="323" t="s">
        <v>2066</v>
      </c>
      <c r="E383" s="324" t="s">
        <v>32</v>
      </c>
      <c r="F383" s="325">
        <v>84.099999999999994</v>
      </c>
      <c r="G383" s="42"/>
      <c r="H383" s="48"/>
    </row>
    <row r="384" s="2" customFormat="1" ht="16.8" customHeight="1">
      <c r="A384" s="42"/>
      <c r="B384" s="48"/>
      <c r="C384" s="326" t="s">
        <v>32</v>
      </c>
      <c r="D384" s="326" t="s">
        <v>4009</v>
      </c>
      <c r="E384" s="20" t="s">
        <v>32</v>
      </c>
      <c r="F384" s="327">
        <v>0</v>
      </c>
      <c r="G384" s="42"/>
      <c r="H384" s="48"/>
    </row>
    <row r="385" s="2" customFormat="1" ht="16.8" customHeight="1">
      <c r="A385" s="42"/>
      <c r="B385" s="48"/>
      <c r="C385" s="326" t="s">
        <v>2066</v>
      </c>
      <c r="D385" s="326" t="s">
        <v>4010</v>
      </c>
      <c r="E385" s="20" t="s">
        <v>32</v>
      </c>
      <c r="F385" s="327">
        <v>84.099999999999994</v>
      </c>
      <c r="G385" s="42"/>
      <c r="H385" s="48"/>
    </row>
    <row r="386" s="2" customFormat="1" ht="16.8" customHeight="1">
      <c r="A386" s="42"/>
      <c r="B386" s="48"/>
      <c r="C386" s="322" t="s">
        <v>2073</v>
      </c>
      <c r="D386" s="323" t="s">
        <v>2073</v>
      </c>
      <c r="E386" s="324" t="s">
        <v>32</v>
      </c>
      <c r="F386" s="325">
        <v>35.859200000000001</v>
      </c>
      <c r="G386" s="42"/>
      <c r="H386" s="48"/>
    </row>
    <row r="387" s="2" customFormat="1" ht="16.8" customHeight="1">
      <c r="A387" s="42"/>
      <c r="B387" s="48"/>
      <c r="C387" s="326" t="s">
        <v>32</v>
      </c>
      <c r="D387" s="326" t="s">
        <v>2311</v>
      </c>
      <c r="E387" s="20" t="s">
        <v>32</v>
      </c>
      <c r="F387" s="327">
        <v>0</v>
      </c>
      <c r="G387" s="42"/>
      <c r="H387" s="48"/>
    </row>
    <row r="388" s="2" customFormat="1" ht="16.8" customHeight="1">
      <c r="A388" s="42"/>
      <c r="B388" s="48"/>
      <c r="C388" s="326" t="s">
        <v>2073</v>
      </c>
      <c r="D388" s="326" t="s">
        <v>2312</v>
      </c>
      <c r="E388" s="20" t="s">
        <v>32</v>
      </c>
      <c r="F388" s="327">
        <v>35.859000000000002</v>
      </c>
      <c r="G388" s="42"/>
      <c r="H388" s="48"/>
    </row>
    <row r="389" s="2" customFormat="1" ht="16.8" customHeight="1">
      <c r="A389" s="42"/>
      <c r="B389" s="48"/>
      <c r="C389" s="322" t="s">
        <v>1730</v>
      </c>
      <c r="D389" s="323" t="s">
        <v>1730</v>
      </c>
      <c r="E389" s="324" t="s">
        <v>32</v>
      </c>
      <c r="F389" s="325">
        <v>84.099999999999994</v>
      </c>
      <c r="G389" s="42"/>
      <c r="H389" s="48"/>
    </row>
    <row r="390" s="2" customFormat="1" ht="16.8" customHeight="1">
      <c r="A390" s="42"/>
      <c r="B390" s="48"/>
      <c r="C390" s="326" t="s">
        <v>32</v>
      </c>
      <c r="D390" s="326" t="s">
        <v>4009</v>
      </c>
      <c r="E390" s="20" t="s">
        <v>32</v>
      </c>
      <c r="F390" s="327">
        <v>0</v>
      </c>
      <c r="G390" s="42"/>
      <c r="H390" s="48"/>
    </row>
    <row r="391" s="2" customFormat="1" ht="16.8" customHeight="1">
      <c r="A391" s="42"/>
      <c r="B391" s="48"/>
      <c r="C391" s="326" t="s">
        <v>1730</v>
      </c>
      <c r="D391" s="326" t="s">
        <v>4011</v>
      </c>
      <c r="E391" s="20" t="s">
        <v>32</v>
      </c>
      <c r="F391" s="327">
        <v>84.099999999999994</v>
      </c>
      <c r="G391" s="42"/>
      <c r="H391" s="48"/>
    </row>
    <row r="392" s="2" customFormat="1" ht="16.8" customHeight="1">
      <c r="A392" s="42"/>
      <c r="B392" s="48"/>
      <c r="C392" s="322" t="s">
        <v>2091</v>
      </c>
      <c r="D392" s="323" t="s">
        <v>2091</v>
      </c>
      <c r="E392" s="324" t="s">
        <v>32</v>
      </c>
      <c r="F392" s="325">
        <v>35.859200000000001</v>
      </c>
      <c r="G392" s="42"/>
      <c r="H392" s="48"/>
    </row>
    <row r="393" s="2" customFormat="1" ht="16.8" customHeight="1">
      <c r="A393" s="42"/>
      <c r="B393" s="48"/>
      <c r="C393" s="326" t="s">
        <v>32</v>
      </c>
      <c r="D393" s="326" t="s">
        <v>2311</v>
      </c>
      <c r="E393" s="20" t="s">
        <v>32</v>
      </c>
      <c r="F393" s="327">
        <v>0</v>
      </c>
      <c r="G393" s="42"/>
      <c r="H393" s="48"/>
    </row>
    <row r="394" s="2" customFormat="1" ht="16.8" customHeight="1">
      <c r="A394" s="42"/>
      <c r="B394" s="48"/>
      <c r="C394" s="326" t="s">
        <v>2091</v>
      </c>
      <c r="D394" s="326" t="s">
        <v>4012</v>
      </c>
      <c r="E394" s="20" t="s">
        <v>32</v>
      </c>
      <c r="F394" s="327">
        <v>35.859000000000002</v>
      </c>
      <c r="G394" s="42"/>
      <c r="H394" s="48"/>
    </row>
    <row r="395" s="2" customFormat="1" ht="16.8" customHeight="1">
      <c r="A395" s="42"/>
      <c r="B395" s="48"/>
      <c r="C395" s="322" t="s">
        <v>2315</v>
      </c>
      <c r="D395" s="323" t="s">
        <v>2315</v>
      </c>
      <c r="E395" s="324" t="s">
        <v>32</v>
      </c>
      <c r="F395" s="325">
        <v>42.611800000000002</v>
      </c>
      <c r="G395" s="42"/>
      <c r="H395" s="48"/>
    </row>
    <row r="396" s="2" customFormat="1" ht="16.8" customHeight="1">
      <c r="A396" s="42"/>
      <c r="B396" s="48"/>
      <c r="C396" s="326" t="s">
        <v>32</v>
      </c>
      <c r="D396" s="326" t="s">
        <v>2314</v>
      </c>
      <c r="E396" s="20" t="s">
        <v>32</v>
      </c>
      <c r="F396" s="327">
        <v>0</v>
      </c>
      <c r="G396" s="42"/>
      <c r="H396" s="48"/>
    </row>
    <row r="397" s="2" customFormat="1" ht="16.8" customHeight="1">
      <c r="A397" s="42"/>
      <c r="B397" s="48"/>
      <c r="C397" s="326" t="s">
        <v>2315</v>
      </c>
      <c r="D397" s="326" t="s">
        <v>2316</v>
      </c>
      <c r="E397" s="20" t="s">
        <v>32</v>
      </c>
      <c r="F397" s="327">
        <v>42.612000000000002</v>
      </c>
      <c r="G397" s="42"/>
      <c r="H397" s="48"/>
    </row>
    <row r="398" s="2" customFormat="1" ht="16.8" customHeight="1">
      <c r="A398" s="42"/>
      <c r="B398" s="48"/>
      <c r="C398" s="322" t="s">
        <v>2320</v>
      </c>
      <c r="D398" s="323" t="s">
        <v>2320</v>
      </c>
      <c r="E398" s="324" t="s">
        <v>32</v>
      </c>
      <c r="F398" s="325">
        <v>2</v>
      </c>
      <c r="G398" s="42"/>
      <c r="H398" s="48"/>
    </row>
    <row r="399" s="2" customFormat="1" ht="16.8" customHeight="1">
      <c r="A399" s="42"/>
      <c r="B399" s="48"/>
      <c r="C399" s="326" t="s">
        <v>32</v>
      </c>
      <c r="D399" s="326" t="s">
        <v>1759</v>
      </c>
      <c r="E399" s="20" t="s">
        <v>32</v>
      </c>
      <c r="F399" s="327">
        <v>0</v>
      </c>
      <c r="G399" s="42"/>
      <c r="H399" s="48"/>
    </row>
    <row r="400" s="2" customFormat="1" ht="16.8" customHeight="1">
      <c r="A400" s="42"/>
      <c r="B400" s="48"/>
      <c r="C400" s="326" t="s">
        <v>2320</v>
      </c>
      <c r="D400" s="326" t="s">
        <v>2104</v>
      </c>
      <c r="E400" s="20" t="s">
        <v>32</v>
      </c>
      <c r="F400" s="327">
        <v>2</v>
      </c>
      <c r="G400" s="42"/>
      <c r="H400" s="48"/>
    </row>
    <row r="401" s="2" customFormat="1" ht="16.8" customHeight="1">
      <c r="A401" s="42"/>
      <c r="B401" s="48"/>
      <c r="C401" s="322" t="s">
        <v>2098</v>
      </c>
      <c r="D401" s="323" t="s">
        <v>2098</v>
      </c>
      <c r="E401" s="324" t="s">
        <v>32</v>
      </c>
      <c r="F401" s="325">
        <v>170.44720000000001</v>
      </c>
      <c r="G401" s="42"/>
      <c r="H401" s="48"/>
    </row>
    <row r="402" s="2" customFormat="1" ht="16.8" customHeight="1">
      <c r="A402" s="42"/>
      <c r="B402" s="48"/>
      <c r="C402" s="326" t="s">
        <v>32</v>
      </c>
      <c r="D402" s="326" t="s">
        <v>2109</v>
      </c>
      <c r="E402" s="20" t="s">
        <v>32</v>
      </c>
      <c r="F402" s="327">
        <v>0</v>
      </c>
      <c r="G402" s="42"/>
      <c r="H402" s="48"/>
    </row>
    <row r="403" s="2" customFormat="1" ht="16.8" customHeight="1">
      <c r="A403" s="42"/>
      <c r="B403" s="48"/>
      <c r="C403" s="326" t="s">
        <v>2098</v>
      </c>
      <c r="D403" s="326" t="s">
        <v>2322</v>
      </c>
      <c r="E403" s="20" t="s">
        <v>32</v>
      </c>
      <c r="F403" s="327">
        <v>170.447</v>
      </c>
      <c r="G403" s="42"/>
      <c r="H403" s="48"/>
    </row>
    <row r="404" s="2" customFormat="1" ht="16.8" customHeight="1">
      <c r="A404" s="42"/>
      <c r="B404" s="48"/>
      <c r="C404" s="322" t="s">
        <v>1783</v>
      </c>
      <c r="D404" s="323" t="s">
        <v>1783</v>
      </c>
      <c r="E404" s="324" t="s">
        <v>32</v>
      </c>
      <c r="F404" s="325">
        <v>3</v>
      </c>
      <c r="G404" s="42"/>
      <c r="H404" s="48"/>
    </row>
    <row r="405" s="2" customFormat="1" ht="16.8" customHeight="1">
      <c r="A405" s="42"/>
      <c r="B405" s="48"/>
      <c r="C405" s="326" t="s">
        <v>32</v>
      </c>
      <c r="D405" s="326" t="s">
        <v>1789</v>
      </c>
      <c r="E405" s="20" t="s">
        <v>32</v>
      </c>
      <c r="F405" s="327">
        <v>0</v>
      </c>
      <c r="G405" s="42"/>
      <c r="H405" s="48"/>
    </row>
    <row r="406" s="2" customFormat="1" ht="16.8" customHeight="1">
      <c r="A406" s="42"/>
      <c r="B406" s="48"/>
      <c r="C406" s="326" t="s">
        <v>1783</v>
      </c>
      <c r="D406" s="326" t="s">
        <v>2202</v>
      </c>
      <c r="E406" s="20" t="s">
        <v>32</v>
      </c>
      <c r="F406" s="327">
        <v>3</v>
      </c>
      <c r="G406" s="42"/>
      <c r="H406" s="48"/>
    </row>
    <row r="407" s="2" customFormat="1" ht="16.8" customHeight="1">
      <c r="A407" s="42"/>
      <c r="B407" s="48"/>
      <c r="C407" s="322" t="s">
        <v>2103</v>
      </c>
      <c r="D407" s="323" t="s">
        <v>2103</v>
      </c>
      <c r="E407" s="324" t="s">
        <v>32</v>
      </c>
      <c r="F407" s="325">
        <v>42.611800000000002</v>
      </c>
      <c r="G407" s="42"/>
      <c r="H407" s="48"/>
    </row>
    <row r="408" s="2" customFormat="1" ht="16.8" customHeight="1">
      <c r="A408" s="42"/>
      <c r="B408" s="48"/>
      <c r="C408" s="326" t="s">
        <v>32</v>
      </c>
      <c r="D408" s="326" t="s">
        <v>2324</v>
      </c>
      <c r="E408" s="20" t="s">
        <v>32</v>
      </c>
      <c r="F408" s="327">
        <v>0</v>
      </c>
      <c r="G408" s="42"/>
      <c r="H408" s="48"/>
    </row>
    <row r="409" s="2" customFormat="1" ht="16.8" customHeight="1">
      <c r="A409" s="42"/>
      <c r="B409" s="48"/>
      <c r="C409" s="326" t="s">
        <v>2103</v>
      </c>
      <c r="D409" s="326" t="s">
        <v>2316</v>
      </c>
      <c r="E409" s="20" t="s">
        <v>32</v>
      </c>
      <c r="F409" s="327">
        <v>42.612000000000002</v>
      </c>
      <c r="G409" s="42"/>
      <c r="H409" s="48"/>
    </row>
    <row r="410" s="2" customFormat="1" ht="16.8" customHeight="1">
      <c r="A410" s="42"/>
      <c r="B410" s="48"/>
      <c r="C410" s="322" t="s">
        <v>2110</v>
      </c>
      <c r="D410" s="323" t="s">
        <v>2110</v>
      </c>
      <c r="E410" s="324" t="s">
        <v>32</v>
      </c>
      <c r="F410" s="325">
        <v>42.270000000000003</v>
      </c>
      <c r="G410" s="42"/>
      <c r="H410" s="48"/>
    </row>
    <row r="411" s="2" customFormat="1" ht="16.8" customHeight="1">
      <c r="A411" s="42"/>
      <c r="B411" s="48"/>
      <c r="C411" s="326" t="s">
        <v>32</v>
      </c>
      <c r="D411" s="326" t="s">
        <v>2027</v>
      </c>
      <c r="E411" s="20" t="s">
        <v>32</v>
      </c>
      <c r="F411" s="327">
        <v>0</v>
      </c>
      <c r="G411" s="42"/>
      <c r="H411" s="48"/>
    </row>
    <row r="412" s="2" customFormat="1" ht="16.8" customHeight="1">
      <c r="A412" s="42"/>
      <c r="B412" s="48"/>
      <c r="C412" s="326" t="s">
        <v>2110</v>
      </c>
      <c r="D412" s="326" t="s">
        <v>2326</v>
      </c>
      <c r="E412" s="20" t="s">
        <v>32</v>
      </c>
      <c r="F412" s="327">
        <v>42.270000000000003</v>
      </c>
      <c r="G412" s="42"/>
      <c r="H412" s="48"/>
    </row>
    <row r="413" s="2" customFormat="1" ht="16.8" customHeight="1">
      <c r="A413" s="42"/>
      <c r="B413" s="48"/>
      <c r="C413" s="322" t="s">
        <v>2116</v>
      </c>
      <c r="D413" s="323" t="s">
        <v>2116</v>
      </c>
      <c r="E413" s="324" t="s">
        <v>32</v>
      </c>
      <c r="F413" s="325">
        <v>49</v>
      </c>
      <c r="G413" s="42"/>
      <c r="H413" s="48"/>
    </row>
    <row r="414" s="2" customFormat="1" ht="16.8" customHeight="1">
      <c r="A414" s="42"/>
      <c r="B414" s="48"/>
      <c r="C414" s="326" t="s">
        <v>32</v>
      </c>
      <c r="D414" s="326" t="s">
        <v>2328</v>
      </c>
      <c r="E414" s="20" t="s">
        <v>32</v>
      </c>
      <c r="F414" s="327">
        <v>0</v>
      </c>
      <c r="G414" s="42"/>
      <c r="H414" s="48"/>
    </row>
    <row r="415" s="2" customFormat="1" ht="16.8" customHeight="1">
      <c r="A415" s="42"/>
      <c r="B415" s="48"/>
      <c r="C415" s="326" t="s">
        <v>2116</v>
      </c>
      <c r="D415" s="326" t="s">
        <v>2329</v>
      </c>
      <c r="E415" s="20" t="s">
        <v>32</v>
      </c>
      <c r="F415" s="327">
        <v>49</v>
      </c>
      <c r="G415" s="42"/>
      <c r="H415" s="48"/>
    </row>
    <row r="416" s="2" customFormat="1" ht="16.8" customHeight="1">
      <c r="A416" s="42"/>
      <c r="B416" s="48"/>
      <c r="C416" s="322" t="s">
        <v>2129</v>
      </c>
      <c r="D416" s="323" t="s">
        <v>2129</v>
      </c>
      <c r="E416" s="324" t="s">
        <v>32</v>
      </c>
      <c r="F416" s="325">
        <v>81</v>
      </c>
      <c r="G416" s="42"/>
      <c r="H416" s="48"/>
    </row>
    <row r="417" s="2" customFormat="1" ht="16.8" customHeight="1">
      <c r="A417" s="42"/>
      <c r="B417" s="48"/>
      <c r="C417" s="326" t="s">
        <v>32</v>
      </c>
      <c r="D417" s="326" t="s">
        <v>1759</v>
      </c>
      <c r="E417" s="20" t="s">
        <v>32</v>
      </c>
      <c r="F417" s="327">
        <v>0</v>
      </c>
      <c r="G417" s="42"/>
      <c r="H417" s="48"/>
    </row>
    <row r="418" s="2" customFormat="1" ht="16.8" customHeight="1">
      <c r="A418" s="42"/>
      <c r="B418" s="48"/>
      <c r="C418" s="326" t="s">
        <v>32</v>
      </c>
      <c r="D418" s="326" t="s">
        <v>2334</v>
      </c>
      <c r="E418" s="20" t="s">
        <v>32</v>
      </c>
      <c r="F418" s="327">
        <v>0</v>
      </c>
      <c r="G418" s="42"/>
      <c r="H418" s="48"/>
    </row>
    <row r="419" s="2" customFormat="1" ht="16.8" customHeight="1">
      <c r="A419" s="42"/>
      <c r="B419" s="48"/>
      <c r="C419" s="326" t="s">
        <v>2129</v>
      </c>
      <c r="D419" s="326" t="s">
        <v>2335</v>
      </c>
      <c r="E419" s="20" t="s">
        <v>32</v>
      </c>
      <c r="F419" s="327">
        <v>81</v>
      </c>
      <c r="G419" s="42"/>
      <c r="H419" s="48"/>
    </row>
    <row r="420" s="2" customFormat="1" ht="16.8" customHeight="1">
      <c r="A420" s="42"/>
      <c r="B420" s="48"/>
      <c r="C420" s="322" t="s">
        <v>2337</v>
      </c>
      <c r="D420" s="323" t="s">
        <v>2337</v>
      </c>
      <c r="E420" s="324" t="s">
        <v>32</v>
      </c>
      <c r="F420" s="325">
        <v>23.399999999999999</v>
      </c>
      <c r="G420" s="42"/>
      <c r="H420" s="48"/>
    </row>
    <row r="421" s="2" customFormat="1" ht="16.8" customHeight="1">
      <c r="A421" s="42"/>
      <c r="B421" s="48"/>
      <c r="C421" s="326" t="s">
        <v>32</v>
      </c>
      <c r="D421" s="326" t="s">
        <v>2138</v>
      </c>
      <c r="E421" s="20" t="s">
        <v>32</v>
      </c>
      <c r="F421" s="327">
        <v>0</v>
      </c>
      <c r="G421" s="42"/>
      <c r="H421" s="48"/>
    </row>
    <row r="422" s="2" customFormat="1" ht="16.8" customHeight="1">
      <c r="A422" s="42"/>
      <c r="B422" s="48"/>
      <c r="C422" s="326" t="s">
        <v>32</v>
      </c>
      <c r="D422" s="326" t="s">
        <v>2139</v>
      </c>
      <c r="E422" s="20" t="s">
        <v>32</v>
      </c>
      <c r="F422" s="327">
        <v>0</v>
      </c>
      <c r="G422" s="42"/>
      <c r="H422" s="48"/>
    </row>
    <row r="423" s="2" customFormat="1" ht="16.8" customHeight="1">
      <c r="A423" s="42"/>
      <c r="B423" s="48"/>
      <c r="C423" s="326" t="s">
        <v>2337</v>
      </c>
      <c r="D423" s="326" t="s">
        <v>2338</v>
      </c>
      <c r="E423" s="20" t="s">
        <v>32</v>
      </c>
      <c r="F423" s="327">
        <v>23.399999999999999</v>
      </c>
      <c r="G423" s="42"/>
      <c r="H423" s="48"/>
    </row>
    <row r="424" s="2" customFormat="1" ht="16.8" customHeight="1">
      <c r="A424" s="42"/>
      <c r="B424" s="48"/>
      <c r="C424" s="322" t="s">
        <v>2140</v>
      </c>
      <c r="D424" s="323" t="s">
        <v>2140</v>
      </c>
      <c r="E424" s="324" t="s">
        <v>32</v>
      </c>
      <c r="F424" s="325">
        <v>578.29999999999995</v>
      </c>
      <c r="G424" s="42"/>
      <c r="H424" s="48"/>
    </row>
    <row r="425" s="2" customFormat="1" ht="16.8" customHeight="1">
      <c r="A425" s="42"/>
      <c r="B425" s="48"/>
      <c r="C425" s="326" t="s">
        <v>32</v>
      </c>
      <c r="D425" s="326" t="s">
        <v>2150</v>
      </c>
      <c r="E425" s="20" t="s">
        <v>32</v>
      </c>
      <c r="F425" s="327">
        <v>0</v>
      </c>
      <c r="G425" s="42"/>
      <c r="H425" s="48"/>
    </row>
    <row r="426" s="2" customFormat="1" ht="16.8" customHeight="1">
      <c r="A426" s="42"/>
      <c r="B426" s="48"/>
      <c r="C426" s="326" t="s">
        <v>2140</v>
      </c>
      <c r="D426" s="326" t="s">
        <v>2340</v>
      </c>
      <c r="E426" s="20" t="s">
        <v>32</v>
      </c>
      <c r="F426" s="327">
        <v>578.29999999999995</v>
      </c>
      <c r="G426" s="42"/>
      <c r="H426" s="48"/>
    </row>
    <row r="427" s="2" customFormat="1" ht="16.8" customHeight="1">
      <c r="A427" s="42"/>
      <c r="B427" s="48"/>
      <c r="C427" s="322" t="s">
        <v>2343</v>
      </c>
      <c r="D427" s="323" t="s">
        <v>2343</v>
      </c>
      <c r="E427" s="324" t="s">
        <v>32</v>
      </c>
      <c r="F427" s="325">
        <v>1620.0999999999999</v>
      </c>
      <c r="G427" s="42"/>
      <c r="H427" s="48"/>
    </row>
    <row r="428" s="2" customFormat="1" ht="16.8" customHeight="1">
      <c r="A428" s="42"/>
      <c r="B428" s="48"/>
      <c r="C428" s="326" t="s">
        <v>32</v>
      </c>
      <c r="D428" s="326" t="s">
        <v>2150</v>
      </c>
      <c r="E428" s="20" t="s">
        <v>32</v>
      </c>
      <c r="F428" s="327">
        <v>0</v>
      </c>
      <c r="G428" s="42"/>
      <c r="H428" s="48"/>
    </row>
    <row r="429" s="2" customFormat="1" ht="16.8" customHeight="1">
      <c r="A429" s="42"/>
      <c r="B429" s="48"/>
      <c r="C429" s="326" t="s">
        <v>32</v>
      </c>
      <c r="D429" s="326" t="s">
        <v>2342</v>
      </c>
      <c r="E429" s="20" t="s">
        <v>32</v>
      </c>
      <c r="F429" s="327">
        <v>0</v>
      </c>
      <c r="G429" s="42"/>
      <c r="H429" s="48"/>
    </row>
    <row r="430" s="2" customFormat="1" ht="16.8" customHeight="1">
      <c r="A430" s="42"/>
      <c r="B430" s="48"/>
      <c r="C430" s="326" t="s">
        <v>2343</v>
      </c>
      <c r="D430" s="326" t="s">
        <v>2344</v>
      </c>
      <c r="E430" s="20" t="s">
        <v>32</v>
      </c>
      <c r="F430" s="327">
        <v>1620.0999999999999</v>
      </c>
      <c r="G430" s="42"/>
      <c r="H430" s="48"/>
    </row>
    <row r="431" s="2" customFormat="1" ht="16.8" customHeight="1">
      <c r="A431" s="42"/>
      <c r="B431" s="48"/>
      <c r="C431" s="322" t="s">
        <v>2152</v>
      </c>
      <c r="D431" s="323" t="s">
        <v>2152</v>
      </c>
      <c r="E431" s="324" t="s">
        <v>32</v>
      </c>
      <c r="F431" s="325">
        <v>40.799999999999997</v>
      </c>
      <c r="G431" s="42"/>
      <c r="H431" s="48"/>
    </row>
    <row r="432" s="2" customFormat="1" ht="16.8" customHeight="1">
      <c r="A432" s="42"/>
      <c r="B432" s="48"/>
      <c r="C432" s="326" t="s">
        <v>32</v>
      </c>
      <c r="D432" s="326" t="s">
        <v>2150</v>
      </c>
      <c r="E432" s="20" t="s">
        <v>32</v>
      </c>
      <c r="F432" s="327">
        <v>0</v>
      </c>
      <c r="G432" s="42"/>
      <c r="H432" s="48"/>
    </row>
    <row r="433" s="2" customFormat="1" ht="16.8" customHeight="1">
      <c r="A433" s="42"/>
      <c r="B433" s="48"/>
      <c r="C433" s="326" t="s">
        <v>2152</v>
      </c>
      <c r="D433" s="326" t="s">
        <v>2346</v>
      </c>
      <c r="E433" s="20" t="s">
        <v>32</v>
      </c>
      <c r="F433" s="327">
        <v>40.799999999999997</v>
      </c>
      <c r="G433" s="42"/>
      <c r="H433" s="48"/>
    </row>
    <row r="434" s="2" customFormat="1" ht="16.8" customHeight="1">
      <c r="A434" s="42"/>
      <c r="B434" s="48"/>
      <c r="C434" s="322" t="s">
        <v>1790</v>
      </c>
      <c r="D434" s="323" t="s">
        <v>1790</v>
      </c>
      <c r="E434" s="324" t="s">
        <v>32</v>
      </c>
      <c r="F434" s="325">
        <v>57</v>
      </c>
      <c r="G434" s="42"/>
      <c r="H434" s="48"/>
    </row>
    <row r="435" s="2" customFormat="1" ht="16.8" customHeight="1">
      <c r="A435" s="42"/>
      <c r="B435" s="48"/>
      <c r="C435" s="326" t="s">
        <v>32</v>
      </c>
      <c r="D435" s="326" t="s">
        <v>1796</v>
      </c>
      <c r="E435" s="20" t="s">
        <v>32</v>
      </c>
      <c r="F435" s="327">
        <v>0</v>
      </c>
      <c r="G435" s="42"/>
      <c r="H435" s="48"/>
    </row>
    <row r="436" s="2" customFormat="1" ht="16.8" customHeight="1">
      <c r="A436" s="42"/>
      <c r="B436" s="48"/>
      <c r="C436" s="326" t="s">
        <v>1790</v>
      </c>
      <c r="D436" s="326" t="s">
        <v>2204</v>
      </c>
      <c r="E436" s="20" t="s">
        <v>32</v>
      </c>
      <c r="F436" s="327">
        <v>57</v>
      </c>
      <c r="G436" s="42"/>
      <c r="H436" s="48"/>
    </row>
    <row r="437" s="2" customFormat="1" ht="16.8" customHeight="1">
      <c r="A437" s="42"/>
      <c r="B437" s="48"/>
      <c r="C437" s="322" t="s">
        <v>2350</v>
      </c>
      <c r="D437" s="323" t="s">
        <v>2350</v>
      </c>
      <c r="E437" s="324" t="s">
        <v>32</v>
      </c>
      <c r="F437" s="325">
        <v>761.12099999999998</v>
      </c>
      <c r="G437" s="42"/>
      <c r="H437" s="48"/>
    </row>
    <row r="438" s="2" customFormat="1" ht="16.8" customHeight="1">
      <c r="A438" s="42"/>
      <c r="B438" s="48"/>
      <c r="C438" s="326" t="s">
        <v>32</v>
      </c>
      <c r="D438" s="326" t="s">
        <v>2349</v>
      </c>
      <c r="E438" s="20" t="s">
        <v>32</v>
      </c>
      <c r="F438" s="327">
        <v>0</v>
      </c>
      <c r="G438" s="42"/>
      <c r="H438" s="48"/>
    </row>
    <row r="439" s="2" customFormat="1" ht="16.8" customHeight="1">
      <c r="A439" s="42"/>
      <c r="B439" s="48"/>
      <c r="C439" s="326" t="s">
        <v>2350</v>
      </c>
      <c r="D439" s="326" t="s">
        <v>2351</v>
      </c>
      <c r="E439" s="20" t="s">
        <v>32</v>
      </c>
      <c r="F439" s="327">
        <v>761.12099999999998</v>
      </c>
      <c r="G439" s="42"/>
      <c r="H439" s="48"/>
    </row>
    <row r="440" s="2" customFormat="1" ht="16.8" customHeight="1">
      <c r="A440" s="42"/>
      <c r="B440" s="48"/>
      <c r="C440" s="322" t="s">
        <v>2171</v>
      </c>
      <c r="D440" s="323" t="s">
        <v>2171</v>
      </c>
      <c r="E440" s="324" t="s">
        <v>32</v>
      </c>
      <c r="F440" s="325">
        <v>16.823</v>
      </c>
      <c r="G440" s="42"/>
      <c r="H440" s="48"/>
    </row>
    <row r="441" s="2" customFormat="1" ht="16.8" customHeight="1">
      <c r="A441" s="42"/>
      <c r="B441" s="48"/>
      <c r="C441" s="326" t="s">
        <v>2171</v>
      </c>
      <c r="D441" s="326" t="s">
        <v>2353</v>
      </c>
      <c r="E441" s="20" t="s">
        <v>32</v>
      </c>
      <c r="F441" s="327">
        <v>16.823</v>
      </c>
      <c r="G441" s="42"/>
      <c r="H441" s="48"/>
    </row>
    <row r="442" s="2" customFormat="1" ht="16.8" customHeight="1">
      <c r="A442" s="42"/>
      <c r="B442" s="48"/>
      <c r="C442" s="322" t="s">
        <v>2177</v>
      </c>
      <c r="D442" s="323" t="s">
        <v>2177</v>
      </c>
      <c r="E442" s="324" t="s">
        <v>32</v>
      </c>
      <c r="F442" s="325">
        <v>14.4</v>
      </c>
      <c r="G442" s="42"/>
      <c r="H442" s="48"/>
    </row>
    <row r="443" s="2" customFormat="1" ht="16.8" customHeight="1">
      <c r="A443" s="42"/>
      <c r="B443" s="48"/>
      <c r="C443" s="326" t="s">
        <v>2177</v>
      </c>
      <c r="D443" s="326" t="s">
        <v>2358</v>
      </c>
      <c r="E443" s="20" t="s">
        <v>32</v>
      </c>
      <c r="F443" s="327">
        <v>14.4</v>
      </c>
      <c r="G443" s="42"/>
      <c r="H443" s="48"/>
    </row>
    <row r="444" s="2" customFormat="1" ht="16.8" customHeight="1">
      <c r="A444" s="42"/>
      <c r="B444" s="48"/>
      <c r="C444" s="322" t="s">
        <v>2507</v>
      </c>
      <c r="D444" s="323" t="s">
        <v>2507</v>
      </c>
      <c r="E444" s="324" t="s">
        <v>32</v>
      </c>
      <c r="F444" s="325">
        <v>45</v>
      </c>
      <c r="G444" s="42"/>
      <c r="H444" s="48"/>
    </row>
    <row r="445" s="2" customFormat="1" ht="16.8" customHeight="1">
      <c r="A445" s="42"/>
      <c r="B445" s="48"/>
      <c r="C445" s="326" t="s">
        <v>32</v>
      </c>
      <c r="D445" s="326" t="s">
        <v>3342</v>
      </c>
      <c r="E445" s="20" t="s">
        <v>32</v>
      </c>
      <c r="F445" s="327">
        <v>0</v>
      </c>
      <c r="G445" s="42"/>
      <c r="H445" s="48"/>
    </row>
    <row r="446" s="2" customFormat="1" ht="16.8" customHeight="1">
      <c r="A446" s="42"/>
      <c r="B446" s="48"/>
      <c r="C446" s="326" t="s">
        <v>32</v>
      </c>
      <c r="D446" s="326" t="s">
        <v>3956</v>
      </c>
      <c r="E446" s="20" t="s">
        <v>32</v>
      </c>
      <c r="F446" s="327">
        <v>0</v>
      </c>
      <c r="G446" s="42"/>
      <c r="H446" s="48"/>
    </row>
    <row r="447" s="2" customFormat="1" ht="16.8" customHeight="1">
      <c r="A447" s="42"/>
      <c r="B447" s="48"/>
      <c r="C447" s="326" t="s">
        <v>2507</v>
      </c>
      <c r="D447" s="326" t="s">
        <v>4013</v>
      </c>
      <c r="E447" s="20" t="s">
        <v>32</v>
      </c>
      <c r="F447" s="327">
        <v>45</v>
      </c>
      <c r="G447" s="42"/>
      <c r="H447" s="48"/>
    </row>
    <row r="448" s="2" customFormat="1" ht="16.8" customHeight="1">
      <c r="A448" s="42"/>
      <c r="B448" s="48"/>
      <c r="C448" s="322" t="s">
        <v>2510</v>
      </c>
      <c r="D448" s="323" t="s">
        <v>2510</v>
      </c>
      <c r="E448" s="324" t="s">
        <v>32</v>
      </c>
      <c r="F448" s="325">
        <v>11.880000000000001</v>
      </c>
      <c r="G448" s="42"/>
      <c r="H448" s="48"/>
    </row>
    <row r="449" s="2" customFormat="1" ht="16.8" customHeight="1">
      <c r="A449" s="42"/>
      <c r="B449" s="48"/>
      <c r="C449" s="326" t="s">
        <v>32</v>
      </c>
      <c r="D449" s="326" t="s">
        <v>3342</v>
      </c>
      <c r="E449" s="20" t="s">
        <v>32</v>
      </c>
      <c r="F449" s="327">
        <v>0</v>
      </c>
      <c r="G449" s="42"/>
      <c r="H449" s="48"/>
    </row>
    <row r="450" s="2" customFormat="1" ht="16.8" customHeight="1">
      <c r="A450" s="42"/>
      <c r="B450" s="48"/>
      <c r="C450" s="326" t="s">
        <v>32</v>
      </c>
      <c r="D450" s="326" t="s">
        <v>2274</v>
      </c>
      <c r="E450" s="20" t="s">
        <v>32</v>
      </c>
      <c r="F450" s="327">
        <v>0</v>
      </c>
      <c r="G450" s="42"/>
      <c r="H450" s="48"/>
    </row>
    <row r="451" s="2" customFormat="1" ht="16.8" customHeight="1">
      <c r="A451" s="42"/>
      <c r="B451" s="48"/>
      <c r="C451" s="326" t="s">
        <v>2510</v>
      </c>
      <c r="D451" s="326" t="s">
        <v>2277</v>
      </c>
      <c r="E451" s="20" t="s">
        <v>32</v>
      </c>
      <c r="F451" s="327">
        <v>11.880000000000001</v>
      </c>
      <c r="G451" s="42"/>
      <c r="H451" s="48"/>
    </row>
    <row r="452" s="2" customFormat="1" ht="16.8" customHeight="1">
      <c r="A452" s="42"/>
      <c r="B452" s="48"/>
      <c r="C452" s="322" t="s">
        <v>2276</v>
      </c>
      <c r="D452" s="323" t="s">
        <v>2276</v>
      </c>
      <c r="E452" s="324" t="s">
        <v>32</v>
      </c>
      <c r="F452" s="325">
        <v>11.880000000000001</v>
      </c>
      <c r="G452" s="42"/>
      <c r="H452" s="48"/>
    </row>
    <row r="453" s="2" customFormat="1" ht="16.8" customHeight="1">
      <c r="A453" s="42"/>
      <c r="B453" s="48"/>
      <c r="C453" s="326" t="s">
        <v>32</v>
      </c>
      <c r="D453" s="326" t="s">
        <v>2274</v>
      </c>
      <c r="E453" s="20" t="s">
        <v>32</v>
      </c>
      <c r="F453" s="327">
        <v>0</v>
      </c>
      <c r="G453" s="42"/>
      <c r="H453" s="48"/>
    </row>
    <row r="454" s="2" customFormat="1" ht="16.8" customHeight="1">
      <c r="A454" s="42"/>
      <c r="B454" s="48"/>
      <c r="C454" s="326" t="s">
        <v>32</v>
      </c>
      <c r="D454" s="326" t="s">
        <v>2275</v>
      </c>
      <c r="E454" s="20" t="s">
        <v>32</v>
      </c>
      <c r="F454" s="327">
        <v>0</v>
      </c>
      <c r="G454" s="42"/>
      <c r="H454" s="48"/>
    </row>
    <row r="455" s="2" customFormat="1" ht="16.8" customHeight="1">
      <c r="A455" s="42"/>
      <c r="B455" s="48"/>
      <c r="C455" s="326" t="s">
        <v>2276</v>
      </c>
      <c r="D455" s="326" t="s">
        <v>2277</v>
      </c>
      <c r="E455" s="20" t="s">
        <v>32</v>
      </c>
      <c r="F455" s="327">
        <v>11.880000000000001</v>
      </c>
      <c r="G455" s="42"/>
      <c r="H455" s="48"/>
    </row>
    <row r="456" s="2" customFormat="1" ht="16.8" customHeight="1">
      <c r="A456" s="42"/>
      <c r="B456" s="48"/>
      <c r="C456" s="322" t="s">
        <v>2660</v>
      </c>
      <c r="D456" s="323" t="s">
        <v>2660</v>
      </c>
      <c r="E456" s="324" t="s">
        <v>32</v>
      </c>
      <c r="F456" s="325">
        <v>45</v>
      </c>
      <c r="G456" s="42"/>
      <c r="H456" s="48"/>
    </row>
    <row r="457" s="2" customFormat="1" ht="16.8" customHeight="1">
      <c r="A457" s="42"/>
      <c r="B457" s="48"/>
      <c r="C457" s="326" t="s">
        <v>32</v>
      </c>
      <c r="D457" s="326" t="s">
        <v>2281</v>
      </c>
      <c r="E457" s="20" t="s">
        <v>32</v>
      </c>
      <c r="F457" s="327">
        <v>0</v>
      </c>
      <c r="G457" s="42"/>
      <c r="H457" s="48"/>
    </row>
    <row r="458" s="2" customFormat="1" ht="16.8" customHeight="1">
      <c r="A458" s="42"/>
      <c r="B458" s="48"/>
      <c r="C458" s="326" t="s">
        <v>32</v>
      </c>
      <c r="D458" s="326" t="s">
        <v>3956</v>
      </c>
      <c r="E458" s="20" t="s">
        <v>32</v>
      </c>
      <c r="F458" s="327">
        <v>0</v>
      </c>
      <c r="G458" s="42"/>
      <c r="H458" s="48"/>
    </row>
    <row r="459" s="2" customFormat="1" ht="16.8" customHeight="1">
      <c r="A459" s="42"/>
      <c r="B459" s="48"/>
      <c r="C459" s="326" t="s">
        <v>2660</v>
      </c>
      <c r="D459" s="326" t="s">
        <v>4013</v>
      </c>
      <c r="E459" s="20" t="s">
        <v>32</v>
      </c>
      <c r="F459" s="327">
        <v>45</v>
      </c>
      <c r="G459" s="42"/>
      <c r="H459" s="48"/>
    </row>
    <row r="460" s="2" customFormat="1" ht="16.8" customHeight="1">
      <c r="A460" s="42"/>
      <c r="B460" s="48"/>
      <c r="C460" s="322" t="s">
        <v>1797</v>
      </c>
      <c r="D460" s="323" t="s">
        <v>1797</v>
      </c>
      <c r="E460" s="324" t="s">
        <v>32</v>
      </c>
      <c r="F460" s="325">
        <v>250</v>
      </c>
      <c r="G460" s="42"/>
      <c r="H460" s="48"/>
    </row>
    <row r="461" s="2" customFormat="1" ht="16.8" customHeight="1">
      <c r="A461" s="42"/>
      <c r="B461" s="48"/>
      <c r="C461" s="326" t="s">
        <v>1797</v>
      </c>
      <c r="D461" s="326" t="s">
        <v>2206</v>
      </c>
      <c r="E461" s="20" t="s">
        <v>32</v>
      </c>
      <c r="F461" s="327">
        <v>250</v>
      </c>
      <c r="G461" s="42"/>
      <c r="H461" s="48"/>
    </row>
    <row r="462" s="2" customFormat="1" ht="16.8" customHeight="1">
      <c r="A462" s="42"/>
      <c r="B462" s="48"/>
      <c r="C462" s="322" t="s">
        <v>2282</v>
      </c>
      <c r="D462" s="323" t="s">
        <v>2282</v>
      </c>
      <c r="E462" s="324" t="s">
        <v>32</v>
      </c>
      <c r="F462" s="325">
        <v>27.27</v>
      </c>
      <c r="G462" s="42"/>
      <c r="H462" s="48"/>
    </row>
    <row r="463" s="2" customFormat="1" ht="16.8" customHeight="1">
      <c r="A463" s="42"/>
      <c r="B463" s="48"/>
      <c r="C463" s="326" t="s">
        <v>32</v>
      </c>
      <c r="D463" s="326" t="s">
        <v>2281</v>
      </c>
      <c r="E463" s="20" t="s">
        <v>32</v>
      </c>
      <c r="F463" s="327">
        <v>0</v>
      </c>
      <c r="G463" s="42"/>
      <c r="H463" s="48"/>
    </row>
    <row r="464" s="2" customFormat="1" ht="16.8" customHeight="1">
      <c r="A464" s="42"/>
      <c r="B464" s="48"/>
      <c r="C464" s="326" t="s">
        <v>32</v>
      </c>
      <c r="D464" s="326" t="s">
        <v>2027</v>
      </c>
      <c r="E464" s="20" t="s">
        <v>32</v>
      </c>
      <c r="F464" s="327">
        <v>0</v>
      </c>
      <c r="G464" s="42"/>
      <c r="H464" s="48"/>
    </row>
    <row r="465" s="2" customFormat="1" ht="16.8" customHeight="1">
      <c r="A465" s="42"/>
      <c r="B465" s="48"/>
      <c r="C465" s="326" t="s">
        <v>2282</v>
      </c>
      <c r="D465" s="326" t="s">
        <v>2283</v>
      </c>
      <c r="E465" s="20" t="s">
        <v>32</v>
      </c>
      <c r="F465" s="327">
        <v>27.27</v>
      </c>
      <c r="G465" s="42"/>
      <c r="H465" s="48"/>
    </row>
    <row r="466" s="2" customFormat="1" ht="16.8" customHeight="1">
      <c r="A466" s="42"/>
      <c r="B466" s="48"/>
      <c r="C466" s="322" t="s">
        <v>2775</v>
      </c>
      <c r="D466" s="323" t="s">
        <v>2775</v>
      </c>
      <c r="E466" s="324" t="s">
        <v>32</v>
      </c>
      <c r="F466" s="325">
        <v>51.119999999999997</v>
      </c>
      <c r="G466" s="42"/>
      <c r="H466" s="48"/>
    </row>
    <row r="467" s="2" customFormat="1" ht="16.8" customHeight="1">
      <c r="A467" s="42"/>
      <c r="B467" s="48"/>
      <c r="C467" s="326" t="s">
        <v>32</v>
      </c>
      <c r="D467" s="326" t="s">
        <v>2007</v>
      </c>
      <c r="E467" s="20" t="s">
        <v>32</v>
      </c>
      <c r="F467" s="327">
        <v>0</v>
      </c>
      <c r="G467" s="42"/>
      <c r="H467" s="48"/>
    </row>
    <row r="468" s="2" customFormat="1" ht="16.8" customHeight="1">
      <c r="A468" s="42"/>
      <c r="B468" s="48"/>
      <c r="C468" s="326" t="s">
        <v>2775</v>
      </c>
      <c r="D468" s="326" t="s">
        <v>4014</v>
      </c>
      <c r="E468" s="20" t="s">
        <v>32</v>
      </c>
      <c r="F468" s="327">
        <v>51.119999999999997</v>
      </c>
      <c r="G468" s="42"/>
      <c r="H468" s="48"/>
    </row>
    <row r="469" s="2" customFormat="1" ht="16.8" customHeight="1">
      <c r="A469" s="42"/>
      <c r="B469" s="48"/>
      <c r="C469" s="322" t="s">
        <v>2191</v>
      </c>
      <c r="D469" s="323" t="s">
        <v>2191</v>
      </c>
      <c r="E469" s="324" t="s">
        <v>32</v>
      </c>
      <c r="F469" s="325">
        <v>51.119999999999997</v>
      </c>
      <c r="G469" s="42"/>
      <c r="H469" s="48"/>
    </row>
    <row r="470" s="2" customFormat="1" ht="16.8" customHeight="1">
      <c r="A470" s="42"/>
      <c r="B470" s="48"/>
      <c r="C470" s="326" t="s">
        <v>32</v>
      </c>
      <c r="D470" s="326" t="s">
        <v>2007</v>
      </c>
      <c r="E470" s="20" t="s">
        <v>32</v>
      </c>
      <c r="F470" s="327">
        <v>0</v>
      </c>
      <c r="G470" s="42"/>
      <c r="H470" s="48"/>
    </row>
    <row r="471" s="2" customFormat="1" ht="16.8" customHeight="1">
      <c r="A471" s="42"/>
      <c r="B471" s="48"/>
      <c r="C471" s="326" t="s">
        <v>2191</v>
      </c>
      <c r="D471" s="326" t="s">
        <v>2289</v>
      </c>
      <c r="E471" s="20" t="s">
        <v>32</v>
      </c>
      <c r="F471" s="327">
        <v>51.119999999999997</v>
      </c>
      <c r="G471" s="42"/>
      <c r="H471" s="48"/>
    </row>
    <row r="472" s="2" customFormat="1" ht="16.8" customHeight="1">
      <c r="A472" s="42"/>
      <c r="B472" s="48"/>
      <c r="C472" s="328" t="s">
        <v>3952</v>
      </c>
      <c r="D472" s="42"/>
      <c r="E472" s="42"/>
      <c r="F472" s="42"/>
      <c r="G472" s="42"/>
      <c r="H472" s="48"/>
    </row>
    <row r="473" s="2" customFormat="1" ht="16.8" customHeight="1">
      <c r="A473" s="42"/>
      <c r="B473" s="48"/>
      <c r="C473" s="326" t="s">
        <v>2017</v>
      </c>
      <c r="D473" s="326" t="s">
        <v>2018</v>
      </c>
      <c r="E473" s="20" t="s">
        <v>1749</v>
      </c>
      <c r="F473" s="327">
        <v>53.676000000000002</v>
      </c>
      <c r="G473" s="42"/>
      <c r="H473" s="48"/>
    </row>
    <row r="474" s="2" customFormat="1" ht="16.8" customHeight="1">
      <c r="A474" s="42"/>
      <c r="B474" s="48"/>
      <c r="C474" s="322" t="s">
        <v>1731</v>
      </c>
      <c r="D474" s="323" t="s">
        <v>1731</v>
      </c>
      <c r="E474" s="324" t="s">
        <v>32</v>
      </c>
      <c r="F474" s="325">
        <v>27.27</v>
      </c>
      <c r="G474" s="42"/>
      <c r="H474" s="48"/>
    </row>
    <row r="475" s="2" customFormat="1" ht="16.8" customHeight="1">
      <c r="A475" s="42"/>
      <c r="B475" s="48"/>
      <c r="C475" s="326" t="s">
        <v>32</v>
      </c>
      <c r="D475" s="326" t="s">
        <v>2293</v>
      </c>
      <c r="E475" s="20" t="s">
        <v>32</v>
      </c>
      <c r="F475" s="327">
        <v>0</v>
      </c>
      <c r="G475" s="42"/>
      <c r="H475" s="48"/>
    </row>
    <row r="476" s="2" customFormat="1" ht="16.8" customHeight="1">
      <c r="A476" s="42"/>
      <c r="B476" s="48"/>
      <c r="C476" s="326" t="s">
        <v>32</v>
      </c>
      <c r="D476" s="326" t="s">
        <v>2027</v>
      </c>
      <c r="E476" s="20" t="s">
        <v>32</v>
      </c>
      <c r="F476" s="327">
        <v>0</v>
      </c>
      <c r="G476" s="42"/>
      <c r="H476" s="48"/>
    </row>
    <row r="477" s="2" customFormat="1" ht="16.8" customHeight="1">
      <c r="A477" s="42"/>
      <c r="B477" s="48"/>
      <c r="C477" s="326" t="s">
        <v>1731</v>
      </c>
      <c r="D477" s="326" t="s">
        <v>2283</v>
      </c>
      <c r="E477" s="20" t="s">
        <v>32</v>
      </c>
      <c r="F477" s="327">
        <v>27.27</v>
      </c>
      <c r="G477" s="42"/>
      <c r="H477" s="48"/>
    </row>
    <row r="478" s="2" customFormat="1" ht="16.8" customHeight="1">
      <c r="A478" s="42"/>
      <c r="B478" s="48"/>
      <c r="C478" s="328" t="s">
        <v>3952</v>
      </c>
      <c r="D478" s="42"/>
      <c r="E478" s="42"/>
      <c r="F478" s="42"/>
      <c r="G478" s="42"/>
      <c r="H478" s="48"/>
    </row>
    <row r="479" s="2" customFormat="1" ht="16.8" customHeight="1">
      <c r="A479" s="42"/>
      <c r="B479" s="48"/>
      <c r="C479" s="326" t="s">
        <v>2023</v>
      </c>
      <c r="D479" s="326" t="s">
        <v>2024</v>
      </c>
      <c r="E479" s="20" t="s">
        <v>1749</v>
      </c>
      <c r="F479" s="327">
        <v>28.634</v>
      </c>
      <c r="G479" s="42"/>
      <c r="H479" s="48"/>
    </row>
    <row r="480" s="2" customFormat="1" ht="16.8" customHeight="1">
      <c r="A480" s="42"/>
      <c r="B480" s="48"/>
      <c r="C480" s="322" t="s">
        <v>1733</v>
      </c>
      <c r="D480" s="323" t="s">
        <v>1733</v>
      </c>
      <c r="E480" s="324" t="s">
        <v>32</v>
      </c>
      <c r="F480" s="325">
        <v>38.299999999999997</v>
      </c>
      <c r="G480" s="42"/>
      <c r="H480" s="48"/>
    </row>
    <row r="481" s="2" customFormat="1" ht="16.8" customHeight="1">
      <c r="A481" s="42"/>
      <c r="B481" s="48"/>
      <c r="C481" s="326" t="s">
        <v>1733</v>
      </c>
      <c r="D481" s="326" t="s">
        <v>2295</v>
      </c>
      <c r="E481" s="20" t="s">
        <v>32</v>
      </c>
      <c r="F481" s="327">
        <v>38.299999999999997</v>
      </c>
      <c r="G481" s="42"/>
      <c r="H481" s="48"/>
    </row>
    <row r="482" s="2" customFormat="1" ht="16.8" customHeight="1">
      <c r="A482" s="42"/>
      <c r="B482" s="48"/>
      <c r="C482" s="322" t="s">
        <v>1800</v>
      </c>
      <c r="D482" s="323" t="s">
        <v>1800</v>
      </c>
      <c r="E482" s="324" t="s">
        <v>32</v>
      </c>
      <c r="F482" s="325">
        <v>3750</v>
      </c>
      <c r="G482" s="42"/>
      <c r="H482" s="48"/>
    </row>
    <row r="483" s="2" customFormat="1" ht="16.8" customHeight="1">
      <c r="A483" s="42"/>
      <c r="B483" s="48"/>
      <c r="C483" s="326" t="s">
        <v>32</v>
      </c>
      <c r="D483" s="326" t="s">
        <v>1806</v>
      </c>
      <c r="E483" s="20" t="s">
        <v>32</v>
      </c>
      <c r="F483" s="327">
        <v>0</v>
      </c>
      <c r="G483" s="42"/>
      <c r="H483" s="48"/>
    </row>
    <row r="484" s="2" customFormat="1" ht="16.8" customHeight="1">
      <c r="A484" s="42"/>
      <c r="B484" s="48"/>
      <c r="C484" s="326" t="s">
        <v>1800</v>
      </c>
      <c r="D484" s="326" t="s">
        <v>2208</v>
      </c>
      <c r="E484" s="20" t="s">
        <v>32</v>
      </c>
      <c r="F484" s="327">
        <v>3750</v>
      </c>
      <c r="G484" s="42"/>
      <c r="H484" s="48"/>
    </row>
    <row r="485" s="2" customFormat="1" ht="16.8" customHeight="1">
      <c r="A485" s="42"/>
      <c r="B485" s="48"/>
      <c r="C485" s="322" t="s">
        <v>1807</v>
      </c>
      <c r="D485" s="323" t="s">
        <v>1807</v>
      </c>
      <c r="E485" s="324" t="s">
        <v>32</v>
      </c>
      <c r="F485" s="325">
        <v>7</v>
      </c>
      <c r="G485" s="42"/>
      <c r="H485" s="48"/>
    </row>
    <row r="486" s="2" customFormat="1" ht="16.8" customHeight="1">
      <c r="A486" s="42"/>
      <c r="B486" s="48"/>
      <c r="C486" s="326" t="s">
        <v>32</v>
      </c>
      <c r="D486" s="326" t="s">
        <v>1782</v>
      </c>
      <c r="E486" s="20" t="s">
        <v>32</v>
      </c>
      <c r="F486" s="327">
        <v>0</v>
      </c>
      <c r="G486" s="42"/>
      <c r="H486" s="48"/>
    </row>
    <row r="487" s="2" customFormat="1" ht="16.8" customHeight="1">
      <c r="A487" s="42"/>
      <c r="B487" s="48"/>
      <c r="C487" s="326" t="s">
        <v>1807</v>
      </c>
      <c r="D487" s="326" t="s">
        <v>2210</v>
      </c>
      <c r="E487" s="20" t="s">
        <v>32</v>
      </c>
      <c r="F487" s="327">
        <v>7</v>
      </c>
      <c r="G487" s="42"/>
      <c r="H487" s="48"/>
    </row>
    <row r="488" s="2" customFormat="1" ht="16.8" customHeight="1">
      <c r="A488" s="42"/>
      <c r="B488" s="48"/>
      <c r="C488" s="322" t="s">
        <v>3965</v>
      </c>
      <c r="D488" s="323" t="s">
        <v>3965</v>
      </c>
      <c r="E488" s="324" t="s">
        <v>32</v>
      </c>
      <c r="F488" s="325">
        <v>-7</v>
      </c>
      <c r="G488" s="42"/>
      <c r="H488" s="48"/>
    </row>
    <row r="489" s="2" customFormat="1" ht="16.8" customHeight="1">
      <c r="A489" s="42"/>
      <c r="B489" s="48"/>
      <c r="C489" s="326" t="s">
        <v>3965</v>
      </c>
      <c r="D489" s="326" t="s">
        <v>4015</v>
      </c>
      <c r="E489" s="20" t="s">
        <v>32</v>
      </c>
      <c r="F489" s="327">
        <v>-7</v>
      </c>
      <c r="G489" s="42"/>
      <c r="H489" s="48"/>
    </row>
    <row r="490" s="2" customFormat="1" ht="16.8" customHeight="1">
      <c r="A490" s="42"/>
      <c r="B490" s="48"/>
      <c r="C490" s="322" t="s">
        <v>3967</v>
      </c>
      <c r="D490" s="323" t="s">
        <v>3967</v>
      </c>
      <c r="E490" s="324" t="s">
        <v>32</v>
      </c>
      <c r="F490" s="325">
        <v>54</v>
      </c>
      <c r="G490" s="42"/>
      <c r="H490" s="48"/>
    </row>
    <row r="491" s="2" customFormat="1" ht="16.8" customHeight="1">
      <c r="A491" s="42"/>
      <c r="B491" s="48"/>
      <c r="C491" s="326" t="s">
        <v>3967</v>
      </c>
      <c r="D491" s="326" t="s">
        <v>4016</v>
      </c>
      <c r="E491" s="20" t="s">
        <v>32</v>
      </c>
      <c r="F491" s="327">
        <v>54</v>
      </c>
      <c r="G491" s="42"/>
      <c r="H491" s="48"/>
    </row>
    <row r="492" s="2" customFormat="1" ht="16.8" customHeight="1">
      <c r="A492" s="42"/>
      <c r="B492" s="48"/>
      <c r="C492" s="322" t="s">
        <v>3969</v>
      </c>
      <c r="D492" s="323" t="s">
        <v>3969</v>
      </c>
      <c r="E492" s="324" t="s">
        <v>32</v>
      </c>
      <c r="F492" s="325">
        <v>83.823999999999998</v>
      </c>
      <c r="G492" s="42"/>
      <c r="H492" s="48"/>
    </row>
    <row r="493" s="2" customFormat="1" ht="16.8" customHeight="1">
      <c r="A493" s="42"/>
      <c r="B493" s="48"/>
      <c r="C493" s="326" t="s">
        <v>32</v>
      </c>
      <c r="D493" s="326" t="s">
        <v>2225</v>
      </c>
      <c r="E493" s="20" t="s">
        <v>32</v>
      </c>
      <c r="F493" s="327">
        <v>0</v>
      </c>
      <c r="G493" s="42"/>
      <c r="H493" s="48"/>
    </row>
    <row r="494" s="2" customFormat="1" ht="16.8" customHeight="1">
      <c r="A494" s="42"/>
      <c r="B494" s="48"/>
      <c r="C494" s="326" t="s">
        <v>3969</v>
      </c>
      <c r="D494" s="326" t="s">
        <v>4017</v>
      </c>
      <c r="E494" s="20" t="s">
        <v>32</v>
      </c>
      <c r="F494" s="327">
        <v>83.823999999999998</v>
      </c>
      <c r="G494" s="42"/>
      <c r="H494" s="48"/>
    </row>
    <row r="495" s="2" customFormat="1" ht="16.8" customHeight="1">
      <c r="A495" s="42"/>
      <c r="B495" s="48"/>
      <c r="C495" s="322" t="s">
        <v>4018</v>
      </c>
      <c r="D495" s="323" t="s">
        <v>4018</v>
      </c>
      <c r="E495" s="324" t="s">
        <v>32</v>
      </c>
      <c r="F495" s="325">
        <v>7.2000000000000002</v>
      </c>
      <c r="G495" s="42"/>
      <c r="H495" s="48"/>
    </row>
    <row r="496" s="2" customFormat="1" ht="16.8" customHeight="1">
      <c r="A496" s="42"/>
      <c r="B496" s="48"/>
      <c r="C496" s="326" t="s">
        <v>4018</v>
      </c>
      <c r="D496" s="326" t="s">
        <v>4019</v>
      </c>
      <c r="E496" s="20" t="s">
        <v>32</v>
      </c>
      <c r="F496" s="327">
        <v>7.2000000000000002</v>
      </c>
      <c r="G496" s="42"/>
      <c r="H496" s="48"/>
    </row>
    <row r="497" s="2" customFormat="1" ht="16.8" customHeight="1">
      <c r="A497" s="42"/>
      <c r="B497" s="48"/>
      <c r="C497" s="322" t="s">
        <v>4020</v>
      </c>
      <c r="D497" s="323" t="s">
        <v>4020</v>
      </c>
      <c r="E497" s="324" t="s">
        <v>32</v>
      </c>
      <c r="F497" s="325">
        <v>1.8</v>
      </c>
      <c r="G497" s="42"/>
      <c r="H497" s="48"/>
    </row>
    <row r="498" s="2" customFormat="1" ht="16.8" customHeight="1">
      <c r="A498" s="42"/>
      <c r="B498" s="48"/>
      <c r="C498" s="326" t="s">
        <v>4020</v>
      </c>
      <c r="D498" s="326" t="s">
        <v>4021</v>
      </c>
      <c r="E498" s="20" t="s">
        <v>32</v>
      </c>
      <c r="F498" s="327">
        <v>1.8</v>
      </c>
      <c r="G498" s="42"/>
      <c r="H498" s="48"/>
    </row>
    <row r="499" s="2" customFormat="1" ht="16.8" customHeight="1">
      <c r="A499" s="42"/>
      <c r="B499" s="48"/>
      <c r="C499" s="322" t="s">
        <v>4022</v>
      </c>
      <c r="D499" s="323" t="s">
        <v>4022</v>
      </c>
      <c r="E499" s="324" t="s">
        <v>32</v>
      </c>
      <c r="F499" s="325">
        <v>24.420000000000002</v>
      </c>
      <c r="G499" s="42"/>
      <c r="H499" s="48"/>
    </row>
    <row r="500" s="2" customFormat="1" ht="16.8" customHeight="1">
      <c r="A500" s="42"/>
      <c r="B500" s="48"/>
      <c r="C500" s="326" t="s">
        <v>32</v>
      </c>
      <c r="D500" s="326" t="s">
        <v>2328</v>
      </c>
      <c r="E500" s="20" t="s">
        <v>32</v>
      </c>
      <c r="F500" s="327">
        <v>0</v>
      </c>
      <c r="G500" s="42"/>
      <c r="H500" s="48"/>
    </row>
    <row r="501" s="2" customFormat="1" ht="16.8" customHeight="1">
      <c r="A501" s="42"/>
      <c r="B501" s="48"/>
      <c r="C501" s="326" t="s">
        <v>4022</v>
      </c>
      <c r="D501" s="326" t="s">
        <v>4023</v>
      </c>
      <c r="E501" s="20" t="s">
        <v>32</v>
      </c>
      <c r="F501" s="327">
        <v>24.420000000000002</v>
      </c>
      <c r="G501" s="42"/>
      <c r="H501" s="48"/>
    </row>
    <row r="502" s="2" customFormat="1" ht="16.8" customHeight="1">
      <c r="A502" s="42"/>
      <c r="B502" s="48"/>
      <c r="C502" s="322" t="s">
        <v>1734</v>
      </c>
      <c r="D502" s="323" t="s">
        <v>1734</v>
      </c>
      <c r="E502" s="324" t="s">
        <v>32</v>
      </c>
      <c r="F502" s="325">
        <v>24.420000000000002</v>
      </c>
      <c r="G502" s="42"/>
      <c r="H502" s="48"/>
    </row>
    <row r="503" s="2" customFormat="1" ht="16.8" customHeight="1">
      <c r="A503" s="42"/>
      <c r="B503" s="48"/>
      <c r="C503" s="326" t="s">
        <v>32</v>
      </c>
      <c r="D503" s="326" t="s">
        <v>2328</v>
      </c>
      <c r="E503" s="20" t="s">
        <v>32</v>
      </c>
      <c r="F503" s="327">
        <v>0</v>
      </c>
      <c r="G503" s="42"/>
      <c r="H503" s="48"/>
    </row>
    <row r="504" s="2" customFormat="1" ht="16.8" customHeight="1">
      <c r="A504" s="42"/>
      <c r="B504" s="48"/>
      <c r="C504" s="326" t="s">
        <v>1734</v>
      </c>
      <c r="D504" s="326" t="s">
        <v>4023</v>
      </c>
      <c r="E504" s="20" t="s">
        <v>32</v>
      </c>
      <c r="F504" s="327">
        <v>24.420000000000002</v>
      </c>
      <c r="G504" s="42"/>
      <c r="H504" s="48"/>
    </row>
    <row r="505" s="2" customFormat="1" ht="16.8" customHeight="1">
      <c r="A505" s="42"/>
      <c r="B505" s="48"/>
      <c r="C505" s="322" t="s">
        <v>4024</v>
      </c>
      <c r="D505" s="323" t="s">
        <v>4024</v>
      </c>
      <c r="E505" s="324" t="s">
        <v>32</v>
      </c>
      <c r="F505" s="325">
        <v>51.119999999999997</v>
      </c>
      <c r="G505" s="42"/>
      <c r="H505" s="48"/>
    </row>
    <row r="506" s="2" customFormat="1" ht="16.8" customHeight="1">
      <c r="A506" s="42"/>
      <c r="B506" s="48"/>
      <c r="C506" s="326" t="s">
        <v>32</v>
      </c>
      <c r="D506" s="326" t="s">
        <v>2007</v>
      </c>
      <c r="E506" s="20" t="s">
        <v>32</v>
      </c>
      <c r="F506" s="327">
        <v>0</v>
      </c>
      <c r="G506" s="42"/>
      <c r="H506" s="48"/>
    </row>
    <row r="507" s="2" customFormat="1" ht="16.8" customHeight="1">
      <c r="A507" s="42"/>
      <c r="B507" s="48"/>
      <c r="C507" s="326" t="s">
        <v>4024</v>
      </c>
      <c r="D507" s="326" t="s">
        <v>4025</v>
      </c>
      <c r="E507" s="20" t="s">
        <v>32</v>
      </c>
      <c r="F507" s="327">
        <v>51.119999999999997</v>
      </c>
      <c r="G507" s="42"/>
      <c r="H507" s="48"/>
    </row>
    <row r="508" s="2" customFormat="1" ht="16.8" customHeight="1">
      <c r="A508" s="42"/>
      <c r="B508" s="48"/>
      <c r="C508" s="322" t="s">
        <v>3980</v>
      </c>
      <c r="D508" s="323" t="s">
        <v>3980</v>
      </c>
      <c r="E508" s="324" t="s">
        <v>32</v>
      </c>
      <c r="F508" s="325">
        <v>27.27</v>
      </c>
      <c r="G508" s="42"/>
      <c r="H508" s="48"/>
    </row>
    <row r="509" s="2" customFormat="1" ht="16.8" customHeight="1">
      <c r="A509" s="42"/>
      <c r="B509" s="48"/>
      <c r="C509" s="326" t="s">
        <v>32</v>
      </c>
      <c r="D509" s="326" t="s">
        <v>2027</v>
      </c>
      <c r="E509" s="20" t="s">
        <v>32</v>
      </c>
      <c r="F509" s="327">
        <v>0</v>
      </c>
      <c r="G509" s="42"/>
      <c r="H509" s="48"/>
    </row>
    <row r="510" s="2" customFormat="1" ht="16.8" customHeight="1">
      <c r="A510" s="42"/>
      <c r="B510" s="48"/>
      <c r="C510" s="326" t="s">
        <v>3980</v>
      </c>
      <c r="D510" s="326" t="s">
        <v>2283</v>
      </c>
      <c r="E510" s="20" t="s">
        <v>32</v>
      </c>
      <c r="F510" s="327">
        <v>27.27</v>
      </c>
      <c r="G510" s="42"/>
      <c r="H510" s="48"/>
    </row>
    <row r="511" s="2" customFormat="1" ht="16.8" customHeight="1">
      <c r="A511" s="42"/>
      <c r="B511" s="48"/>
      <c r="C511" s="322" t="s">
        <v>2762</v>
      </c>
      <c r="D511" s="323" t="s">
        <v>2762</v>
      </c>
      <c r="E511" s="324" t="s">
        <v>32</v>
      </c>
      <c r="F511" s="325">
        <v>51.119999999999997</v>
      </c>
      <c r="G511" s="42"/>
      <c r="H511" s="48"/>
    </row>
    <row r="512" s="2" customFormat="1" ht="16.8" customHeight="1">
      <c r="A512" s="42"/>
      <c r="B512" s="48"/>
      <c r="C512" s="326" t="s">
        <v>32</v>
      </c>
      <c r="D512" s="326" t="s">
        <v>2007</v>
      </c>
      <c r="E512" s="20" t="s">
        <v>32</v>
      </c>
      <c r="F512" s="327">
        <v>0</v>
      </c>
      <c r="G512" s="42"/>
      <c r="H512" s="48"/>
    </row>
    <row r="513" s="2" customFormat="1" ht="16.8" customHeight="1">
      <c r="A513" s="42"/>
      <c r="B513" s="48"/>
      <c r="C513" s="326" t="s">
        <v>2762</v>
      </c>
      <c r="D513" s="326" t="s">
        <v>4025</v>
      </c>
      <c r="E513" s="20" t="s">
        <v>32</v>
      </c>
      <c r="F513" s="327">
        <v>51.119999999999997</v>
      </c>
      <c r="G513" s="42"/>
      <c r="H513" s="48"/>
    </row>
    <row r="514" s="2" customFormat="1" ht="16.8" customHeight="1">
      <c r="A514" s="42"/>
      <c r="B514" s="48"/>
      <c r="C514" s="322" t="s">
        <v>4026</v>
      </c>
      <c r="D514" s="323" t="s">
        <v>4026</v>
      </c>
      <c r="E514" s="324" t="s">
        <v>32</v>
      </c>
      <c r="F514" s="325">
        <v>0</v>
      </c>
      <c r="G514" s="42"/>
      <c r="H514" s="48"/>
    </row>
    <row r="515" s="2" customFormat="1" ht="16.8" customHeight="1">
      <c r="A515" s="42"/>
      <c r="B515" s="48"/>
      <c r="C515" s="326" t="s">
        <v>4026</v>
      </c>
      <c r="D515" s="326" t="s">
        <v>4027</v>
      </c>
      <c r="E515" s="20" t="s">
        <v>32</v>
      </c>
      <c r="F515" s="327">
        <v>0</v>
      </c>
      <c r="G515" s="42"/>
      <c r="H515" s="48"/>
    </row>
    <row r="516" s="2" customFormat="1" ht="16.8" customHeight="1">
      <c r="A516" s="42"/>
      <c r="B516" s="48"/>
      <c r="C516" s="322" t="s">
        <v>2290</v>
      </c>
      <c r="D516" s="323" t="s">
        <v>2290</v>
      </c>
      <c r="E516" s="324" t="s">
        <v>32</v>
      </c>
      <c r="F516" s="325">
        <v>53.676000000000002</v>
      </c>
      <c r="G516" s="42"/>
      <c r="H516" s="48"/>
    </row>
    <row r="517" s="2" customFormat="1" ht="16.8" customHeight="1">
      <c r="A517" s="42"/>
      <c r="B517" s="48"/>
      <c r="C517" s="326" t="s">
        <v>2290</v>
      </c>
      <c r="D517" s="326" t="s">
        <v>2291</v>
      </c>
      <c r="E517" s="20" t="s">
        <v>32</v>
      </c>
      <c r="F517" s="327">
        <v>53.676000000000002</v>
      </c>
      <c r="G517" s="42"/>
      <c r="H517" s="48"/>
    </row>
    <row r="518" s="2" customFormat="1" ht="16.8" customHeight="1">
      <c r="A518" s="42"/>
      <c r="B518" s="48"/>
      <c r="C518" s="322" t="s">
        <v>2021</v>
      </c>
      <c r="D518" s="323" t="s">
        <v>2021</v>
      </c>
      <c r="E518" s="324" t="s">
        <v>32</v>
      </c>
      <c r="F518" s="325">
        <v>28.633500000000002</v>
      </c>
      <c r="G518" s="42"/>
      <c r="H518" s="48"/>
    </row>
    <row r="519" s="2" customFormat="1" ht="16.8" customHeight="1">
      <c r="A519" s="42"/>
      <c r="B519" s="48"/>
      <c r="C519" s="326" t="s">
        <v>2021</v>
      </c>
      <c r="D519" s="326" t="s">
        <v>2022</v>
      </c>
      <c r="E519" s="20" t="s">
        <v>32</v>
      </c>
      <c r="F519" s="327">
        <v>28.634</v>
      </c>
      <c r="G519" s="42"/>
      <c r="H519" s="48"/>
    </row>
    <row r="520" s="2" customFormat="1" ht="16.8" customHeight="1">
      <c r="A520" s="42"/>
      <c r="B520" s="48"/>
      <c r="C520" s="322" t="s">
        <v>3986</v>
      </c>
      <c r="D520" s="323" t="s">
        <v>3986</v>
      </c>
      <c r="E520" s="324" t="s">
        <v>32</v>
      </c>
      <c r="F520" s="325">
        <v>0</v>
      </c>
      <c r="G520" s="42"/>
      <c r="H520" s="48"/>
    </row>
    <row r="521" s="2" customFormat="1" ht="16.8" customHeight="1">
      <c r="A521" s="42"/>
      <c r="B521" s="48"/>
      <c r="C521" s="326" t="s">
        <v>3986</v>
      </c>
      <c r="D521" s="326" t="s">
        <v>3987</v>
      </c>
      <c r="E521" s="20" t="s">
        <v>32</v>
      </c>
      <c r="F521" s="327">
        <v>0</v>
      </c>
      <c r="G521" s="42"/>
      <c r="H521" s="48"/>
    </row>
    <row r="522" s="2" customFormat="1" ht="16.8" customHeight="1">
      <c r="A522" s="42"/>
      <c r="B522" s="48"/>
      <c r="C522" s="322" t="s">
        <v>3988</v>
      </c>
      <c r="D522" s="323" t="s">
        <v>3988</v>
      </c>
      <c r="E522" s="324" t="s">
        <v>32</v>
      </c>
      <c r="F522" s="325">
        <v>0</v>
      </c>
      <c r="G522" s="42"/>
      <c r="H522" s="48"/>
    </row>
    <row r="523" s="2" customFormat="1" ht="16.8" customHeight="1">
      <c r="A523" s="42"/>
      <c r="B523" s="48"/>
      <c r="C523" s="326" t="s">
        <v>3988</v>
      </c>
      <c r="D523" s="326" t="s">
        <v>3989</v>
      </c>
      <c r="E523" s="20" t="s">
        <v>32</v>
      </c>
      <c r="F523" s="327">
        <v>0</v>
      </c>
      <c r="G523" s="42"/>
      <c r="H523" s="48"/>
    </row>
    <row r="524" s="2" customFormat="1" ht="16.8" customHeight="1">
      <c r="A524" s="42"/>
      <c r="B524" s="48"/>
      <c r="C524" s="322" t="s">
        <v>3990</v>
      </c>
      <c r="D524" s="323" t="s">
        <v>3990</v>
      </c>
      <c r="E524" s="324" t="s">
        <v>32</v>
      </c>
      <c r="F524" s="325">
        <v>0</v>
      </c>
      <c r="G524" s="42"/>
      <c r="H524" s="48"/>
    </row>
    <row r="525" s="2" customFormat="1" ht="16.8" customHeight="1">
      <c r="A525" s="42"/>
      <c r="B525" s="48"/>
      <c r="C525" s="326" t="s">
        <v>3990</v>
      </c>
      <c r="D525" s="326" t="s">
        <v>3991</v>
      </c>
      <c r="E525" s="20" t="s">
        <v>32</v>
      </c>
      <c r="F525" s="327">
        <v>0</v>
      </c>
      <c r="G525" s="42"/>
      <c r="H525" s="48"/>
    </row>
    <row r="526" s="2" customFormat="1" ht="16.8" customHeight="1">
      <c r="A526" s="42"/>
      <c r="B526" s="48"/>
      <c r="C526" s="322" t="s">
        <v>4028</v>
      </c>
      <c r="D526" s="323" t="s">
        <v>4028</v>
      </c>
      <c r="E526" s="324" t="s">
        <v>32</v>
      </c>
      <c r="F526" s="325">
        <v>0</v>
      </c>
      <c r="G526" s="42"/>
      <c r="H526" s="48"/>
    </row>
    <row r="527" s="2" customFormat="1" ht="16.8" customHeight="1">
      <c r="A527" s="42"/>
      <c r="B527" s="48"/>
      <c r="C527" s="326" t="s">
        <v>4028</v>
      </c>
      <c r="D527" s="326" t="s">
        <v>4029</v>
      </c>
      <c r="E527" s="20" t="s">
        <v>32</v>
      </c>
      <c r="F527" s="327">
        <v>0</v>
      </c>
      <c r="G527" s="42"/>
      <c r="H527" s="48"/>
    </row>
    <row r="528" s="2" customFormat="1" ht="16.8" customHeight="1">
      <c r="A528" s="42"/>
      <c r="B528" s="48"/>
      <c r="C528" s="322" t="s">
        <v>4030</v>
      </c>
      <c r="D528" s="323" t="s">
        <v>4030</v>
      </c>
      <c r="E528" s="324" t="s">
        <v>32</v>
      </c>
      <c r="F528" s="325">
        <v>0</v>
      </c>
      <c r="G528" s="42"/>
      <c r="H528" s="48"/>
    </row>
    <row r="529" s="2" customFormat="1" ht="16.8" customHeight="1">
      <c r="A529" s="42"/>
      <c r="B529" s="48"/>
      <c r="C529" s="326" t="s">
        <v>4030</v>
      </c>
      <c r="D529" s="326" t="s">
        <v>4031</v>
      </c>
      <c r="E529" s="20" t="s">
        <v>32</v>
      </c>
      <c r="F529" s="327">
        <v>0</v>
      </c>
      <c r="G529" s="42"/>
      <c r="H529" s="48"/>
    </row>
    <row r="530" s="2" customFormat="1" ht="16.8" customHeight="1">
      <c r="A530" s="42"/>
      <c r="B530" s="48"/>
      <c r="C530" s="322" t="s">
        <v>4032</v>
      </c>
      <c r="D530" s="323" t="s">
        <v>4032</v>
      </c>
      <c r="E530" s="324" t="s">
        <v>32</v>
      </c>
      <c r="F530" s="325">
        <v>34</v>
      </c>
      <c r="G530" s="42"/>
      <c r="H530" s="48"/>
    </row>
    <row r="531" s="2" customFormat="1" ht="16.8" customHeight="1">
      <c r="A531" s="42"/>
      <c r="B531" s="48"/>
      <c r="C531" s="326" t="s">
        <v>4032</v>
      </c>
      <c r="D531" s="326" t="s">
        <v>4033</v>
      </c>
      <c r="E531" s="20" t="s">
        <v>32</v>
      </c>
      <c r="F531" s="327">
        <v>34</v>
      </c>
      <c r="G531" s="42"/>
      <c r="H531" s="48"/>
    </row>
    <row r="532" s="2" customFormat="1" ht="16.8" customHeight="1">
      <c r="A532" s="42"/>
      <c r="B532" s="48"/>
      <c r="C532" s="322" t="s">
        <v>1735</v>
      </c>
      <c r="D532" s="323" t="s">
        <v>1735</v>
      </c>
      <c r="E532" s="324" t="s">
        <v>32</v>
      </c>
      <c r="F532" s="325">
        <v>34</v>
      </c>
      <c r="G532" s="42"/>
      <c r="H532" s="48"/>
    </row>
    <row r="533" s="2" customFormat="1" ht="16.8" customHeight="1">
      <c r="A533" s="42"/>
      <c r="B533" s="48"/>
      <c r="C533" s="326" t="s">
        <v>1735</v>
      </c>
      <c r="D533" s="326" t="s">
        <v>4033</v>
      </c>
      <c r="E533" s="20" t="s">
        <v>32</v>
      </c>
      <c r="F533" s="327">
        <v>34</v>
      </c>
      <c r="G533" s="42"/>
      <c r="H533" s="48"/>
    </row>
    <row r="534" s="2" customFormat="1" ht="16.8" customHeight="1">
      <c r="A534" s="42"/>
      <c r="B534" s="48"/>
      <c r="C534" s="322" t="s">
        <v>4034</v>
      </c>
      <c r="D534" s="323" t="s">
        <v>4034</v>
      </c>
      <c r="E534" s="324" t="s">
        <v>32</v>
      </c>
      <c r="F534" s="325">
        <v>0</v>
      </c>
      <c r="G534" s="42"/>
      <c r="H534" s="48"/>
    </row>
    <row r="535" s="2" customFormat="1" ht="16.8" customHeight="1">
      <c r="A535" s="42"/>
      <c r="B535" s="48"/>
      <c r="C535" s="326" t="s">
        <v>4034</v>
      </c>
      <c r="D535" s="326" t="s">
        <v>4035</v>
      </c>
      <c r="E535" s="20" t="s">
        <v>32</v>
      </c>
      <c r="F535" s="327">
        <v>0</v>
      </c>
      <c r="G535" s="42"/>
      <c r="H535" s="48"/>
    </row>
    <row r="536" s="2" customFormat="1" ht="16.8" customHeight="1">
      <c r="A536" s="42"/>
      <c r="B536" s="48"/>
      <c r="C536" s="322" t="s">
        <v>3996</v>
      </c>
      <c r="D536" s="323" t="s">
        <v>3996</v>
      </c>
      <c r="E536" s="324" t="s">
        <v>32</v>
      </c>
      <c r="F536" s="325">
        <v>0</v>
      </c>
      <c r="G536" s="42"/>
      <c r="H536" s="48"/>
    </row>
    <row r="537" s="2" customFormat="1" ht="16.8" customHeight="1">
      <c r="A537" s="42"/>
      <c r="B537" s="48"/>
      <c r="C537" s="326" t="s">
        <v>3996</v>
      </c>
      <c r="D537" s="326" t="s">
        <v>3997</v>
      </c>
      <c r="E537" s="20" t="s">
        <v>32</v>
      </c>
      <c r="F537" s="327">
        <v>0</v>
      </c>
      <c r="G537" s="42"/>
      <c r="H537" s="48"/>
    </row>
    <row r="538" s="2" customFormat="1" ht="16.8" customHeight="1">
      <c r="A538" s="42"/>
      <c r="B538" s="48"/>
      <c r="C538" s="322" t="s">
        <v>2658</v>
      </c>
      <c r="D538" s="323" t="s">
        <v>2658</v>
      </c>
      <c r="E538" s="324" t="s">
        <v>32</v>
      </c>
      <c r="F538" s="325">
        <v>0</v>
      </c>
      <c r="G538" s="42"/>
      <c r="H538" s="48"/>
    </row>
    <row r="539" s="2" customFormat="1" ht="16.8" customHeight="1">
      <c r="A539" s="42"/>
      <c r="B539" s="48"/>
      <c r="C539" s="326" t="s">
        <v>2658</v>
      </c>
      <c r="D539" s="326" t="s">
        <v>2764</v>
      </c>
      <c r="E539" s="20" t="s">
        <v>32</v>
      </c>
      <c r="F539" s="327">
        <v>0</v>
      </c>
      <c r="G539" s="42"/>
      <c r="H539" s="48"/>
    </row>
    <row r="540" s="2" customFormat="1" ht="16.8" customHeight="1">
      <c r="A540" s="42"/>
      <c r="B540" s="48"/>
      <c r="C540" s="322" t="s">
        <v>4036</v>
      </c>
      <c r="D540" s="323" t="s">
        <v>4036</v>
      </c>
      <c r="E540" s="324" t="s">
        <v>32</v>
      </c>
      <c r="F540" s="325">
        <v>34.68</v>
      </c>
      <c r="G540" s="42"/>
      <c r="H540" s="48"/>
    </row>
    <row r="541" s="2" customFormat="1" ht="16.8" customHeight="1">
      <c r="A541" s="42"/>
      <c r="B541" s="48"/>
      <c r="C541" s="326" t="s">
        <v>4036</v>
      </c>
      <c r="D541" s="326" t="s">
        <v>4037</v>
      </c>
      <c r="E541" s="20" t="s">
        <v>32</v>
      </c>
      <c r="F541" s="327">
        <v>34.68</v>
      </c>
      <c r="G541" s="42"/>
      <c r="H541" s="48"/>
    </row>
    <row r="542" s="2" customFormat="1" ht="16.8" customHeight="1">
      <c r="A542" s="42"/>
      <c r="B542" s="48"/>
      <c r="C542" s="322" t="s">
        <v>1736</v>
      </c>
      <c r="D542" s="323" t="s">
        <v>1736</v>
      </c>
      <c r="E542" s="324" t="s">
        <v>32</v>
      </c>
      <c r="F542" s="325">
        <v>34.68</v>
      </c>
      <c r="G542" s="42"/>
      <c r="H542" s="48"/>
    </row>
    <row r="543" s="2" customFormat="1" ht="16.8" customHeight="1">
      <c r="A543" s="42"/>
      <c r="B543" s="48"/>
      <c r="C543" s="326" t="s">
        <v>1736</v>
      </c>
      <c r="D543" s="326" t="s">
        <v>4037</v>
      </c>
      <c r="E543" s="20" t="s">
        <v>32</v>
      </c>
      <c r="F543" s="327">
        <v>34.68</v>
      </c>
      <c r="G543" s="42"/>
      <c r="H543" s="48"/>
    </row>
    <row r="544" s="2" customFormat="1" ht="16.8" customHeight="1">
      <c r="A544" s="42"/>
      <c r="B544" s="48"/>
      <c r="C544" s="322" t="s">
        <v>4038</v>
      </c>
      <c r="D544" s="323" t="s">
        <v>4038</v>
      </c>
      <c r="E544" s="324" t="s">
        <v>32</v>
      </c>
      <c r="F544" s="325">
        <v>27.27</v>
      </c>
      <c r="G544" s="42"/>
      <c r="H544" s="48"/>
    </row>
    <row r="545" s="2" customFormat="1" ht="16.8" customHeight="1">
      <c r="A545" s="42"/>
      <c r="B545" s="48"/>
      <c r="C545" s="326" t="s">
        <v>4038</v>
      </c>
      <c r="D545" s="326" t="s">
        <v>4039</v>
      </c>
      <c r="E545" s="20" t="s">
        <v>32</v>
      </c>
      <c r="F545" s="327">
        <v>27.27</v>
      </c>
      <c r="G545" s="42"/>
      <c r="H545" s="48"/>
    </row>
    <row r="546" s="2" customFormat="1" ht="16.8" customHeight="1">
      <c r="A546" s="42"/>
      <c r="B546" s="48"/>
      <c r="C546" s="322" t="s">
        <v>2084</v>
      </c>
      <c r="D546" s="323" t="s">
        <v>2084</v>
      </c>
      <c r="E546" s="324" t="s">
        <v>32</v>
      </c>
      <c r="F546" s="325">
        <v>27.27</v>
      </c>
      <c r="G546" s="42"/>
      <c r="H546" s="48"/>
    </row>
    <row r="547" s="2" customFormat="1" ht="16.8" customHeight="1">
      <c r="A547" s="42"/>
      <c r="B547" s="48"/>
      <c r="C547" s="326" t="s">
        <v>2084</v>
      </c>
      <c r="D547" s="326" t="s">
        <v>4039</v>
      </c>
      <c r="E547" s="20" t="s">
        <v>32</v>
      </c>
      <c r="F547" s="327">
        <v>27.27</v>
      </c>
      <c r="G547" s="42"/>
      <c r="H547" s="48"/>
    </row>
    <row r="548" s="2" customFormat="1" ht="16.8" customHeight="1">
      <c r="A548" s="42"/>
      <c r="B548" s="48"/>
      <c r="C548" s="322" t="s">
        <v>4040</v>
      </c>
      <c r="D548" s="323" t="s">
        <v>4040</v>
      </c>
      <c r="E548" s="324" t="s">
        <v>32</v>
      </c>
      <c r="F548" s="325">
        <v>0</v>
      </c>
      <c r="G548" s="42"/>
      <c r="H548" s="48"/>
    </row>
    <row r="549" s="2" customFormat="1" ht="16.8" customHeight="1">
      <c r="A549" s="42"/>
      <c r="B549" s="48"/>
      <c r="C549" s="326" t="s">
        <v>4040</v>
      </c>
      <c r="D549" s="326" t="s">
        <v>4041</v>
      </c>
      <c r="E549" s="20" t="s">
        <v>32</v>
      </c>
      <c r="F549" s="327">
        <v>0</v>
      </c>
      <c r="G549" s="42"/>
      <c r="H549" s="48"/>
    </row>
    <row r="550" s="2" customFormat="1" ht="16.8" customHeight="1">
      <c r="A550" s="42"/>
      <c r="B550" s="48"/>
      <c r="C550" s="322" t="s">
        <v>4042</v>
      </c>
      <c r="D550" s="323" t="s">
        <v>4042</v>
      </c>
      <c r="E550" s="324" t="s">
        <v>32</v>
      </c>
      <c r="F550" s="325">
        <v>0</v>
      </c>
      <c r="G550" s="42"/>
      <c r="H550" s="48"/>
    </row>
    <row r="551" s="2" customFormat="1" ht="16.8" customHeight="1">
      <c r="A551" s="42"/>
      <c r="B551" s="48"/>
      <c r="C551" s="326" t="s">
        <v>4042</v>
      </c>
      <c r="D551" s="326" t="s">
        <v>4043</v>
      </c>
      <c r="E551" s="20" t="s">
        <v>32</v>
      </c>
      <c r="F551" s="327">
        <v>0</v>
      </c>
      <c r="G551" s="42"/>
      <c r="H551" s="48"/>
    </row>
    <row r="552" s="2" customFormat="1" ht="26.4" customHeight="1">
      <c r="A552" s="42"/>
      <c r="B552" s="48"/>
      <c r="C552" s="321" t="s">
        <v>4044</v>
      </c>
      <c r="D552" s="321" t="s">
        <v>141</v>
      </c>
      <c r="E552" s="42"/>
      <c r="F552" s="42"/>
      <c r="G552" s="42"/>
      <c r="H552" s="48"/>
    </row>
    <row r="553" s="2" customFormat="1" ht="16.8" customHeight="1">
      <c r="A553" s="42"/>
      <c r="B553" s="48"/>
      <c r="C553" s="322" t="s">
        <v>1752</v>
      </c>
      <c r="D553" s="323" t="s">
        <v>1752</v>
      </c>
      <c r="E553" s="324" t="s">
        <v>32</v>
      </c>
      <c r="F553" s="325">
        <v>200</v>
      </c>
      <c r="G553" s="42"/>
      <c r="H553" s="48"/>
    </row>
    <row r="554" s="2" customFormat="1" ht="16.8" customHeight="1">
      <c r="A554" s="42"/>
      <c r="B554" s="48"/>
      <c r="C554" s="326" t="s">
        <v>32</v>
      </c>
      <c r="D554" s="326" t="s">
        <v>1759</v>
      </c>
      <c r="E554" s="20" t="s">
        <v>32</v>
      </c>
      <c r="F554" s="327">
        <v>0</v>
      </c>
      <c r="G554" s="42"/>
      <c r="H554" s="48"/>
    </row>
    <row r="555" s="2" customFormat="1" ht="16.8" customHeight="1">
      <c r="A555" s="42"/>
      <c r="B555" s="48"/>
      <c r="C555" s="326" t="s">
        <v>1752</v>
      </c>
      <c r="D555" s="326" t="s">
        <v>2519</v>
      </c>
      <c r="E555" s="20" t="s">
        <v>32</v>
      </c>
      <c r="F555" s="327">
        <v>200</v>
      </c>
      <c r="G555" s="42"/>
      <c r="H555" s="48"/>
    </row>
    <row r="556" s="2" customFormat="1" ht="16.8" customHeight="1">
      <c r="A556" s="42"/>
      <c r="B556" s="48"/>
      <c r="C556" s="322" t="s">
        <v>1814</v>
      </c>
      <c r="D556" s="323" t="s">
        <v>1814</v>
      </c>
      <c r="E556" s="324" t="s">
        <v>32</v>
      </c>
      <c r="F556" s="325">
        <v>6</v>
      </c>
      <c r="G556" s="42"/>
      <c r="H556" s="48"/>
    </row>
    <row r="557" s="2" customFormat="1" ht="16.8" customHeight="1">
      <c r="A557" s="42"/>
      <c r="B557" s="48"/>
      <c r="C557" s="326" t="s">
        <v>32</v>
      </c>
      <c r="D557" s="326" t="s">
        <v>1813</v>
      </c>
      <c r="E557" s="20" t="s">
        <v>32</v>
      </c>
      <c r="F557" s="327">
        <v>0</v>
      </c>
      <c r="G557" s="42"/>
      <c r="H557" s="48"/>
    </row>
    <row r="558" s="2" customFormat="1" ht="16.8" customHeight="1">
      <c r="A558" s="42"/>
      <c r="B558" s="48"/>
      <c r="C558" s="326" t="s">
        <v>32</v>
      </c>
      <c r="D558" s="326" t="s">
        <v>1782</v>
      </c>
      <c r="E558" s="20" t="s">
        <v>32</v>
      </c>
      <c r="F558" s="327">
        <v>0</v>
      </c>
      <c r="G558" s="42"/>
      <c r="H558" s="48"/>
    </row>
    <row r="559" s="2" customFormat="1" ht="16.8" customHeight="1">
      <c r="A559" s="42"/>
      <c r="B559" s="48"/>
      <c r="C559" s="326" t="s">
        <v>1814</v>
      </c>
      <c r="D559" s="326" t="s">
        <v>2524</v>
      </c>
      <c r="E559" s="20" t="s">
        <v>32</v>
      </c>
      <c r="F559" s="327">
        <v>6</v>
      </c>
      <c r="G559" s="42"/>
      <c r="H559" s="48"/>
    </row>
    <row r="560" s="2" customFormat="1" ht="16.8" customHeight="1">
      <c r="A560" s="42"/>
      <c r="B560" s="48"/>
      <c r="C560" s="322" t="s">
        <v>2541</v>
      </c>
      <c r="D560" s="323" t="s">
        <v>2541</v>
      </c>
      <c r="E560" s="324" t="s">
        <v>32</v>
      </c>
      <c r="F560" s="325">
        <v>160</v>
      </c>
      <c r="G560" s="42"/>
      <c r="H560" s="48"/>
    </row>
    <row r="561" s="2" customFormat="1" ht="16.8" customHeight="1">
      <c r="A561" s="42"/>
      <c r="B561" s="48"/>
      <c r="C561" s="326" t="s">
        <v>32</v>
      </c>
      <c r="D561" s="326" t="s">
        <v>3945</v>
      </c>
      <c r="E561" s="20" t="s">
        <v>32</v>
      </c>
      <c r="F561" s="327">
        <v>0</v>
      </c>
      <c r="G561" s="42"/>
      <c r="H561" s="48"/>
    </row>
    <row r="562" s="2" customFormat="1" ht="16.8" customHeight="1">
      <c r="A562" s="42"/>
      <c r="B562" s="48"/>
      <c r="C562" s="326" t="s">
        <v>2541</v>
      </c>
      <c r="D562" s="326" t="s">
        <v>4045</v>
      </c>
      <c r="E562" s="20" t="s">
        <v>32</v>
      </c>
      <c r="F562" s="327">
        <v>160</v>
      </c>
      <c r="G562" s="42"/>
      <c r="H562" s="48"/>
    </row>
    <row r="563" s="2" customFormat="1" ht="16.8" customHeight="1">
      <c r="A563" s="42"/>
      <c r="B563" s="48"/>
      <c r="C563" s="322" t="s">
        <v>1820</v>
      </c>
      <c r="D563" s="323" t="s">
        <v>1820</v>
      </c>
      <c r="E563" s="324" t="s">
        <v>32</v>
      </c>
      <c r="F563" s="325">
        <v>1540</v>
      </c>
      <c r="G563" s="42"/>
      <c r="H563" s="48"/>
    </row>
    <row r="564" s="2" customFormat="1" ht="16.8" customHeight="1">
      <c r="A564" s="42"/>
      <c r="B564" s="48"/>
      <c r="C564" s="326" t="s">
        <v>32</v>
      </c>
      <c r="D564" s="326" t="s">
        <v>4046</v>
      </c>
      <c r="E564" s="20" t="s">
        <v>32</v>
      </c>
      <c r="F564" s="327">
        <v>0</v>
      </c>
      <c r="G564" s="42"/>
      <c r="H564" s="48"/>
    </row>
    <row r="565" s="2" customFormat="1" ht="16.8" customHeight="1">
      <c r="A565" s="42"/>
      <c r="B565" s="48"/>
      <c r="C565" s="326" t="s">
        <v>1820</v>
      </c>
      <c r="D565" s="326" t="s">
        <v>4047</v>
      </c>
      <c r="E565" s="20" t="s">
        <v>32</v>
      </c>
      <c r="F565" s="327">
        <v>1540</v>
      </c>
      <c r="G565" s="42"/>
      <c r="H565" s="48"/>
    </row>
    <row r="566" s="2" customFormat="1" ht="16.8" customHeight="1">
      <c r="A566" s="42"/>
      <c r="B566" s="48"/>
      <c r="C566" s="322" t="s">
        <v>1827</v>
      </c>
      <c r="D566" s="323" t="s">
        <v>1827</v>
      </c>
      <c r="E566" s="324" t="s">
        <v>32</v>
      </c>
      <c r="F566" s="325">
        <v>40</v>
      </c>
      <c r="G566" s="42"/>
      <c r="H566" s="48"/>
    </row>
    <row r="567" s="2" customFormat="1" ht="16.8" customHeight="1">
      <c r="A567" s="42"/>
      <c r="B567" s="48"/>
      <c r="C567" s="326" t="s">
        <v>32</v>
      </c>
      <c r="D567" s="326" t="s">
        <v>1826</v>
      </c>
      <c r="E567" s="20" t="s">
        <v>32</v>
      </c>
      <c r="F567" s="327">
        <v>0</v>
      </c>
      <c r="G567" s="42"/>
      <c r="H567" s="48"/>
    </row>
    <row r="568" s="2" customFormat="1" ht="16.8" customHeight="1">
      <c r="A568" s="42"/>
      <c r="B568" s="48"/>
      <c r="C568" s="326" t="s">
        <v>1827</v>
      </c>
      <c r="D568" s="326" t="s">
        <v>2379</v>
      </c>
      <c r="E568" s="20" t="s">
        <v>32</v>
      </c>
      <c r="F568" s="327">
        <v>40</v>
      </c>
      <c r="G568" s="42"/>
      <c r="H568" s="48"/>
    </row>
    <row r="569" s="2" customFormat="1" ht="16.8" customHeight="1">
      <c r="A569" s="42"/>
      <c r="B569" s="48"/>
      <c r="C569" s="322" t="s">
        <v>1833</v>
      </c>
      <c r="D569" s="323" t="s">
        <v>1833</v>
      </c>
      <c r="E569" s="324" t="s">
        <v>32</v>
      </c>
      <c r="F569" s="325">
        <v>400</v>
      </c>
      <c r="G569" s="42"/>
      <c r="H569" s="48"/>
    </row>
    <row r="570" s="2" customFormat="1" ht="16.8" customHeight="1">
      <c r="A570" s="42"/>
      <c r="B570" s="48"/>
      <c r="C570" s="326" t="s">
        <v>32</v>
      </c>
      <c r="D570" s="326" t="s">
        <v>1819</v>
      </c>
      <c r="E570" s="20" t="s">
        <v>32</v>
      </c>
      <c r="F570" s="327">
        <v>0</v>
      </c>
      <c r="G570" s="42"/>
      <c r="H570" s="48"/>
    </row>
    <row r="571" s="2" customFormat="1" ht="16.8" customHeight="1">
      <c r="A571" s="42"/>
      <c r="B571" s="48"/>
      <c r="C571" s="326" t="s">
        <v>1833</v>
      </c>
      <c r="D571" s="326" t="s">
        <v>2381</v>
      </c>
      <c r="E571" s="20" t="s">
        <v>32</v>
      </c>
      <c r="F571" s="327">
        <v>400</v>
      </c>
      <c r="G571" s="42"/>
      <c r="H571" s="48"/>
    </row>
    <row r="572" s="2" customFormat="1" ht="16.8" customHeight="1">
      <c r="A572" s="42"/>
      <c r="B572" s="48"/>
      <c r="C572" s="322" t="s">
        <v>2689</v>
      </c>
      <c r="D572" s="323" t="s">
        <v>2689</v>
      </c>
      <c r="E572" s="324" t="s">
        <v>32</v>
      </c>
      <c r="F572" s="325">
        <v>154</v>
      </c>
      <c r="G572" s="42"/>
      <c r="H572" s="48"/>
    </row>
    <row r="573" s="2" customFormat="1" ht="16.8" customHeight="1">
      <c r="A573" s="42"/>
      <c r="B573" s="48"/>
      <c r="C573" s="326" t="s">
        <v>2689</v>
      </c>
      <c r="D573" s="326" t="s">
        <v>4048</v>
      </c>
      <c r="E573" s="20" t="s">
        <v>32</v>
      </c>
      <c r="F573" s="327">
        <v>154</v>
      </c>
      <c r="G573" s="42"/>
      <c r="H573" s="48"/>
    </row>
    <row r="574" s="2" customFormat="1" ht="16.8" customHeight="1">
      <c r="A574" s="42"/>
      <c r="B574" s="48"/>
      <c r="C574" s="322" t="s">
        <v>1841</v>
      </c>
      <c r="D574" s="323" t="s">
        <v>1841</v>
      </c>
      <c r="E574" s="324" t="s">
        <v>32</v>
      </c>
      <c r="F574" s="325">
        <v>388</v>
      </c>
      <c r="G574" s="42"/>
      <c r="H574" s="48"/>
    </row>
    <row r="575" s="2" customFormat="1" ht="16.8" customHeight="1">
      <c r="A575" s="42"/>
      <c r="B575" s="48"/>
      <c r="C575" s="326" t="s">
        <v>1841</v>
      </c>
      <c r="D575" s="326" t="s">
        <v>2384</v>
      </c>
      <c r="E575" s="20" t="s">
        <v>32</v>
      </c>
      <c r="F575" s="327">
        <v>388</v>
      </c>
      <c r="G575" s="42"/>
      <c r="H575" s="48"/>
    </row>
    <row r="576" s="2" customFormat="1" ht="16.8" customHeight="1">
      <c r="A576" s="42"/>
      <c r="B576" s="48"/>
      <c r="C576" s="322" t="s">
        <v>2550</v>
      </c>
      <c r="D576" s="323" t="s">
        <v>2550</v>
      </c>
      <c r="E576" s="324" t="s">
        <v>32</v>
      </c>
      <c r="F576" s="325">
        <v>6</v>
      </c>
      <c r="G576" s="42"/>
      <c r="H576" s="48"/>
    </row>
    <row r="577" s="2" customFormat="1" ht="16.8" customHeight="1">
      <c r="A577" s="42"/>
      <c r="B577" s="48"/>
      <c r="C577" s="326" t="s">
        <v>32</v>
      </c>
      <c r="D577" s="326" t="s">
        <v>1782</v>
      </c>
      <c r="E577" s="20" t="s">
        <v>32</v>
      </c>
      <c r="F577" s="327">
        <v>0</v>
      </c>
      <c r="G577" s="42"/>
      <c r="H577" s="48"/>
    </row>
    <row r="578" s="2" customFormat="1" ht="16.8" customHeight="1">
      <c r="A578" s="42"/>
      <c r="B578" s="48"/>
      <c r="C578" s="326" t="s">
        <v>2550</v>
      </c>
      <c r="D578" s="326" t="s">
        <v>2524</v>
      </c>
      <c r="E578" s="20" t="s">
        <v>32</v>
      </c>
      <c r="F578" s="327">
        <v>6</v>
      </c>
      <c r="G578" s="42"/>
      <c r="H578" s="48"/>
    </row>
    <row r="579" s="2" customFormat="1" ht="16.8" customHeight="1">
      <c r="A579" s="42"/>
      <c r="B579" s="48"/>
      <c r="C579" s="322" t="s">
        <v>2226</v>
      </c>
      <c r="D579" s="323" t="s">
        <v>2226</v>
      </c>
      <c r="E579" s="324" t="s">
        <v>32</v>
      </c>
      <c r="F579" s="325">
        <v>82.109999999999999</v>
      </c>
      <c r="G579" s="42"/>
      <c r="H579" s="48"/>
    </row>
    <row r="580" s="2" customFormat="1" ht="16.8" customHeight="1">
      <c r="A580" s="42"/>
      <c r="B580" s="48"/>
      <c r="C580" s="326" t="s">
        <v>32</v>
      </c>
      <c r="D580" s="326" t="s">
        <v>2225</v>
      </c>
      <c r="E580" s="20" t="s">
        <v>32</v>
      </c>
      <c r="F580" s="327">
        <v>0</v>
      </c>
      <c r="G580" s="42"/>
      <c r="H580" s="48"/>
    </row>
    <row r="581" s="2" customFormat="1" ht="16.8" customHeight="1">
      <c r="A581" s="42"/>
      <c r="B581" s="48"/>
      <c r="C581" s="326" t="s">
        <v>2226</v>
      </c>
      <c r="D581" s="326" t="s">
        <v>2387</v>
      </c>
      <c r="E581" s="20" t="s">
        <v>32</v>
      </c>
      <c r="F581" s="327">
        <v>82.109999999999999</v>
      </c>
      <c r="G581" s="42"/>
      <c r="H581" s="48"/>
    </row>
    <row r="582" s="2" customFormat="1" ht="16.8" customHeight="1">
      <c r="A582" s="42"/>
      <c r="B582" s="48"/>
      <c r="C582" s="322" t="s">
        <v>1854</v>
      </c>
      <c r="D582" s="323" t="s">
        <v>1854</v>
      </c>
      <c r="E582" s="324" t="s">
        <v>32</v>
      </c>
      <c r="F582" s="325">
        <v>170</v>
      </c>
      <c r="G582" s="42"/>
      <c r="H582" s="48"/>
    </row>
    <row r="583" s="2" customFormat="1" ht="16.8" customHeight="1">
      <c r="A583" s="42"/>
      <c r="B583" s="48"/>
      <c r="C583" s="326" t="s">
        <v>32</v>
      </c>
      <c r="D583" s="326" t="s">
        <v>1759</v>
      </c>
      <c r="E583" s="20" t="s">
        <v>32</v>
      </c>
      <c r="F583" s="327">
        <v>0</v>
      </c>
      <c r="G583" s="42"/>
      <c r="H583" s="48"/>
    </row>
    <row r="584" s="2" customFormat="1" ht="16.8" customHeight="1">
      <c r="A584" s="42"/>
      <c r="B584" s="48"/>
      <c r="C584" s="326" t="s">
        <v>1854</v>
      </c>
      <c r="D584" s="326" t="s">
        <v>1855</v>
      </c>
      <c r="E584" s="20" t="s">
        <v>32</v>
      </c>
      <c r="F584" s="327">
        <v>170</v>
      </c>
      <c r="G584" s="42"/>
      <c r="H584" s="48"/>
    </row>
    <row r="585" s="2" customFormat="1" ht="16.8" customHeight="1">
      <c r="A585" s="42"/>
      <c r="B585" s="48"/>
      <c r="C585" s="322" t="s">
        <v>1760</v>
      </c>
      <c r="D585" s="323" t="s">
        <v>1760</v>
      </c>
      <c r="E585" s="324" t="s">
        <v>32</v>
      </c>
      <c r="F585" s="325">
        <v>3</v>
      </c>
      <c r="G585" s="42"/>
      <c r="H585" s="48"/>
    </row>
    <row r="586" s="2" customFormat="1" ht="16.8" customHeight="1">
      <c r="A586" s="42"/>
      <c r="B586" s="48"/>
      <c r="C586" s="326" t="s">
        <v>32</v>
      </c>
      <c r="D586" s="326" t="s">
        <v>1759</v>
      </c>
      <c r="E586" s="20" t="s">
        <v>32</v>
      </c>
      <c r="F586" s="327">
        <v>0</v>
      </c>
      <c r="G586" s="42"/>
      <c r="H586" s="48"/>
    </row>
    <row r="587" s="2" customFormat="1" ht="16.8" customHeight="1">
      <c r="A587" s="42"/>
      <c r="B587" s="48"/>
      <c r="C587" s="326" t="s">
        <v>1760</v>
      </c>
      <c r="D587" s="326" t="s">
        <v>2198</v>
      </c>
      <c r="E587" s="20" t="s">
        <v>32</v>
      </c>
      <c r="F587" s="327">
        <v>3</v>
      </c>
      <c r="G587" s="42"/>
      <c r="H587" s="48"/>
    </row>
    <row r="588" s="2" customFormat="1" ht="16.8" customHeight="1">
      <c r="A588" s="42"/>
      <c r="B588" s="48"/>
      <c r="C588" s="322" t="s">
        <v>1859</v>
      </c>
      <c r="D588" s="323" t="s">
        <v>1859</v>
      </c>
      <c r="E588" s="324" t="s">
        <v>32</v>
      </c>
      <c r="F588" s="325">
        <v>32.299999999999997</v>
      </c>
      <c r="G588" s="42"/>
      <c r="H588" s="48"/>
    </row>
    <row r="589" s="2" customFormat="1" ht="16.8" customHeight="1">
      <c r="A589" s="42"/>
      <c r="B589" s="48"/>
      <c r="C589" s="326" t="s">
        <v>32</v>
      </c>
      <c r="D589" s="326" t="s">
        <v>1759</v>
      </c>
      <c r="E589" s="20" t="s">
        <v>32</v>
      </c>
      <c r="F589" s="327">
        <v>0</v>
      </c>
      <c r="G589" s="42"/>
      <c r="H589" s="48"/>
    </row>
    <row r="590" s="2" customFormat="1" ht="16.8" customHeight="1">
      <c r="A590" s="42"/>
      <c r="B590" s="48"/>
      <c r="C590" s="326" t="s">
        <v>1859</v>
      </c>
      <c r="D590" s="326" t="s">
        <v>1860</v>
      </c>
      <c r="E590" s="20" t="s">
        <v>32</v>
      </c>
      <c r="F590" s="327">
        <v>32.299999999999997</v>
      </c>
      <c r="G590" s="42"/>
      <c r="H590" s="48"/>
    </row>
    <row r="591" s="2" customFormat="1" ht="16.8" customHeight="1">
      <c r="A591" s="42"/>
      <c r="B591" s="48"/>
      <c r="C591" s="322" t="s">
        <v>1865</v>
      </c>
      <c r="D591" s="323" t="s">
        <v>1865</v>
      </c>
      <c r="E591" s="324" t="s">
        <v>32</v>
      </c>
      <c r="F591" s="325">
        <v>170</v>
      </c>
      <c r="G591" s="42"/>
      <c r="H591" s="48"/>
    </row>
    <row r="592" s="2" customFormat="1" ht="16.8" customHeight="1">
      <c r="A592" s="42"/>
      <c r="B592" s="48"/>
      <c r="C592" s="326" t="s">
        <v>32</v>
      </c>
      <c r="D592" s="326" t="s">
        <v>1759</v>
      </c>
      <c r="E592" s="20" t="s">
        <v>32</v>
      </c>
      <c r="F592" s="327">
        <v>0</v>
      </c>
      <c r="G592" s="42"/>
      <c r="H592" s="48"/>
    </row>
    <row r="593" s="2" customFormat="1" ht="16.8" customHeight="1">
      <c r="A593" s="42"/>
      <c r="B593" s="48"/>
      <c r="C593" s="326" t="s">
        <v>1865</v>
      </c>
      <c r="D593" s="326" t="s">
        <v>1855</v>
      </c>
      <c r="E593" s="20" t="s">
        <v>32</v>
      </c>
      <c r="F593" s="327">
        <v>170</v>
      </c>
      <c r="G593" s="42"/>
      <c r="H593" s="48"/>
    </row>
    <row r="594" s="2" customFormat="1" ht="16.8" customHeight="1">
      <c r="A594" s="42"/>
      <c r="B594" s="48"/>
      <c r="C594" s="322" t="s">
        <v>1876</v>
      </c>
      <c r="D594" s="323" t="s">
        <v>1876</v>
      </c>
      <c r="E594" s="324" t="s">
        <v>32</v>
      </c>
      <c r="F594" s="325">
        <v>35</v>
      </c>
      <c r="G594" s="42"/>
      <c r="H594" s="48"/>
    </row>
    <row r="595" s="2" customFormat="1" ht="16.8" customHeight="1">
      <c r="A595" s="42"/>
      <c r="B595" s="48"/>
      <c r="C595" s="326" t="s">
        <v>32</v>
      </c>
      <c r="D595" s="326" t="s">
        <v>1875</v>
      </c>
      <c r="E595" s="20" t="s">
        <v>32</v>
      </c>
      <c r="F595" s="327">
        <v>0</v>
      </c>
      <c r="G595" s="42"/>
      <c r="H595" s="48"/>
    </row>
    <row r="596" s="2" customFormat="1" ht="16.8" customHeight="1">
      <c r="A596" s="42"/>
      <c r="B596" s="48"/>
      <c r="C596" s="326" t="s">
        <v>1876</v>
      </c>
      <c r="D596" s="326" t="s">
        <v>2393</v>
      </c>
      <c r="E596" s="20" t="s">
        <v>32</v>
      </c>
      <c r="F596" s="327">
        <v>35</v>
      </c>
      <c r="G596" s="42"/>
      <c r="H596" s="48"/>
    </row>
    <row r="597" s="2" customFormat="1" ht="16.8" customHeight="1">
      <c r="A597" s="42"/>
      <c r="B597" s="48"/>
      <c r="C597" s="322" t="s">
        <v>1886</v>
      </c>
      <c r="D597" s="323" t="s">
        <v>1886</v>
      </c>
      <c r="E597" s="324" t="s">
        <v>32</v>
      </c>
      <c r="F597" s="325">
        <v>14</v>
      </c>
      <c r="G597" s="42"/>
      <c r="H597" s="48"/>
    </row>
    <row r="598" s="2" customFormat="1" ht="16.8" customHeight="1">
      <c r="A598" s="42"/>
      <c r="B598" s="48"/>
      <c r="C598" s="326" t="s">
        <v>32</v>
      </c>
      <c r="D598" s="326" t="s">
        <v>1885</v>
      </c>
      <c r="E598" s="20" t="s">
        <v>32</v>
      </c>
      <c r="F598" s="327">
        <v>0</v>
      </c>
      <c r="G598" s="42"/>
      <c r="H598" s="48"/>
    </row>
    <row r="599" s="2" customFormat="1" ht="16.8" customHeight="1">
      <c r="A599" s="42"/>
      <c r="B599" s="48"/>
      <c r="C599" s="326" t="s">
        <v>1886</v>
      </c>
      <c r="D599" s="326" t="s">
        <v>2396</v>
      </c>
      <c r="E599" s="20" t="s">
        <v>32</v>
      </c>
      <c r="F599" s="327">
        <v>14</v>
      </c>
      <c r="G599" s="42"/>
      <c r="H599" s="48"/>
    </row>
    <row r="600" s="2" customFormat="1" ht="16.8" customHeight="1">
      <c r="A600" s="42"/>
      <c r="B600" s="48"/>
      <c r="C600" s="322" t="s">
        <v>2239</v>
      </c>
      <c r="D600" s="323" t="s">
        <v>2239</v>
      </c>
      <c r="E600" s="324" t="s">
        <v>32</v>
      </c>
      <c r="F600" s="325">
        <v>2.2000000000000002</v>
      </c>
      <c r="G600" s="42"/>
      <c r="H600" s="48"/>
    </row>
    <row r="601" s="2" customFormat="1" ht="16.8" customHeight="1">
      <c r="A601" s="42"/>
      <c r="B601" s="48"/>
      <c r="C601" s="326" t="s">
        <v>32</v>
      </c>
      <c r="D601" s="326" t="s">
        <v>1932</v>
      </c>
      <c r="E601" s="20" t="s">
        <v>32</v>
      </c>
      <c r="F601" s="327">
        <v>0</v>
      </c>
      <c r="G601" s="42"/>
      <c r="H601" s="48"/>
    </row>
    <row r="602" s="2" customFormat="1" ht="16.8" customHeight="1">
      <c r="A602" s="42"/>
      <c r="B602" s="48"/>
      <c r="C602" s="326" t="s">
        <v>2239</v>
      </c>
      <c r="D602" s="326" t="s">
        <v>2398</v>
      </c>
      <c r="E602" s="20" t="s">
        <v>32</v>
      </c>
      <c r="F602" s="327">
        <v>2.2000000000000002</v>
      </c>
      <c r="G602" s="42"/>
      <c r="H602" s="48"/>
    </row>
    <row r="603" s="2" customFormat="1" ht="16.8" customHeight="1">
      <c r="A603" s="42"/>
      <c r="B603" s="48"/>
      <c r="C603" s="322" t="s">
        <v>2243</v>
      </c>
      <c r="D603" s="323" t="s">
        <v>2243</v>
      </c>
      <c r="E603" s="324" t="s">
        <v>32</v>
      </c>
      <c r="F603" s="325">
        <v>0.18909999999999999</v>
      </c>
      <c r="G603" s="42"/>
      <c r="H603" s="48"/>
    </row>
    <row r="604" s="2" customFormat="1" ht="16.8" customHeight="1">
      <c r="A604" s="42"/>
      <c r="B604" s="48"/>
      <c r="C604" s="326" t="s">
        <v>32</v>
      </c>
      <c r="D604" s="326" t="s">
        <v>1932</v>
      </c>
      <c r="E604" s="20" t="s">
        <v>32</v>
      </c>
      <c r="F604" s="327">
        <v>0</v>
      </c>
      <c r="G604" s="42"/>
      <c r="H604" s="48"/>
    </row>
    <row r="605" s="2" customFormat="1" ht="16.8" customHeight="1">
      <c r="A605" s="42"/>
      <c r="B605" s="48"/>
      <c r="C605" s="326" t="s">
        <v>2243</v>
      </c>
      <c r="D605" s="326" t="s">
        <v>2400</v>
      </c>
      <c r="E605" s="20" t="s">
        <v>32</v>
      </c>
      <c r="F605" s="327">
        <v>0.189</v>
      </c>
      <c r="G605" s="42"/>
      <c r="H605" s="48"/>
    </row>
    <row r="606" s="2" customFormat="1" ht="16.8" customHeight="1">
      <c r="A606" s="42"/>
      <c r="B606" s="48"/>
      <c r="C606" s="322" t="s">
        <v>2247</v>
      </c>
      <c r="D606" s="323" t="s">
        <v>2247</v>
      </c>
      <c r="E606" s="324" t="s">
        <v>32</v>
      </c>
      <c r="F606" s="325">
        <v>13.75808</v>
      </c>
      <c r="G606" s="42"/>
      <c r="H606" s="48"/>
    </row>
    <row r="607" s="2" customFormat="1" ht="16.8" customHeight="1">
      <c r="A607" s="42"/>
      <c r="B607" s="48"/>
      <c r="C607" s="326" t="s">
        <v>32</v>
      </c>
      <c r="D607" s="326" t="s">
        <v>2402</v>
      </c>
      <c r="E607" s="20" t="s">
        <v>32</v>
      </c>
      <c r="F607" s="327">
        <v>0</v>
      </c>
      <c r="G607" s="42"/>
      <c r="H607" s="48"/>
    </row>
    <row r="608" s="2" customFormat="1" ht="16.8" customHeight="1">
      <c r="A608" s="42"/>
      <c r="B608" s="48"/>
      <c r="C608" s="326" t="s">
        <v>2247</v>
      </c>
      <c r="D608" s="326" t="s">
        <v>2403</v>
      </c>
      <c r="E608" s="20" t="s">
        <v>32</v>
      </c>
      <c r="F608" s="327">
        <v>13.757999999999999</v>
      </c>
      <c r="G608" s="42"/>
      <c r="H608" s="48"/>
    </row>
    <row r="609" s="2" customFormat="1" ht="16.8" customHeight="1">
      <c r="A609" s="42"/>
      <c r="B609" s="48"/>
      <c r="C609" s="322" t="s">
        <v>1908</v>
      </c>
      <c r="D609" s="323" t="s">
        <v>1908</v>
      </c>
      <c r="E609" s="324" t="s">
        <v>32</v>
      </c>
      <c r="F609" s="325">
        <v>10.920444</v>
      </c>
      <c r="G609" s="42"/>
      <c r="H609" s="48"/>
    </row>
    <row r="610" s="2" customFormat="1" ht="16.8" customHeight="1">
      <c r="A610" s="42"/>
      <c r="B610" s="48"/>
      <c r="C610" s="326" t="s">
        <v>32</v>
      </c>
      <c r="D610" s="326" t="s">
        <v>2405</v>
      </c>
      <c r="E610" s="20" t="s">
        <v>32</v>
      </c>
      <c r="F610" s="327">
        <v>0</v>
      </c>
      <c r="G610" s="42"/>
      <c r="H610" s="48"/>
    </row>
    <row r="611" s="2" customFormat="1" ht="16.8" customHeight="1">
      <c r="A611" s="42"/>
      <c r="B611" s="48"/>
      <c r="C611" s="326" t="s">
        <v>1908</v>
      </c>
      <c r="D611" s="326" t="s">
        <v>2406</v>
      </c>
      <c r="E611" s="20" t="s">
        <v>32</v>
      </c>
      <c r="F611" s="327">
        <v>10.92</v>
      </c>
      <c r="G611" s="42"/>
      <c r="H611" s="48"/>
    </row>
    <row r="612" s="2" customFormat="1" ht="16.8" customHeight="1">
      <c r="A612" s="42"/>
      <c r="B612" s="48"/>
      <c r="C612" s="322" t="s">
        <v>1768</v>
      </c>
      <c r="D612" s="323" t="s">
        <v>1768</v>
      </c>
      <c r="E612" s="324" t="s">
        <v>32</v>
      </c>
      <c r="F612" s="325">
        <v>153.59999999999999</v>
      </c>
      <c r="G612" s="42"/>
      <c r="H612" s="48"/>
    </row>
    <row r="613" s="2" customFormat="1" ht="16.8" customHeight="1">
      <c r="A613" s="42"/>
      <c r="B613" s="48"/>
      <c r="C613" s="326" t="s">
        <v>32</v>
      </c>
      <c r="D613" s="326" t="s">
        <v>4049</v>
      </c>
      <c r="E613" s="20" t="s">
        <v>32</v>
      </c>
      <c r="F613" s="327">
        <v>0</v>
      </c>
      <c r="G613" s="42"/>
      <c r="H613" s="48"/>
    </row>
    <row r="614" s="2" customFormat="1" ht="16.8" customHeight="1">
      <c r="A614" s="42"/>
      <c r="B614" s="48"/>
      <c r="C614" s="326" t="s">
        <v>32</v>
      </c>
      <c r="D614" s="326" t="s">
        <v>4005</v>
      </c>
      <c r="E614" s="20" t="s">
        <v>32</v>
      </c>
      <c r="F614" s="327">
        <v>0</v>
      </c>
      <c r="G614" s="42"/>
      <c r="H614" s="48"/>
    </row>
    <row r="615" s="2" customFormat="1" ht="16.8" customHeight="1">
      <c r="A615" s="42"/>
      <c r="B615" s="48"/>
      <c r="C615" s="326" t="s">
        <v>1768</v>
      </c>
      <c r="D615" s="326" t="s">
        <v>4050</v>
      </c>
      <c r="E615" s="20" t="s">
        <v>32</v>
      </c>
      <c r="F615" s="327">
        <v>153.59999999999999</v>
      </c>
      <c r="G615" s="42"/>
      <c r="H615" s="48"/>
    </row>
    <row r="616" s="2" customFormat="1" ht="16.8" customHeight="1">
      <c r="A616" s="42"/>
      <c r="B616" s="48"/>
      <c r="C616" s="322" t="s">
        <v>1916</v>
      </c>
      <c r="D616" s="323" t="s">
        <v>1916</v>
      </c>
      <c r="E616" s="324" t="s">
        <v>32</v>
      </c>
      <c r="F616" s="325">
        <v>0.50168159999999995</v>
      </c>
      <c r="G616" s="42"/>
      <c r="H616" s="48"/>
    </row>
    <row r="617" s="2" customFormat="1" ht="16.8" customHeight="1">
      <c r="A617" s="42"/>
      <c r="B617" s="48"/>
      <c r="C617" s="326" t="s">
        <v>1916</v>
      </c>
      <c r="D617" s="326" t="s">
        <v>2408</v>
      </c>
      <c r="E617" s="20" t="s">
        <v>32</v>
      </c>
      <c r="F617" s="327">
        <v>0.502</v>
      </c>
      <c r="G617" s="42"/>
      <c r="H617" s="48"/>
    </row>
    <row r="618" s="2" customFormat="1" ht="16.8" customHeight="1">
      <c r="A618" s="42"/>
      <c r="B618" s="48"/>
      <c r="C618" s="322" t="s">
        <v>2256</v>
      </c>
      <c r="D618" s="323" t="s">
        <v>2256</v>
      </c>
      <c r="E618" s="324" t="s">
        <v>32</v>
      </c>
      <c r="F618" s="325">
        <v>4.4000000000000004</v>
      </c>
      <c r="G618" s="42"/>
      <c r="H618" s="48"/>
    </row>
    <row r="619" s="2" customFormat="1" ht="16.8" customHeight="1">
      <c r="A619" s="42"/>
      <c r="B619" s="48"/>
      <c r="C619" s="326" t="s">
        <v>32</v>
      </c>
      <c r="D619" s="326" t="s">
        <v>1932</v>
      </c>
      <c r="E619" s="20" t="s">
        <v>32</v>
      </c>
      <c r="F619" s="327">
        <v>0</v>
      </c>
      <c r="G619" s="42"/>
      <c r="H619" s="48"/>
    </row>
    <row r="620" s="2" customFormat="1" ht="16.8" customHeight="1">
      <c r="A620" s="42"/>
      <c r="B620" s="48"/>
      <c r="C620" s="326" t="s">
        <v>32</v>
      </c>
      <c r="D620" s="326" t="s">
        <v>2410</v>
      </c>
      <c r="E620" s="20" t="s">
        <v>32</v>
      </c>
      <c r="F620" s="327">
        <v>0</v>
      </c>
      <c r="G620" s="42"/>
      <c r="H620" s="48"/>
    </row>
    <row r="621" s="2" customFormat="1" ht="16.8" customHeight="1">
      <c r="A621" s="42"/>
      <c r="B621" s="48"/>
      <c r="C621" s="326" t="s">
        <v>2256</v>
      </c>
      <c r="D621" s="326" t="s">
        <v>2411</v>
      </c>
      <c r="E621" s="20" t="s">
        <v>32</v>
      </c>
      <c r="F621" s="327">
        <v>4.4000000000000004</v>
      </c>
      <c r="G621" s="42"/>
      <c r="H621" s="48"/>
    </row>
    <row r="622" s="2" customFormat="1" ht="16.8" customHeight="1">
      <c r="A622" s="42"/>
      <c r="B622" s="48"/>
      <c r="C622" s="322" t="s">
        <v>1926</v>
      </c>
      <c r="D622" s="323" t="s">
        <v>1926</v>
      </c>
      <c r="E622" s="324" t="s">
        <v>32</v>
      </c>
      <c r="F622" s="325">
        <v>32.93</v>
      </c>
      <c r="G622" s="42"/>
      <c r="H622" s="48"/>
    </row>
    <row r="623" s="2" customFormat="1" ht="16.8" customHeight="1">
      <c r="A623" s="42"/>
      <c r="B623" s="48"/>
      <c r="C623" s="326" t="s">
        <v>32</v>
      </c>
      <c r="D623" s="326" t="s">
        <v>2007</v>
      </c>
      <c r="E623" s="20" t="s">
        <v>32</v>
      </c>
      <c r="F623" s="327">
        <v>0</v>
      </c>
      <c r="G623" s="42"/>
      <c r="H623" s="48"/>
    </row>
    <row r="624" s="2" customFormat="1" ht="16.8" customHeight="1">
      <c r="A624" s="42"/>
      <c r="B624" s="48"/>
      <c r="C624" s="326" t="s">
        <v>32</v>
      </c>
      <c r="D624" s="326" t="s">
        <v>2259</v>
      </c>
      <c r="E624" s="20" t="s">
        <v>32</v>
      </c>
      <c r="F624" s="327">
        <v>0</v>
      </c>
      <c r="G624" s="42"/>
      <c r="H624" s="48"/>
    </row>
    <row r="625" s="2" customFormat="1" ht="16.8" customHeight="1">
      <c r="A625" s="42"/>
      <c r="B625" s="48"/>
      <c r="C625" s="326" t="s">
        <v>1926</v>
      </c>
      <c r="D625" s="326" t="s">
        <v>2413</v>
      </c>
      <c r="E625" s="20" t="s">
        <v>32</v>
      </c>
      <c r="F625" s="327">
        <v>32.93</v>
      </c>
      <c r="G625" s="42"/>
      <c r="H625" s="48"/>
    </row>
    <row r="626" s="2" customFormat="1" ht="16.8" customHeight="1">
      <c r="A626" s="42"/>
      <c r="B626" s="48"/>
      <c r="C626" s="322" t="s">
        <v>1933</v>
      </c>
      <c r="D626" s="323" t="s">
        <v>1933</v>
      </c>
      <c r="E626" s="324" t="s">
        <v>32</v>
      </c>
      <c r="F626" s="325">
        <v>1.6000000000000001</v>
      </c>
      <c r="G626" s="42"/>
      <c r="H626" s="48"/>
    </row>
    <row r="627" s="2" customFormat="1" ht="16.8" customHeight="1">
      <c r="A627" s="42"/>
      <c r="B627" s="48"/>
      <c r="C627" s="326" t="s">
        <v>32</v>
      </c>
      <c r="D627" s="326" t="s">
        <v>1759</v>
      </c>
      <c r="E627" s="20" t="s">
        <v>32</v>
      </c>
      <c r="F627" s="327">
        <v>0</v>
      </c>
      <c r="G627" s="42"/>
      <c r="H627" s="48"/>
    </row>
    <row r="628" s="2" customFormat="1" ht="16.8" customHeight="1">
      <c r="A628" s="42"/>
      <c r="B628" s="48"/>
      <c r="C628" s="326" t="s">
        <v>1933</v>
      </c>
      <c r="D628" s="326" t="s">
        <v>2418</v>
      </c>
      <c r="E628" s="20" t="s">
        <v>32</v>
      </c>
      <c r="F628" s="327">
        <v>1.6000000000000001</v>
      </c>
      <c r="G628" s="42"/>
      <c r="H628" s="48"/>
    </row>
    <row r="629" s="2" customFormat="1" ht="16.8" customHeight="1">
      <c r="A629" s="42"/>
      <c r="B629" s="48"/>
      <c r="C629" s="322" t="s">
        <v>1940</v>
      </c>
      <c r="D629" s="323" t="s">
        <v>1940</v>
      </c>
      <c r="E629" s="324" t="s">
        <v>32</v>
      </c>
      <c r="F629" s="325">
        <v>2</v>
      </c>
      <c r="G629" s="42"/>
      <c r="H629" s="48"/>
    </row>
    <row r="630" s="2" customFormat="1" ht="16.8" customHeight="1">
      <c r="A630" s="42"/>
      <c r="B630" s="48"/>
      <c r="C630" s="326" t="s">
        <v>32</v>
      </c>
      <c r="D630" s="326" t="s">
        <v>1946</v>
      </c>
      <c r="E630" s="20" t="s">
        <v>32</v>
      </c>
      <c r="F630" s="327">
        <v>0</v>
      </c>
      <c r="G630" s="42"/>
      <c r="H630" s="48"/>
    </row>
    <row r="631" s="2" customFormat="1" ht="16.8" customHeight="1">
      <c r="A631" s="42"/>
      <c r="B631" s="48"/>
      <c r="C631" s="326" t="s">
        <v>32</v>
      </c>
      <c r="D631" s="326" t="s">
        <v>1947</v>
      </c>
      <c r="E631" s="20" t="s">
        <v>32</v>
      </c>
      <c r="F631" s="327">
        <v>0</v>
      </c>
      <c r="G631" s="42"/>
      <c r="H631" s="48"/>
    </row>
    <row r="632" s="2" customFormat="1" ht="16.8" customHeight="1">
      <c r="A632" s="42"/>
      <c r="B632" s="48"/>
      <c r="C632" s="326" t="s">
        <v>1940</v>
      </c>
      <c r="D632" s="326" t="s">
        <v>1949</v>
      </c>
      <c r="E632" s="20" t="s">
        <v>32</v>
      </c>
      <c r="F632" s="327">
        <v>2</v>
      </c>
      <c r="G632" s="42"/>
      <c r="H632" s="48"/>
    </row>
    <row r="633" s="2" customFormat="1" ht="16.8" customHeight="1">
      <c r="A633" s="42"/>
      <c r="B633" s="48"/>
      <c r="C633" s="322" t="s">
        <v>1948</v>
      </c>
      <c r="D633" s="323" t="s">
        <v>1948</v>
      </c>
      <c r="E633" s="324" t="s">
        <v>32</v>
      </c>
      <c r="F633" s="325">
        <v>114</v>
      </c>
      <c r="G633" s="42"/>
      <c r="H633" s="48"/>
    </row>
    <row r="634" s="2" customFormat="1" ht="16.8" customHeight="1">
      <c r="A634" s="42"/>
      <c r="B634" s="48"/>
      <c r="C634" s="326" t="s">
        <v>32</v>
      </c>
      <c r="D634" s="326" t="s">
        <v>2421</v>
      </c>
      <c r="E634" s="20" t="s">
        <v>32</v>
      </c>
      <c r="F634" s="327">
        <v>0</v>
      </c>
      <c r="G634" s="42"/>
      <c r="H634" s="48"/>
    </row>
    <row r="635" s="2" customFormat="1" ht="16.8" customHeight="1">
      <c r="A635" s="42"/>
      <c r="B635" s="48"/>
      <c r="C635" s="326" t="s">
        <v>1948</v>
      </c>
      <c r="D635" s="326" t="s">
        <v>2422</v>
      </c>
      <c r="E635" s="20" t="s">
        <v>32</v>
      </c>
      <c r="F635" s="327">
        <v>114</v>
      </c>
      <c r="G635" s="42"/>
      <c r="H635" s="48"/>
    </row>
    <row r="636" s="2" customFormat="1" ht="16.8" customHeight="1">
      <c r="A636" s="42"/>
      <c r="B636" s="48"/>
      <c r="C636" s="322" t="s">
        <v>1955</v>
      </c>
      <c r="D636" s="323" t="s">
        <v>1955</v>
      </c>
      <c r="E636" s="324" t="s">
        <v>32</v>
      </c>
      <c r="F636" s="325">
        <v>60</v>
      </c>
      <c r="G636" s="42"/>
      <c r="H636" s="48"/>
    </row>
    <row r="637" s="2" customFormat="1" ht="16.8" customHeight="1">
      <c r="A637" s="42"/>
      <c r="B637" s="48"/>
      <c r="C637" s="326" t="s">
        <v>32</v>
      </c>
      <c r="D637" s="326" t="s">
        <v>2424</v>
      </c>
      <c r="E637" s="20" t="s">
        <v>32</v>
      </c>
      <c r="F637" s="327">
        <v>0</v>
      </c>
      <c r="G637" s="42"/>
      <c r="H637" s="48"/>
    </row>
    <row r="638" s="2" customFormat="1" ht="16.8" customHeight="1">
      <c r="A638" s="42"/>
      <c r="B638" s="48"/>
      <c r="C638" s="326" t="s">
        <v>1955</v>
      </c>
      <c r="D638" s="326" t="s">
        <v>2269</v>
      </c>
      <c r="E638" s="20" t="s">
        <v>32</v>
      </c>
      <c r="F638" s="327">
        <v>60</v>
      </c>
      <c r="G638" s="42"/>
      <c r="H638" s="48"/>
    </row>
    <row r="639" s="2" customFormat="1" ht="16.8" customHeight="1">
      <c r="A639" s="42"/>
      <c r="B639" s="48"/>
      <c r="C639" s="322" t="s">
        <v>1962</v>
      </c>
      <c r="D639" s="323" t="s">
        <v>1962</v>
      </c>
      <c r="E639" s="324" t="s">
        <v>32</v>
      </c>
      <c r="F639" s="325">
        <v>60</v>
      </c>
      <c r="G639" s="42"/>
      <c r="H639" s="48"/>
    </row>
    <row r="640" s="2" customFormat="1" ht="16.8" customHeight="1">
      <c r="A640" s="42"/>
      <c r="B640" s="48"/>
      <c r="C640" s="326" t="s">
        <v>32</v>
      </c>
      <c r="D640" s="326" t="s">
        <v>1968</v>
      </c>
      <c r="E640" s="20" t="s">
        <v>32</v>
      </c>
      <c r="F640" s="327">
        <v>0</v>
      </c>
      <c r="G640" s="42"/>
      <c r="H640" s="48"/>
    </row>
    <row r="641" s="2" customFormat="1" ht="16.8" customHeight="1">
      <c r="A641" s="42"/>
      <c r="B641" s="48"/>
      <c r="C641" s="326" t="s">
        <v>1962</v>
      </c>
      <c r="D641" s="326" t="s">
        <v>2269</v>
      </c>
      <c r="E641" s="20" t="s">
        <v>32</v>
      </c>
      <c r="F641" s="327">
        <v>60</v>
      </c>
      <c r="G641" s="42"/>
      <c r="H641" s="48"/>
    </row>
    <row r="642" s="2" customFormat="1" ht="16.8" customHeight="1">
      <c r="A642" s="42"/>
      <c r="B642" s="48"/>
      <c r="C642" s="322" t="s">
        <v>1969</v>
      </c>
      <c r="D642" s="323" t="s">
        <v>1969</v>
      </c>
      <c r="E642" s="324" t="s">
        <v>32</v>
      </c>
      <c r="F642" s="325">
        <v>8</v>
      </c>
      <c r="G642" s="42"/>
      <c r="H642" s="48"/>
    </row>
    <row r="643" s="2" customFormat="1" ht="16.8" customHeight="1">
      <c r="A643" s="42"/>
      <c r="B643" s="48"/>
      <c r="C643" s="326" t="s">
        <v>32</v>
      </c>
      <c r="D643" s="326" t="s">
        <v>2046</v>
      </c>
      <c r="E643" s="20" t="s">
        <v>32</v>
      </c>
      <c r="F643" s="327">
        <v>0</v>
      </c>
      <c r="G643" s="42"/>
      <c r="H643" s="48"/>
    </row>
    <row r="644" s="2" customFormat="1" ht="16.8" customHeight="1">
      <c r="A644" s="42"/>
      <c r="B644" s="48"/>
      <c r="C644" s="326" t="s">
        <v>1969</v>
      </c>
      <c r="D644" s="326" t="s">
        <v>2048</v>
      </c>
      <c r="E644" s="20" t="s">
        <v>32</v>
      </c>
      <c r="F644" s="327">
        <v>8</v>
      </c>
      <c r="G644" s="42"/>
      <c r="H644" s="48"/>
    </row>
    <row r="645" s="2" customFormat="1" ht="16.8" customHeight="1">
      <c r="A645" s="42"/>
      <c r="B645" s="48"/>
      <c r="C645" s="322" t="s">
        <v>1775</v>
      </c>
      <c r="D645" s="323" t="s">
        <v>1775</v>
      </c>
      <c r="E645" s="324" t="s">
        <v>32</v>
      </c>
      <c r="F645" s="325">
        <v>6</v>
      </c>
      <c r="G645" s="42"/>
      <c r="H645" s="48"/>
    </row>
    <row r="646" s="2" customFormat="1" ht="16.8" customHeight="1">
      <c r="A646" s="42"/>
      <c r="B646" s="48"/>
      <c r="C646" s="326" t="s">
        <v>32</v>
      </c>
      <c r="D646" s="326" t="s">
        <v>1782</v>
      </c>
      <c r="E646" s="20" t="s">
        <v>32</v>
      </c>
      <c r="F646" s="327">
        <v>0</v>
      </c>
      <c r="G646" s="42"/>
      <c r="H646" s="48"/>
    </row>
    <row r="647" s="2" customFormat="1" ht="16.8" customHeight="1">
      <c r="A647" s="42"/>
      <c r="B647" s="48"/>
      <c r="C647" s="326" t="s">
        <v>1775</v>
      </c>
      <c r="D647" s="326" t="s">
        <v>2524</v>
      </c>
      <c r="E647" s="20" t="s">
        <v>32</v>
      </c>
      <c r="F647" s="327">
        <v>6</v>
      </c>
      <c r="G647" s="42"/>
      <c r="H647" s="48"/>
    </row>
    <row r="648" s="2" customFormat="1" ht="16.8" customHeight="1">
      <c r="A648" s="42"/>
      <c r="B648" s="48"/>
      <c r="C648" s="322" t="s">
        <v>2302</v>
      </c>
      <c r="D648" s="323" t="s">
        <v>2302</v>
      </c>
      <c r="E648" s="324" t="s">
        <v>32</v>
      </c>
      <c r="F648" s="325">
        <v>1.44</v>
      </c>
      <c r="G648" s="42"/>
      <c r="H648" s="48"/>
    </row>
    <row r="649" s="2" customFormat="1" ht="16.8" customHeight="1">
      <c r="A649" s="42"/>
      <c r="B649" s="48"/>
      <c r="C649" s="326" t="s">
        <v>2302</v>
      </c>
      <c r="D649" s="326" t="s">
        <v>4051</v>
      </c>
      <c r="E649" s="20" t="s">
        <v>32</v>
      </c>
      <c r="F649" s="327">
        <v>1.44</v>
      </c>
      <c r="G649" s="42"/>
      <c r="H649" s="48"/>
    </row>
    <row r="650" s="2" customFormat="1" ht="16.8" customHeight="1">
      <c r="A650" s="42"/>
      <c r="B650" s="48"/>
      <c r="C650" s="322" t="s">
        <v>2305</v>
      </c>
      <c r="D650" s="323" t="s">
        <v>2305</v>
      </c>
      <c r="E650" s="324" t="s">
        <v>32</v>
      </c>
      <c r="F650" s="325">
        <v>2</v>
      </c>
      <c r="G650" s="42"/>
      <c r="H650" s="48"/>
    </row>
    <row r="651" s="2" customFormat="1" ht="16.8" customHeight="1">
      <c r="A651" s="42"/>
      <c r="B651" s="48"/>
      <c r="C651" s="326" t="s">
        <v>32</v>
      </c>
      <c r="D651" s="326" t="s">
        <v>2460</v>
      </c>
      <c r="E651" s="20" t="s">
        <v>32</v>
      </c>
      <c r="F651" s="327">
        <v>0</v>
      </c>
      <c r="G651" s="42"/>
      <c r="H651" s="48"/>
    </row>
    <row r="652" s="2" customFormat="1" ht="16.8" customHeight="1">
      <c r="A652" s="42"/>
      <c r="B652" s="48"/>
      <c r="C652" s="326" t="s">
        <v>2305</v>
      </c>
      <c r="D652" s="326" t="s">
        <v>2461</v>
      </c>
      <c r="E652" s="20" t="s">
        <v>32</v>
      </c>
      <c r="F652" s="327">
        <v>2</v>
      </c>
      <c r="G652" s="42"/>
      <c r="H652" s="48"/>
    </row>
    <row r="653" s="2" customFormat="1" ht="16.8" customHeight="1">
      <c r="A653" s="42"/>
      <c r="B653" s="48"/>
      <c r="C653" s="322" t="s">
        <v>2066</v>
      </c>
      <c r="D653" s="323" t="s">
        <v>2066</v>
      </c>
      <c r="E653" s="324" t="s">
        <v>32</v>
      </c>
      <c r="F653" s="325">
        <v>1</v>
      </c>
      <c r="G653" s="42"/>
      <c r="H653" s="48"/>
    </row>
    <row r="654" s="2" customFormat="1" ht="16.8" customHeight="1">
      <c r="A654" s="42"/>
      <c r="B654" s="48"/>
      <c r="C654" s="326" t="s">
        <v>32</v>
      </c>
      <c r="D654" s="326" t="s">
        <v>1759</v>
      </c>
      <c r="E654" s="20" t="s">
        <v>32</v>
      </c>
      <c r="F654" s="327">
        <v>0</v>
      </c>
      <c r="G654" s="42"/>
      <c r="H654" s="48"/>
    </row>
    <row r="655" s="2" customFormat="1" ht="16.8" customHeight="1">
      <c r="A655" s="42"/>
      <c r="B655" s="48"/>
      <c r="C655" s="326" t="s">
        <v>2066</v>
      </c>
      <c r="D655" s="326" t="s">
        <v>2466</v>
      </c>
      <c r="E655" s="20" t="s">
        <v>32</v>
      </c>
      <c r="F655" s="327">
        <v>1</v>
      </c>
      <c r="G655" s="42"/>
      <c r="H655" s="48"/>
    </row>
    <row r="656" s="2" customFormat="1" ht="16.8" customHeight="1">
      <c r="A656" s="42"/>
      <c r="B656" s="48"/>
      <c r="C656" s="322" t="s">
        <v>2073</v>
      </c>
      <c r="D656" s="323" t="s">
        <v>2073</v>
      </c>
      <c r="E656" s="324" t="s">
        <v>32</v>
      </c>
      <c r="F656" s="325">
        <v>0.20000000000000001</v>
      </c>
      <c r="G656" s="42"/>
      <c r="H656" s="48"/>
    </row>
    <row r="657" s="2" customFormat="1" ht="16.8" customHeight="1">
      <c r="A657" s="42"/>
      <c r="B657" s="48"/>
      <c r="C657" s="326" t="s">
        <v>32</v>
      </c>
      <c r="D657" s="326" t="s">
        <v>1759</v>
      </c>
      <c r="E657" s="20" t="s">
        <v>32</v>
      </c>
      <c r="F657" s="327">
        <v>0</v>
      </c>
      <c r="G657" s="42"/>
      <c r="H657" s="48"/>
    </row>
    <row r="658" s="2" customFormat="1" ht="16.8" customHeight="1">
      <c r="A658" s="42"/>
      <c r="B658" s="48"/>
      <c r="C658" s="326" t="s">
        <v>2073</v>
      </c>
      <c r="D658" s="326" t="s">
        <v>2471</v>
      </c>
      <c r="E658" s="20" t="s">
        <v>32</v>
      </c>
      <c r="F658" s="327">
        <v>0.20000000000000001</v>
      </c>
      <c r="G658" s="42"/>
      <c r="H658" s="48"/>
    </row>
    <row r="659" s="2" customFormat="1" ht="16.8" customHeight="1">
      <c r="A659" s="42"/>
      <c r="B659" s="48"/>
      <c r="C659" s="322" t="s">
        <v>1730</v>
      </c>
      <c r="D659" s="323" t="s">
        <v>1730</v>
      </c>
      <c r="E659" s="324" t="s">
        <v>32</v>
      </c>
      <c r="F659" s="325">
        <v>6</v>
      </c>
      <c r="G659" s="42"/>
      <c r="H659" s="48"/>
    </row>
    <row r="660" s="2" customFormat="1" ht="16.8" customHeight="1">
      <c r="A660" s="42"/>
      <c r="B660" s="48"/>
      <c r="C660" s="326" t="s">
        <v>32</v>
      </c>
      <c r="D660" s="326" t="s">
        <v>1759</v>
      </c>
      <c r="E660" s="20" t="s">
        <v>32</v>
      </c>
      <c r="F660" s="327">
        <v>0</v>
      </c>
      <c r="G660" s="42"/>
      <c r="H660" s="48"/>
    </row>
    <row r="661" s="2" customFormat="1" ht="16.8" customHeight="1">
      <c r="A661" s="42"/>
      <c r="B661" s="48"/>
      <c r="C661" s="326" t="s">
        <v>1730</v>
      </c>
      <c r="D661" s="326" t="s">
        <v>2067</v>
      </c>
      <c r="E661" s="20" t="s">
        <v>32</v>
      </c>
      <c r="F661" s="327">
        <v>6</v>
      </c>
      <c r="G661" s="42"/>
      <c r="H661" s="48"/>
    </row>
    <row r="662" s="2" customFormat="1" ht="16.8" customHeight="1">
      <c r="A662" s="42"/>
      <c r="B662" s="48"/>
      <c r="C662" s="322" t="s">
        <v>2091</v>
      </c>
      <c r="D662" s="323" t="s">
        <v>2091</v>
      </c>
      <c r="E662" s="324" t="s">
        <v>32</v>
      </c>
      <c r="F662" s="325">
        <v>26.600000000000001</v>
      </c>
      <c r="G662" s="42"/>
      <c r="H662" s="48"/>
    </row>
    <row r="663" s="2" customFormat="1" ht="16.8" customHeight="1">
      <c r="A663" s="42"/>
      <c r="B663" s="48"/>
      <c r="C663" s="326" t="s">
        <v>2091</v>
      </c>
      <c r="D663" s="326" t="s">
        <v>2474</v>
      </c>
      <c r="E663" s="20" t="s">
        <v>32</v>
      </c>
      <c r="F663" s="327">
        <v>26.600000000000001</v>
      </c>
      <c r="G663" s="42"/>
      <c r="H663" s="48"/>
    </row>
    <row r="664" s="2" customFormat="1" ht="16.8" customHeight="1">
      <c r="A664" s="42"/>
      <c r="B664" s="48"/>
      <c r="C664" s="322" t="s">
        <v>2315</v>
      </c>
      <c r="D664" s="323" t="s">
        <v>2315</v>
      </c>
      <c r="E664" s="324" t="s">
        <v>32</v>
      </c>
      <c r="F664" s="325">
        <v>101.5</v>
      </c>
      <c r="G664" s="42"/>
      <c r="H664" s="48"/>
    </row>
    <row r="665" s="2" customFormat="1" ht="16.8" customHeight="1">
      <c r="A665" s="42"/>
      <c r="B665" s="48"/>
      <c r="C665" s="326" t="s">
        <v>32</v>
      </c>
      <c r="D665" s="326" t="s">
        <v>4009</v>
      </c>
      <c r="E665" s="20" t="s">
        <v>32</v>
      </c>
      <c r="F665" s="327">
        <v>0</v>
      </c>
      <c r="G665" s="42"/>
      <c r="H665" s="48"/>
    </row>
    <row r="666" s="2" customFormat="1" ht="16.8" customHeight="1">
      <c r="A666" s="42"/>
      <c r="B666" s="48"/>
      <c r="C666" s="326" t="s">
        <v>2315</v>
      </c>
      <c r="D666" s="326" t="s">
        <v>4052</v>
      </c>
      <c r="E666" s="20" t="s">
        <v>32</v>
      </c>
      <c r="F666" s="327">
        <v>101.5</v>
      </c>
      <c r="G666" s="42"/>
      <c r="H666" s="48"/>
    </row>
    <row r="667" s="2" customFormat="1" ht="16.8" customHeight="1">
      <c r="A667" s="42"/>
      <c r="B667" s="48"/>
      <c r="C667" s="322" t="s">
        <v>2320</v>
      </c>
      <c r="D667" s="323" t="s">
        <v>2320</v>
      </c>
      <c r="E667" s="324" t="s">
        <v>32</v>
      </c>
      <c r="F667" s="325">
        <v>30.743179999999999</v>
      </c>
      <c r="G667" s="42"/>
      <c r="H667" s="48"/>
    </row>
    <row r="668" s="2" customFormat="1" ht="16.8" customHeight="1">
      <c r="A668" s="42"/>
      <c r="B668" s="48"/>
      <c r="C668" s="326" t="s">
        <v>32</v>
      </c>
      <c r="D668" s="326" t="s">
        <v>2311</v>
      </c>
      <c r="E668" s="20" t="s">
        <v>32</v>
      </c>
      <c r="F668" s="327">
        <v>0</v>
      </c>
      <c r="G668" s="42"/>
      <c r="H668" s="48"/>
    </row>
    <row r="669" s="2" customFormat="1" ht="16.8" customHeight="1">
      <c r="A669" s="42"/>
      <c r="B669" s="48"/>
      <c r="C669" s="326" t="s">
        <v>2320</v>
      </c>
      <c r="D669" s="326" t="s">
        <v>2477</v>
      </c>
      <c r="E669" s="20" t="s">
        <v>32</v>
      </c>
      <c r="F669" s="327">
        <v>30.742999999999999</v>
      </c>
      <c r="G669" s="42"/>
      <c r="H669" s="48"/>
    </row>
    <row r="670" s="2" customFormat="1" ht="16.8" customHeight="1">
      <c r="A670" s="42"/>
      <c r="B670" s="48"/>
      <c r="C670" s="322" t="s">
        <v>2098</v>
      </c>
      <c r="D670" s="323" t="s">
        <v>2098</v>
      </c>
      <c r="E670" s="324" t="s">
        <v>32</v>
      </c>
      <c r="F670" s="325">
        <v>101.5</v>
      </c>
      <c r="G670" s="42"/>
      <c r="H670" s="48"/>
    </row>
    <row r="671" s="2" customFormat="1" ht="16.8" customHeight="1">
      <c r="A671" s="42"/>
      <c r="B671" s="48"/>
      <c r="C671" s="326" t="s">
        <v>32</v>
      </c>
      <c r="D671" s="326" t="s">
        <v>4009</v>
      </c>
      <c r="E671" s="20" t="s">
        <v>32</v>
      </c>
      <c r="F671" s="327">
        <v>0</v>
      </c>
      <c r="G671" s="42"/>
      <c r="H671" s="48"/>
    </row>
    <row r="672" s="2" customFormat="1" ht="16.8" customHeight="1">
      <c r="A672" s="42"/>
      <c r="B672" s="48"/>
      <c r="C672" s="326" t="s">
        <v>2098</v>
      </c>
      <c r="D672" s="326" t="s">
        <v>4053</v>
      </c>
      <c r="E672" s="20" t="s">
        <v>32</v>
      </c>
      <c r="F672" s="327">
        <v>101.5</v>
      </c>
      <c r="G672" s="42"/>
      <c r="H672" s="48"/>
    </row>
    <row r="673" s="2" customFormat="1" ht="16.8" customHeight="1">
      <c r="A673" s="42"/>
      <c r="B673" s="48"/>
      <c r="C673" s="322" t="s">
        <v>1783</v>
      </c>
      <c r="D673" s="323" t="s">
        <v>1783</v>
      </c>
      <c r="E673" s="324" t="s">
        <v>32</v>
      </c>
      <c r="F673" s="325">
        <v>38.399999999999999</v>
      </c>
      <c r="G673" s="42"/>
      <c r="H673" s="48"/>
    </row>
    <row r="674" s="2" customFormat="1" ht="16.8" customHeight="1">
      <c r="A674" s="42"/>
      <c r="B674" s="48"/>
      <c r="C674" s="326" t="s">
        <v>32</v>
      </c>
      <c r="D674" s="326" t="s">
        <v>4054</v>
      </c>
      <c r="E674" s="20" t="s">
        <v>32</v>
      </c>
      <c r="F674" s="327">
        <v>0</v>
      </c>
      <c r="G674" s="42"/>
      <c r="H674" s="48"/>
    </row>
    <row r="675" s="2" customFormat="1" ht="16.8" customHeight="1">
      <c r="A675" s="42"/>
      <c r="B675" s="48"/>
      <c r="C675" s="326" t="s">
        <v>32</v>
      </c>
      <c r="D675" s="326" t="s">
        <v>4005</v>
      </c>
      <c r="E675" s="20" t="s">
        <v>32</v>
      </c>
      <c r="F675" s="327">
        <v>0</v>
      </c>
      <c r="G675" s="42"/>
      <c r="H675" s="48"/>
    </row>
    <row r="676" s="2" customFormat="1" ht="16.8" customHeight="1">
      <c r="A676" s="42"/>
      <c r="B676" s="48"/>
      <c r="C676" s="326" t="s">
        <v>1783</v>
      </c>
      <c r="D676" s="326" t="s">
        <v>4055</v>
      </c>
      <c r="E676" s="20" t="s">
        <v>32</v>
      </c>
      <c r="F676" s="327">
        <v>38.399999999999999</v>
      </c>
      <c r="G676" s="42"/>
      <c r="H676" s="48"/>
    </row>
    <row r="677" s="2" customFormat="1" ht="16.8" customHeight="1">
      <c r="A677" s="42"/>
      <c r="B677" s="48"/>
      <c r="C677" s="322" t="s">
        <v>2103</v>
      </c>
      <c r="D677" s="323" t="s">
        <v>2103</v>
      </c>
      <c r="E677" s="324" t="s">
        <v>32</v>
      </c>
      <c r="F677" s="325">
        <v>30.743179999999999</v>
      </c>
      <c r="G677" s="42"/>
      <c r="H677" s="48"/>
    </row>
    <row r="678" s="2" customFormat="1" ht="16.8" customHeight="1">
      <c r="A678" s="42"/>
      <c r="B678" s="48"/>
      <c r="C678" s="326" t="s">
        <v>32</v>
      </c>
      <c r="D678" s="326" t="s">
        <v>2311</v>
      </c>
      <c r="E678" s="20" t="s">
        <v>32</v>
      </c>
      <c r="F678" s="327">
        <v>0</v>
      </c>
      <c r="G678" s="42"/>
      <c r="H678" s="48"/>
    </row>
    <row r="679" s="2" customFormat="1" ht="16.8" customHeight="1">
      <c r="A679" s="42"/>
      <c r="B679" s="48"/>
      <c r="C679" s="326" t="s">
        <v>2103</v>
      </c>
      <c r="D679" s="326" t="s">
        <v>4056</v>
      </c>
      <c r="E679" s="20" t="s">
        <v>32</v>
      </c>
      <c r="F679" s="327">
        <v>30.742999999999999</v>
      </c>
      <c r="G679" s="42"/>
      <c r="H679" s="48"/>
    </row>
    <row r="680" s="2" customFormat="1" ht="16.8" customHeight="1">
      <c r="A680" s="42"/>
      <c r="B680" s="48"/>
      <c r="C680" s="322" t="s">
        <v>2110</v>
      </c>
      <c r="D680" s="323" t="s">
        <v>2110</v>
      </c>
      <c r="E680" s="324" t="s">
        <v>32</v>
      </c>
      <c r="F680" s="325">
        <v>47.609200000000001</v>
      </c>
      <c r="G680" s="42"/>
      <c r="H680" s="48"/>
    </row>
    <row r="681" s="2" customFormat="1" ht="16.8" customHeight="1">
      <c r="A681" s="42"/>
      <c r="B681" s="48"/>
      <c r="C681" s="326" t="s">
        <v>32</v>
      </c>
      <c r="D681" s="326" t="s">
        <v>2314</v>
      </c>
      <c r="E681" s="20" t="s">
        <v>32</v>
      </c>
      <c r="F681" s="327">
        <v>0</v>
      </c>
      <c r="G681" s="42"/>
      <c r="H681" s="48"/>
    </row>
    <row r="682" s="2" customFormat="1" ht="16.8" customHeight="1">
      <c r="A682" s="42"/>
      <c r="B682" s="48"/>
      <c r="C682" s="326" t="s">
        <v>2110</v>
      </c>
      <c r="D682" s="326" t="s">
        <v>2479</v>
      </c>
      <c r="E682" s="20" t="s">
        <v>32</v>
      </c>
      <c r="F682" s="327">
        <v>47.609000000000002</v>
      </c>
      <c r="G682" s="42"/>
      <c r="H682" s="48"/>
    </row>
    <row r="683" s="2" customFormat="1" ht="16.8" customHeight="1">
      <c r="A683" s="42"/>
      <c r="B683" s="48"/>
      <c r="C683" s="322" t="s">
        <v>2116</v>
      </c>
      <c r="D683" s="323" t="s">
        <v>2116</v>
      </c>
      <c r="E683" s="324" t="s">
        <v>32</v>
      </c>
      <c r="F683" s="325">
        <v>2</v>
      </c>
      <c r="G683" s="42"/>
      <c r="H683" s="48"/>
    </row>
    <row r="684" s="2" customFormat="1" ht="16.8" customHeight="1">
      <c r="A684" s="42"/>
      <c r="B684" s="48"/>
      <c r="C684" s="326" t="s">
        <v>32</v>
      </c>
      <c r="D684" s="326" t="s">
        <v>1759</v>
      </c>
      <c r="E684" s="20" t="s">
        <v>32</v>
      </c>
      <c r="F684" s="327">
        <v>0</v>
      </c>
      <c r="G684" s="42"/>
      <c r="H684" s="48"/>
    </row>
    <row r="685" s="2" customFormat="1" ht="16.8" customHeight="1">
      <c r="A685" s="42"/>
      <c r="B685" s="48"/>
      <c r="C685" s="326" t="s">
        <v>2116</v>
      </c>
      <c r="D685" s="326" t="s">
        <v>2104</v>
      </c>
      <c r="E685" s="20" t="s">
        <v>32</v>
      </c>
      <c r="F685" s="327">
        <v>2</v>
      </c>
      <c r="G685" s="42"/>
      <c r="H685" s="48"/>
    </row>
    <row r="686" s="2" customFormat="1" ht="16.8" customHeight="1">
      <c r="A686" s="42"/>
      <c r="B686" s="48"/>
      <c r="C686" s="322" t="s">
        <v>2122</v>
      </c>
      <c r="D686" s="323" t="s">
        <v>2122</v>
      </c>
      <c r="E686" s="324" t="s">
        <v>32</v>
      </c>
      <c r="F686" s="325">
        <v>190.43680000000001</v>
      </c>
      <c r="G686" s="42"/>
      <c r="H686" s="48"/>
    </row>
    <row r="687" s="2" customFormat="1" ht="16.8" customHeight="1">
      <c r="A687" s="42"/>
      <c r="B687" s="48"/>
      <c r="C687" s="326" t="s">
        <v>32</v>
      </c>
      <c r="D687" s="326" t="s">
        <v>2109</v>
      </c>
      <c r="E687" s="20" t="s">
        <v>32</v>
      </c>
      <c r="F687" s="327">
        <v>0</v>
      </c>
      <c r="G687" s="42"/>
      <c r="H687" s="48"/>
    </row>
    <row r="688" s="2" customFormat="1" ht="16.8" customHeight="1">
      <c r="A688" s="42"/>
      <c r="B688" s="48"/>
      <c r="C688" s="326" t="s">
        <v>2122</v>
      </c>
      <c r="D688" s="326" t="s">
        <v>2482</v>
      </c>
      <c r="E688" s="20" t="s">
        <v>32</v>
      </c>
      <c r="F688" s="327">
        <v>190.43700000000001</v>
      </c>
      <c r="G688" s="42"/>
      <c r="H688" s="48"/>
    </row>
    <row r="689" s="2" customFormat="1" ht="16.8" customHeight="1">
      <c r="A689" s="42"/>
      <c r="B689" s="48"/>
      <c r="C689" s="322" t="s">
        <v>2129</v>
      </c>
      <c r="D689" s="323" t="s">
        <v>2129</v>
      </c>
      <c r="E689" s="324" t="s">
        <v>32</v>
      </c>
      <c r="F689" s="325">
        <v>47.609200000000001</v>
      </c>
      <c r="G689" s="42"/>
      <c r="H689" s="48"/>
    </row>
    <row r="690" s="2" customFormat="1" ht="16.8" customHeight="1">
      <c r="A690" s="42"/>
      <c r="B690" s="48"/>
      <c r="C690" s="326" t="s">
        <v>32</v>
      </c>
      <c r="D690" s="326" t="s">
        <v>2324</v>
      </c>
      <c r="E690" s="20" t="s">
        <v>32</v>
      </c>
      <c r="F690" s="327">
        <v>0</v>
      </c>
      <c r="G690" s="42"/>
      <c r="H690" s="48"/>
    </row>
    <row r="691" s="2" customFormat="1" ht="16.8" customHeight="1">
      <c r="A691" s="42"/>
      <c r="B691" s="48"/>
      <c r="C691" s="326" t="s">
        <v>2129</v>
      </c>
      <c r="D691" s="326" t="s">
        <v>2479</v>
      </c>
      <c r="E691" s="20" t="s">
        <v>32</v>
      </c>
      <c r="F691" s="327">
        <v>47.609000000000002</v>
      </c>
      <c r="G691" s="42"/>
      <c r="H691" s="48"/>
    </row>
    <row r="692" s="2" customFormat="1" ht="16.8" customHeight="1">
      <c r="A692" s="42"/>
      <c r="B692" s="48"/>
      <c r="C692" s="322" t="s">
        <v>2337</v>
      </c>
      <c r="D692" s="323" t="s">
        <v>2337</v>
      </c>
      <c r="E692" s="324" t="s">
        <v>32</v>
      </c>
      <c r="F692" s="325">
        <v>28</v>
      </c>
      <c r="G692" s="42"/>
      <c r="H692" s="48"/>
    </row>
    <row r="693" s="2" customFormat="1" ht="16.8" customHeight="1">
      <c r="A693" s="42"/>
      <c r="B693" s="48"/>
      <c r="C693" s="326" t="s">
        <v>32</v>
      </c>
      <c r="D693" s="326" t="s">
        <v>2485</v>
      </c>
      <c r="E693" s="20" t="s">
        <v>32</v>
      </c>
      <c r="F693" s="327">
        <v>0</v>
      </c>
      <c r="G693" s="42"/>
      <c r="H693" s="48"/>
    </row>
    <row r="694" s="2" customFormat="1" ht="16.8" customHeight="1">
      <c r="A694" s="42"/>
      <c r="B694" s="48"/>
      <c r="C694" s="326" t="s">
        <v>2337</v>
      </c>
      <c r="D694" s="326" t="s">
        <v>2486</v>
      </c>
      <c r="E694" s="20" t="s">
        <v>32</v>
      </c>
      <c r="F694" s="327">
        <v>28</v>
      </c>
      <c r="G694" s="42"/>
      <c r="H694" s="48"/>
    </row>
    <row r="695" s="2" customFormat="1" ht="16.8" customHeight="1">
      <c r="A695" s="42"/>
      <c r="B695" s="48"/>
      <c r="C695" s="322" t="s">
        <v>2140</v>
      </c>
      <c r="D695" s="323" t="s">
        <v>2140</v>
      </c>
      <c r="E695" s="324" t="s">
        <v>32</v>
      </c>
      <c r="F695" s="325">
        <v>31</v>
      </c>
      <c r="G695" s="42"/>
      <c r="H695" s="48"/>
    </row>
    <row r="696" s="2" customFormat="1" ht="16.8" customHeight="1">
      <c r="A696" s="42"/>
      <c r="B696" s="48"/>
      <c r="C696" s="326" t="s">
        <v>32</v>
      </c>
      <c r="D696" s="326" t="s">
        <v>2328</v>
      </c>
      <c r="E696" s="20" t="s">
        <v>32</v>
      </c>
      <c r="F696" s="327">
        <v>0</v>
      </c>
      <c r="G696" s="42"/>
      <c r="H696" s="48"/>
    </row>
    <row r="697" s="2" customFormat="1" ht="16.8" customHeight="1">
      <c r="A697" s="42"/>
      <c r="B697" s="48"/>
      <c r="C697" s="326" t="s">
        <v>2140</v>
      </c>
      <c r="D697" s="326" t="s">
        <v>2488</v>
      </c>
      <c r="E697" s="20" t="s">
        <v>32</v>
      </c>
      <c r="F697" s="327">
        <v>31</v>
      </c>
      <c r="G697" s="42"/>
      <c r="H697" s="48"/>
    </row>
    <row r="698" s="2" customFormat="1" ht="16.8" customHeight="1">
      <c r="A698" s="42"/>
      <c r="B698" s="48"/>
      <c r="C698" s="322" t="s">
        <v>2152</v>
      </c>
      <c r="D698" s="323" t="s">
        <v>2152</v>
      </c>
      <c r="E698" s="324" t="s">
        <v>32</v>
      </c>
      <c r="F698" s="325">
        <v>19.800000000000001</v>
      </c>
      <c r="G698" s="42"/>
      <c r="H698" s="48"/>
    </row>
    <row r="699" s="2" customFormat="1" ht="16.8" customHeight="1">
      <c r="A699" s="42"/>
      <c r="B699" s="48"/>
      <c r="C699" s="326" t="s">
        <v>32</v>
      </c>
      <c r="D699" s="326" t="s">
        <v>2138</v>
      </c>
      <c r="E699" s="20" t="s">
        <v>32</v>
      </c>
      <c r="F699" s="327">
        <v>0</v>
      </c>
      <c r="G699" s="42"/>
      <c r="H699" s="48"/>
    </row>
    <row r="700" s="2" customFormat="1" ht="16.8" customHeight="1">
      <c r="A700" s="42"/>
      <c r="B700" s="48"/>
      <c r="C700" s="326" t="s">
        <v>32</v>
      </c>
      <c r="D700" s="326" t="s">
        <v>2139</v>
      </c>
      <c r="E700" s="20" t="s">
        <v>32</v>
      </c>
      <c r="F700" s="327">
        <v>0</v>
      </c>
      <c r="G700" s="42"/>
      <c r="H700" s="48"/>
    </row>
    <row r="701" s="2" customFormat="1" ht="16.8" customHeight="1">
      <c r="A701" s="42"/>
      <c r="B701" s="48"/>
      <c r="C701" s="326" t="s">
        <v>2152</v>
      </c>
      <c r="D701" s="326" t="s">
        <v>2491</v>
      </c>
      <c r="E701" s="20" t="s">
        <v>32</v>
      </c>
      <c r="F701" s="327">
        <v>19.800000000000001</v>
      </c>
      <c r="G701" s="42"/>
      <c r="H701" s="48"/>
    </row>
    <row r="702" s="2" customFormat="1" ht="16.8" customHeight="1">
      <c r="A702" s="42"/>
      <c r="B702" s="48"/>
      <c r="C702" s="322" t="s">
        <v>2158</v>
      </c>
      <c r="D702" s="323" t="s">
        <v>2158</v>
      </c>
      <c r="E702" s="324" t="s">
        <v>32</v>
      </c>
      <c r="F702" s="325">
        <v>369.5</v>
      </c>
      <c r="G702" s="42"/>
      <c r="H702" s="48"/>
    </row>
    <row r="703" s="2" customFormat="1" ht="16.8" customHeight="1">
      <c r="A703" s="42"/>
      <c r="B703" s="48"/>
      <c r="C703" s="326" t="s">
        <v>32</v>
      </c>
      <c r="D703" s="326" t="s">
        <v>2493</v>
      </c>
      <c r="E703" s="20" t="s">
        <v>32</v>
      </c>
      <c r="F703" s="327">
        <v>0</v>
      </c>
      <c r="G703" s="42"/>
      <c r="H703" s="48"/>
    </row>
    <row r="704" s="2" customFormat="1" ht="16.8" customHeight="1">
      <c r="A704" s="42"/>
      <c r="B704" s="48"/>
      <c r="C704" s="326" t="s">
        <v>2158</v>
      </c>
      <c r="D704" s="326" t="s">
        <v>2494</v>
      </c>
      <c r="E704" s="20" t="s">
        <v>32</v>
      </c>
      <c r="F704" s="327">
        <v>369.5</v>
      </c>
      <c r="G704" s="42"/>
      <c r="H704" s="48"/>
    </row>
    <row r="705" s="2" customFormat="1" ht="16.8" customHeight="1">
      <c r="A705" s="42"/>
      <c r="B705" s="48"/>
      <c r="C705" s="322" t="s">
        <v>1790</v>
      </c>
      <c r="D705" s="323" t="s">
        <v>1790</v>
      </c>
      <c r="E705" s="324" t="s">
        <v>32</v>
      </c>
      <c r="F705" s="325">
        <v>3</v>
      </c>
      <c r="G705" s="42"/>
      <c r="H705" s="48"/>
    </row>
    <row r="706" s="2" customFormat="1" ht="16.8" customHeight="1">
      <c r="A706" s="42"/>
      <c r="B706" s="48"/>
      <c r="C706" s="326" t="s">
        <v>32</v>
      </c>
      <c r="D706" s="326" t="s">
        <v>1789</v>
      </c>
      <c r="E706" s="20" t="s">
        <v>32</v>
      </c>
      <c r="F706" s="327">
        <v>0</v>
      </c>
      <c r="G706" s="42"/>
      <c r="H706" s="48"/>
    </row>
    <row r="707" s="2" customFormat="1" ht="16.8" customHeight="1">
      <c r="A707" s="42"/>
      <c r="B707" s="48"/>
      <c r="C707" s="326" t="s">
        <v>1790</v>
      </c>
      <c r="D707" s="326" t="s">
        <v>2202</v>
      </c>
      <c r="E707" s="20" t="s">
        <v>32</v>
      </c>
      <c r="F707" s="327">
        <v>3</v>
      </c>
      <c r="G707" s="42"/>
      <c r="H707" s="48"/>
    </row>
    <row r="708" s="2" customFormat="1" ht="16.8" customHeight="1">
      <c r="A708" s="42"/>
      <c r="B708" s="48"/>
      <c r="C708" s="322" t="s">
        <v>2350</v>
      </c>
      <c r="D708" s="323" t="s">
        <v>2350</v>
      </c>
      <c r="E708" s="324" t="s">
        <v>32</v>
      </c>
      <c r="F708" s="325">
        <v>1348.0999999999999</v>
      </c>
      <c r="G708" s="42"/>
      <c r="H708" s="48"/>
    </row>
    <row r="709" s="2" customFormat="1" ht="16.8" customHeight="1">
      <c r="A709" s="42"/>
      <c r="B709" s="48"/>
      <c r="C709" s="326" t="s">
        <v>32</v>
      </c>
      <c r="D709" s="326" t="s">
        <v>2150</v>
      </c>
      <c r="E709" s="20" t="s">
        <v>32</v>
      </c>
      <c r="F709" s="327">
        <v>0</v>
      </c>
      <c r="G709" s="42"/>
      <c r="H709" s="48"/>
    </row>
    <row r="710" s="2" customFormat="1" ht="16.8" customHeight="1">
      <c r="A710" s="42"/>
      <c r="B710" s="48"/>
      <c r="C710" s="326" t="s">
        <v>32</v>
      </c>
      <c r="D710" s="326" t="s">
        <v>2496</v>
      </c>
      <c r="E710" s="20" t="s">
        <v>32</v>
      </c>
      <c r="F710" s="327">
        <v>0</v>
      </c>
      <c r="G710" s="42"/>
      <c r="H710" s="48"/>
    </row>
    <row r="711" s="2" customFormat="1" ht="16.8" customHeight="1">
      <c r="A711" s="42"/>
      <c r="B711" s="48"/>
      <c r="C711" s="326" t="s">
        <v>2350</v>
      </c>
      <c r="D711" s="326" t="s">
        <v>2497</v>
      </c>
      <c r="E711" s="20" t="s">
        <v>32</v>
      </c>
      <c r="F711" s="327">
        <v>1348.0999999999999</v>
      </c>
      <c r="G711" s="42"/>
      <c r="H711" s="48"/>
    </row>
    <row r="712" s="2" customFormat="1" ht="16.8" customHeight="1">
      <c r="A712" s="42"/>
      <c r="B712" s="48"/>
      <c r="C712" s="322" t="s">
        <v>2171</v>
      </c>
      <c r="D712" s="323" t="s">
        <v>2171</v>
      </c>
      <c r="E712" s="324" t="s">
        <v>32</v>
      </c>
      <c r="F712" s="325">
        <v>31.399999999999999</v>
      </c>
      <c r="G712" s="42"/>
      <c r="H712" s="48"/>
    </row>
    <row r="713" s="2" customFormat="1" ht="16.8" customHeight="1">
      <c r="A713" s="42"/>
      <c r="B713" s="48"/>
      <c r="C713" s="326" t="s">
        <v>32</v>
      </c>
      <c r="D713" s="326" t="s">
        <v>2150</v>
      </c>
      <c r="E713" s="20" t="s">
        <v>32</v>
      </c>
      <c r="F713" s="327">
        <v>0</v>
      </c>
      <c r="G713" s="42"/>
      <c r="H713" s="48"/>
    </row>
    <row r="714" s="2" customFormat="1" ht="16.8" customHeight="1">
      <c r="A714" s="42"/>
      <c r="B714" s="48"/>
      <c r="C714" s="326" t="s">
        <v>2171</v>
      </c>
      <c r="D714" s="326" t="s">
        <v>2499</v>
      </c>
      <c r="E714" s="20" t="s">
        <v>32</v>
      </c>
      <c r="F714" s="327">
        <v>31.399999999999999</v>
      </c>
      <c r="G714" s="42"/>
      <c r="H714" s="48"/>
    </row>
    <row r="715" s="2" customFormat="1" ht="16.8" customHeight="1">
      <c r="A715" s="42"/>
      <c r="B715" s="48"/>
      <c r="C715" s="322" t="s">
        <v>2183</v>
      </c>
      <c r="D715" s="323" t="s">
        <v>2183</v>
      </c>
      <c r="E715" s="324" t="s">
        <v>32</v>
      </c>
      <c r="F715" s="325">
        <v>735.92700000000002</v>
      </c>
      <c r="G715" s="42"/>
      <c r="H715" s="48"/>
    </row>
    <row r="716" s="2" customFormat="1" ht="16.8" customHeight="1">
      <c r="A716" s="42"/>
      <c r="B716" s="48"/>
      <c r="C716" s="326" t="s">
        <v>32</v>
      </c>
      <c r="D716" s="326" t="s">
        <v>2502</v>
      </c>
      <c r="E716" s="20" t="s">
        <v>32</v>
      </c>
      <c r="F716" s="327">
        <v>0</v>
      </c>
      <c r="G716" s="42"/>
      <c r="H716" s="48"/>
    </row>
    <row r="717" s="2" customFormat="1" ht="16.8" customHeight="1">
      <c r="A717" s="42"/>
      <c r="B717" s="48"/>
      <c r="C717" s="326" t="s">
        <v>2183</v>
      </c>
      <c r="D717" s="326" t="s">
        <v>2503</v>
      </c>
      <c r="E717" s="20" t="s">
        <v>32</v>
      </c>
      <c r="F717" s="327">
        <v>735.92700000000002</v>
      </c>
      <c r="G717" s="42"/>
      <c r="H717" s="48"/>
    </row>
    <row r="718" s="2" customFormat="1" ht="16.8" customHeight="1">
      <c r="A718" s="42"/>
      <c r="B718" s="48"/>
      <c r="C718" s="322" t="s">
        <v>2507</v>
      </c>
      <c r="D718" s="323" t="s">
        <v>2507</v>
      </c>
      <c r="E718" s="324" t="s">
        <v>32</v>
      </c>
      <c r="F718" s="325">
        <v>3.7090000000000001</v>
      </c>
      <c r="G718" s="42"/>
      <c r="H718" s="48"/>
    </row>
    <row r="719" s="2" customFormat="1" ht="16.8" customHeight="1">
      <c r="A719" s="42"/>
      <c r="B719" s="48"/>
      <c r="C719" s="326" t="s">
        <v>2507</v>
      </c>
      <c r="D719" s="326" t="s">
        <v>2508</v>
      </c>
      <c r="E719" s="20" t="s">
        <v>32</v>
      </c>
      <c r="F719" s="327">
        <v>3.7090000000000001</v>
      </c>
      <c r="G719" s="42"/>
      <c r="H719" s="48"/>
    </row>
    <row r="720" s="2" customFormat="1" ht="16.8" customHeight="1">
      <c r="A720" s="42"/>
      <c r="B720" s="48"/>
      <c r="C720" s="322" t="s">
        <v>2510</v>
      </c>
      <c r="D720" s="323" t="s">
        <v>2510</v>
      </c>
      <c r="E720" s="324" t="s">
        <v>32</v>
      </c>
      <c r="F720" s="325">
        <v>19.166</v>
      </c>
      <c r="G720" s="42"/>
      <c r="H720" s="48"/>
    </row>
    <row r="721" s="2" customFormat="1" ht="16.8" customHeight="1">
      <c r="A721" s="42"/>
      <c r="B721" s="48"/>
      <c r="C721" s="326" t="s">
        <v>2510</v>
      </c>
      <c r="D721" s="326" t="s">
        <v>2511</v>
      </c>
      <c r="E721" s="20" t="s">
        <v>32</v>
      </c>
      <c r="F721" s="327">
        <v>19.166</v>
      </c>
      <c r="G721" s="42"/>
      <c r="H721" s="48"/>
    </row>
    <row r="722" s="2" customFormat="1" ht="16.8" customHeight="1">
      <c r="A722" s="42"/>
      <c r="B722" s="48"/>
      <c r="C722" s="322" t="s">
        <v>3958</v>
      </c>
      <c r="D722" s="323" t="s">
        <v>3958</v>
      </c>
      <c r="E722" s="324" t="s">
        <v>32</v>
      </c>
      <c r="F722" s="325">
        <v>14.4</v>
      </c>
      <c r="G722" s="42"/>
      <c r="H722" s="48"/>
    </row>
    <row r="723" s="2" customFormat="1" ht="16.8" customHeight="1">
      <c r="A723" s="42"/>
      <c r="B723" s="48"/>
      <c r="C723" s="326" t="s">
        <v>3958</v>
      </c>
      <c r="D723" s="326" t="s">
        <v>2358</v>
      </c>
      <c r="E723" s="20" t="s">
        <v>32</v>
      </c>
      <c r="F723" s="327">
        <v>14.4</v>
      </c>
      <c r="G723" s="42"/>
      <c r="H723" s="48"/>
    </row>
    <row r="724" s="2" customFormat="1" ht="16.8" customHeight="1">
      <c r="A724" s="42"/>
      <c r="B724" s="48"/>
      <c r="C724" s="322" t="s">
        <v>3960</v>
      </c>
      <c r="D724" s="323" t="s">
        <v>3960</v>
      </c>
      <c r="E724" s="324" t="s">
        <v>32</v>
      </c>
      <c r="F724" s="325">
        <v>35</v>
      </c>
      <c r="G724" s="42"/>
      <c r="H724" s="48"/>
    </row>
    <row r="725" s="2" customFormat="1" ht="16.8" customHeight="1">
      <c r="A725" s="42"/>
      <c r="B725" s="48"/>
      <c r="C725" s="326" t="s">
        <v>32</v>
      </c>
      <c r="D725" s="326" t="s">
        <v>3342</v>
      </c>
      <c r="E725" s="20" t="s">
        <v>32</v>
      </c>
      <c r="F725" s="327">
        <v>0</v>
      </c>
      <c r="G725" s="42"/>
      <c r="H725" s="48"/>
    </row>
    <row r="726" s="2" customFormat="1" ht="16.8" customHeight="1">
      <c r="A726" s="42"/>
      <c r="B726" s="48"/>
      <c r="C726" s="326" t="s">
        <v>32</v>
      </c>
      <c r="D726" s="326" t="s">
        <v>3956</v>
      </c>
      <c r="E726" s="20" t="s">
        <v>32</v>
      </c>
      <c r="F726" s="327">
        <v>0</v>
      </c>
      <c r="G726" s="42"/>
      <c r="H726" s="48"/>
    </row>
    <row r="727" s="2" customFormat="1" ht="16.8" customHeight="1">
      <c r="A727" s="42"/>
      <c r="B727" s="48"/>
      <c r="C727" s="326" t="s">
        <v>3960</v>
      </c>
      <c r="D727" s="326" t="s">
        <v>4057</v>
      </c>
      <c r="E727" s="20" t="s">
        <v>32</v>
      </c>
      <c r="F727" s="327">
        <v>35</v>
      </c>
      <c r="G727" s="42"/>
      <c r="H727" s="48"/>
    </row>
    <row r="728" s="2" customFormat="1" ht="16.8" customHeight="1">
      <c r="A728" s="42"/>
      <c r="B728" s="48"/>
      <c r="C728" s="322" t="s">
        <v>2660</v>
      </c>
      <c r="D728" s="323" t="s">
        <v>2660</v>
      </c>
      <c r="E728" s="324" t="s">
        <v>32</v>
      </c>
      <c r="F728" s="325">
        <v>24.129000000000001</v>
      </c>
      <c r="G728" s="42"/>
      <c r="H728" s="48"/>
    </row>
    <row r="729" s="2" customFormat="1" ht="16.8" customHeight="1">
      <c r="A729" s="42"/>
      <c r="B729" s="48"/>
      <c r="C729" s="326" t="s">
        <v>32</v>
      </c>
      <c r="D729" s="326" t="s">
        <v>3342</v>
      </c>
      <c r="E729" s="20" t="s">
        <v>32</v>
      </c>
      <c r="F729" s="327">
        <v>0</v>
      </c>
      <c r="G729" s="42"/>
      <c r="H729" s="48"/>
    </row>
    <row r="730" s="2" customFormat="1" ht="16.8" customHeight="1">
      <c r="A730" s="42"/>
      <c r="B730" s="48"/>
      <c r="C730" s="326" t="s">
        <v>32</v>
      </c>
      <c r="D730" s="326" t="s">
        <v>2027</v>
      </c>
      <c r="E730" s="20" t="s">
        <v>32</v>
      </c>
      <c r="F730" s="327">
        <v>0</v>
      </c>
      <c r="G730" s="42"/>
      <c r="H730" s="48"/>
    </row>
    <row r="731" s="2" customFormat="1" ht="16.8" customHeight="1">
      <c r="A731" s="42"/>
      <c r="B731" s="48"/>
      <c r="C731" s="326" t="s">
        <v>2660</v>
      </c>
      <c r="D731" s="326" t="s">
        <v>2435</v>
      </c>
      <c r="E731" s="20" t="s">
        <v>32</v>
      </c>
      <c r="F731" s="327">
        <v>24.129000000000001</v>
      </c>
      <c r="G731" s="42"/>
      <c r="H731" s="48"/>
    </row>
    <row r="732" s="2" customFormat="1" ht="16.8" customHeight="1">
      <c r="A732" s="42"/>
      <c r="B732" s="48"/>
      <c r="C732" s="322" t="s">
        <v>1797</v>
      </c>
      <c r="D732" s="323" t="s">
        <v>1797</v>
      </c>
      <c r="E732" s="324" t="s">
        <v>32</v>
      </c>
      <c r="F732" s="325">
        <v>57</v>
      </c>
      <c r="G732" s="42"/>
      <c r="H732" s="48"/>
    </row>
    <row r="733" s="2" customFormat="1" ht="16.8" customHeight="1">
      <c r="A733" s="42"/>
      <c r="B733" s="48"/>
      <c r="C733" s="326" t="s">
        <v>32</v>
      </c>
      <c r="D733" s="326" t="s">
        <v>1796</v>
      </c>
      <c r="E733" s="20" t="s">
        <v>32</v>
      </c>
      <c r="F733" s="327">
        <v>0</v>
      </c>
      <c r="G733" s="42"/>
      <c r="H733" s="48"/>
    </row>
    <row r="734" s="2" customFormat="1" ht="16.8" customHeight="1">
      <c r="A734" s="42"/>
      <c r="B734" s="48"/>
      <c r="C734" s="326" t="s">
        <v>1797</v>
      </c>
      <c r="D734" s="326" t="s">
        <v>2204</v>
      </c>
      <c r="E734" s="20" t="s">
        <v>32</v>
      </c>
      <c r="F734" s="327">
        <v>57</v>
      </c>
      <c r="G734" s="42"/>
      <c r="H734" s="48"/>
    </row>
    <row r="735" s="2" customFormat="1" ht="16.8" customHeight="1">
      <c r="A735" s="42"/>
      <c r="B735" s="48"/>
      <c r="C735" s="322" t="s">
        <v>3963</v>
      </c>
      <c r="D735" s="323" t="s">
        <v>3963</v>
      </c>
      <c r="E735" s="324" t="s">
        <v>32</v>
      </c>
      <c r="F735" s="325">
        <v>7.7088000000000001</v>
      </c>
      <c r="G735" s="42"/>
      <c r="H735" s="48"/>
    </row>
    <row r="736" s="2" customFormat="1" ht="16.8" customHeight="1">
      <c r="A736" s="42"/>
      <c r="B736" s="48"/>
      <c r="C736" s="326" t="s">
        <v>32</v>
      </c>
      <c r="D736" s="326" t="s">
        <v>2274</v>
      </c>
      <c r="E736" s="20" t="s">
        <v>32</v>
      </c>
      <c r="F736" s="327">
        <v>0</v>
      </c>
      <c r="G736" s="42"/>
      <c r="H736" s="48"/>
    </row>
    <row r="737" s="2" customFormat="1" ht="16.8" customHeight="1">
      <c r="A737" s="42"/>
      <c r="B737" s="48"/>
      <c r="C737" s="326" t="s">
        <v>3963</v>
      </c>
      <c r="D737" s="326" t="s">
        <v>4058</v>
      </c>
      <c r="E737" s="20" t="s">
        <v>32</v>
      </c>
      <c r="F737" s="327">
        <v>7.7089999999999996</v>
      </c>
      <c r="G737" s="42"/>
      <c r="H737" s="48"/>
    </row>
    <row r="738" s="2" customFormat="1" ht="16.8" customHeight="1">
      <c r="A738" s="42"/>
      <c r="B738" s="48"/>
      <c r="C738" s="322" t="s">
        <v>2008</v>
      </c>
      <c r="D738" s="323" t="s">
        <v>2008</v>
      </c>
      <c r="E738" s="324" t="s">
        <v>32</v>
      </c>
      <c r="F738" s="325">
        <v>35</v>
      </c>
      <c r="G738" s="42"/>
      <c r="H738" s="48"/>
    </row>
    <row r="739" s="2" customFormat="1" ht="16.8" customHeight="1">
      <c r="A739" s="42"/>
      <c r="B739" s="48"/>
      <c r="C739" s="326" t="s">
        <v>32</v>
      </c>
      <c r="D739" s="326" t="s">
        <v>2281</v>
      </c>
      <c r="E739" s="20" t="s">
        <v>32</v>
      </c>
      <c r="F739" s="327">
        <v>0</v>
      </c>
      <c r="G739" s="42"/>
      <c r="H739" s="48"/>
    </row>
    <row r="740" s="2" customFormat="1" ht="16.8" customHeight="1">
      <c r="A740" s="42"/>
      <c r="B740" s="48"/>
      <c r="C740" s="326" t="s">
        <v>32</v>
      </c>
      <c r="D740" s="326" t="s">
        <v>3956</v>
      </c>
      <c r="E740" s="20" t="s">
        <v>32</v>
      </c>
      <c r="F740" s="327">
        <v>0</v>
      </c>
      <c r="G740" s="42"/>
      <c r="H740" s="48"/>
    </row>
    <row r="741" s="2" customFormat="1" ht="16.8" customHeight="1">
      <c r="A741" s="42"/>
      <c r="B741" s="48"/>
      <c r="C741" s="326" t="s">
        <v>2008</v>
      </c>
      <c r="D741" s="326" t="s">
        <v>4057</v>
      </c>
      <c r="E741" s="20" t="s">
        <v>32</v>
      </c>
      <c r="F741" s="327">
        <v>35</v>
      </c>
      <c r="G741" s="42"/>
      <c r="H741" s="48"/>
    </row>
    <row r="742" s="2" customFormat="1" ht="16.8" customHeight="1">
      <c r="A742" s="42"/>
      <c r="B742" s="48"/>
      <c r="C742" s="322" t="s">
        <v>2434</v>
      </c>
      <c r="D742" s="323" t="s">
        <v>2434</v>
      </c>
      <c r="E742" s="324" t="s">
        <v>32</v>
      </c>
      <c r="F742" s="325">
        <v>24.129000000000001</v>
      </c>
      <c r="G742" s="42"/>
      <c r="H742" s="48"/>
    </row>
    <row r="743" s="2" customFormat="1" ht="16.8" customHeight="1">
      <c r="A743" s="42"/>
      <c r="B743" s="48"/>
      <c r="C743" s="326" t="s">
        <v>32</v>
      </c>
      <c r="D743" s="326" t="s">
        <v>2433</v>
      </c>
      <c r="E743" s="20" t="s">
        <v>32</v>
      </c>
      <c r="F743" s="327">
        <v>0</v>
      </c>
      <c r="G743" s="42"/>
      <c r="H743" s="48"/>
    </row>
    <row r="744" s="2" customFormat="1" ht="16.8" customHeight="1">
      <c r="A744" s="42"/>
      <c r="B744" s="48"/>
      <c r="C744" s="326" t="s">
        <v>32</v>
      </c>
      <c r="D744" s="326" t="s">
        <v>2027</v>
      </c>
      <c r="E744" s="20" t="s">
        <v>32</v>
      </c>
      <c r="F744" s="327">
        <v>0</v>
      </c>
      <c r="G744" s="42"/>
      <c r="H744" s="48"/>
    </row>
    <row r="745" s="2" customFormat="1" ht="16.8" customHeight="1">
      <c r="A745" s="42"/>
      <c r="B745" s="48"/>
      <c r="C745" s="326" t="s">
        <v>2434</v>
      </c>
      <c r="D745" s="326" t="s">
        <v>2435</v>
      </c>
      <c r="E745" s="20" t="s">
        <v>32</v>
      </c>
      <c r="F745" s="327">
        <v>24.129000000000001</v>
      </c>
      <c r="G745" s="42"/>
      <c r="H745" s="48"/>
    </row>
    <row r="746" s="2" customFormat="1" ht="16.8" customHeight="1">
      <c r="A746" s="42"/>
      <c r="B746" s="48"/>
      <c r="C746" s="322" t="s">
        <v>1731</v>
      </c>
      <c r="D746" s="323" t="s">
        <v>1731</v>
      </c>
      <c r="E746" s="324" t="s">
        <v>32</v>
      </c>
      <c r="F746" s="325">
        <v>33.030000000000001</v>
      </c>
      <c r="G746" s="42"/>
      <c r="H746" s="48"/>
    </row>
    <row r="747" s="2" customFormat="1" ht="16.8" customHeight="1">
      <c r="A747" s="42"/>
      <c r="B747" s="48"/>
      <c r="C747" s="326" t="s">
        <v>32</v>
      </c>
      <c r="D747" s="326" t="s">
        <v>2007</v>
      </c>
      <c r="E747" s="20" t="s">
        <v>32</v>
      </c>
      <c r="F747" s="327">
        <v>0</v>
      </c>
      <c r="G747" s="42"/>
      <c r="H747" s="48"/>
    </row>
    <row r="748" s="2" customFormat="1" ht="16.8" customHeight="1">
      <c r="A748" s="42"/>
      <c r="B748" s="48"/>
      <c r="C748" s="326" t="s">
        <v>1731</v>
      </c>
      <c r="D748" s="326" t="s">
        <v>4059</v>
      </c>
      <c r="E748" s="20" t="s">
        <v>32</v>
      </c>
      <c r="F748" s="327">
        <v>33.030000000000001</v>
      </c>
      <c r="G748" s="42"/>
      <c r="H748" s="48"/>
    </row>
    <row r="749" s="2" customFormat="1" ht="16.8" customHeight="1">
      <c r="A749" s="42"/>
      <c r="B749" s="48"/>
      <c r="C749" s="322" t="s">
        <v>2441</v>
      </c>
      <c r="D749" s="323" t="s">
        <v>2441</v>
      </c>
      <c r="E749" s="324" t="s">
        <v>32</v>
      </c>
      <c r="F749" s="325">
        <v>33.030000000000001</v>
      </c>
      <c r="G749" s="42"/>
      <c r="H749" s="48"/>
    </row>
    <row r="750" s="2" customFormat="1" ht="16.8" customHeight="1">
      <c r="A750" s="42"/>
      <c r="B750" s="48"/>
      <c r="C750" s="326" t="s">
        <v>32</v>
      </c>
      <c r="D750" s="326" t="s">
        <v>2007</v>
      </c>
      <c r="E750" s="20" t="s">
        <v>32</v>
      </c>
      <c r="F750" s="327">
        <v>0</v>
      </c>
      <c r="G750" s="42"/>
      <c r="H750" s="48"/>
    </row>
    <row r="751" s="2" customFormat="1" ht="16.8" customHeight="1">
      <c r="A751" s="42"/>
      <c r="B751" s="48"/>
      <c r="C751" s="326" t="s">
        <v>2441</v>
      </c>
      <c r="D751" s="326" t="s">
        <v>2442</v>
      </c>
      <c r="E751" s="20" t="s">
        <v>32</v>
      </c>
      <c r="F751" s="327">
        <v>33.030000000000001</v>
      </c>
      <c r="G751" s="42"/>
      <c r="H751" s="48"/>
    </row>
    <row r="752" s="2" customFormat="1" ht="16.8" customHeight="1">
      <c r="A752" s="42"/>
      <c r="B752" s="48"/>
      <c r="C752" s="322" t="s">
        <v>1800</v>
      </c>
      <c r="D752" s="323" t="s">
        <v>1800</v>
      </c>
      <c r="E752" s="324" t="s">
        <v>32</v>
      </c>
      <c r="F752" s="325">
        <v>200</v>
      </c>
      <c r="G752" s="42"/>
      <c r="H752" s="48"/>
    </row>
    <row r="753" s="2" customFormat="1" ht="16.8" customHeight="1">
      <c r="A753" s="42"/>
      <c r="B753" s="48"/>
      <c r="C753" s="326" t="s">
        <v>1800</v>
      </c>
      <c r="D753" s="326" t="s">
        <v>2528</v>
      </c>
      <c r="E753" s="20" t="s">
        <v>32</v>
      </c>
      <c r="F753" s="327">
        <v>200</v>
      </c>
      <c r="G753" s="42"/>
      <c r="H753" s="48"/>
    </row>
    <row r="754" s="2" customFormat="1" ht="16.8" customHeight="1">
      <c r="A754" s="42"/>
      <c r="B754" s="48"/>
      <c r="C754" s="322" t="s">
        <v>2361</v>
      </c>
      <c r="D754" s="323" t="s">
        <v>2361</v>
      </c>
      <c r="E754" s="324" t="s">
        <v>32</v>
      </c>
      <c r="F754" s="325">
        <v>24.129000000000001</v>
      </c>
      <c r="G754" s="42"/>
      <c r="H754" s="48"/>
    </row>
    <row r="755" s="2" customFormat="1" ht="16.8" customHeight="1">
      <c r="A755" s="42"/>
      <c r="B755" s="48"/>
      <c r="C755" s="326" t="s">
        <v>32</v>
      </c>
      <c r="D755" s="326" t="s">
        <v>2293</v>
      </c>
      <c r="E755" s="20" t="s">
        <v>32</v>
      </c>
      <c r="F755" s="327">
        <v>0</v>
      </c>
      <c r="G755" s="42"/>
      <c r="H755" s="48"/>
    </row>
    <row r="756" s="2" customFormat="1" ht="16.8" customHeight="1">
      <c r="A756" s="42"/>
      <c r="B756" s="48"/>
      <c r="C756" s="326" t="s">
        <v>32</v>
      </c>
      <c r="D756" s="326" t="s">
        <v>2027</v>
      </c>
      <c r="E756" s="20" t="s">
        <v>32</v>
      </c>
      <c r="F756" s="327">
        <v>0</v>
      </c>
      <c r="G756" s="42"/>
      <c r="H756" s="48"/>
    </row>
    <row r="757" s="2" customFormat="1" ht="16.8" customHeight="1">
      <c r="A757" s="42"/>
      <c r="B757" s="48"/>
      <c r="C757" s="326" t="s">
        <v>2361</v>
      </c>
      <c r="D757" s="326" t="s">
        <v>2435</v>
      </c>
      <c r="E757" s="20" t="s">
        <v>32</v>
      </c>
      <c r="F757" s="327">
        <v>24.129000000000001</v>
      </c>
      <c r="G757" s="42"/>
      <c r="H757" s="48"/>
    </row>
    <row r="758" s="2" customFormat="1" ht="16.8" customHeight="1">
      <c r="A758" s="42"/>
      <c r="B758" s="48"/>
      <c r="C758" s="328" t="s">
        <v>3952</v>
      </c>
      <c r="D758" s="42"/>
      <c r="E758" s="42"/>
      <c r="F758" s="42"/>
      <c r="G758" s="42"/>
      <c r="H758" s="48"/>
    </row>
    <row r="759" s="2" customFormat="1" ht="16.8" customHeight="1">
      <c r="A759" s="42"/>
      <c r="B759" s="48"/>
      <c r="C759" s="326" t="s">
        <v>2023</v>
      </c>
      <c r="D759" s="326" t="s">
        <v>2024</v>
      </c>
      <c r="E759" s="20" t="s">
        <v>1749</v>
      </c>
      <c r="F759" s="327">
        <v>25.335000000000001</v>
      </c>
      <c r="G759" s="42"/>
      <c r="H759" s="48"/>
    </row>
    <row r="760" s="2" customFormat="1" ht="16.8" customHeight="1">
      <c r="A760" s="42"/>
      <c r="B760" s="48"/>
      <c r="C760" s="322" t="s">
        <v>2450</v>
      </c>
      <c r="D760" s="323" t="s">
        <v>2450</v>
      </c>
      <c r="E760" s="324" t="s">
        <v>32</v>
      </c>
      <c r="F760" s="325">
        <v>32.810000000000002</v>
      </c>
      <c r="G760" s="42"/>
      <c r="H760" s="48"/>
    </row>
    <row r="761" s="2" customFormat="1" ht="16.8" customHeight="1">
      <c r="A761" s="42"/>
      <c r="B761" s="48"/>
      <c r="C761" s="326" t="s">
        <v>2450</v>
      </c>
      <c r="D761" s="326" t="s">
        <v>2451</v>
      </c>
      <c r="E761" s="20" t="s">
        <v>32</v>
      </c>
      <c r="F761" s="327">
        <v>32.810000000000002</v>
      </c>
      <c r="G761" s="42"/>
      <c r="H761" s="48"/>
    </row>
    <row r="762" s="2" customFormat="1" ht="16.8" customHeight="1">
      <c r="A762" s="42"/>
      <c r="B762" s="48"/>
      <c r="C762" s="322" t="s">
        <v>1807</v>
      </c>
      <c r="D762" s="323" t="s">
        <v>1807</v>
      </c>
      <c r="E762" s="324" t="s">
        <v>32</v>
      </c>
      <c r="F762" s="325">
        <v>3000</v>
      </c>
      <c r="G762" s="42"/>
      <c r="H762" s="48"/>
    </row>
    <row r="763" s="2" customFormat="1" ht="16.8" customHeight="1">
      <c r="A763" s="42"/>
      <c r="B763" s="48"/>
      <c r="C763" s="326" t="s">
        <v>32</v>
      </c>
      <c r="D763" s="326" t="s">
        <v>1806</v>
      </c>
      <c r="E763" s="20" t="s">
        <v>32</v>
      </c>
      <c r="F763" s="327">
        <v>0</v>
      </c>
      <c r="G763" s="42"/>
      <c r="H763" s="48"/>
    </row>
    <row r="764" s="2" customFormat="1" ht="16.8" customHeight="1">
      <c r="A764" s="42"/>
      <c r="B764" s="48"/>
      <c r="C764" s="326" t="s">
        <v>1807</v>
      </c>
      <c r="D764" s="326" t="s">
        <v>2530</v>
      </c>
      <c r="E764" s="20" t="s">
        <v>32</v>
      </c>
      <c r="F764" s="327">
        <v>3000</v>
      </c>
      <c r="G764" s="42"/>
      <c r="H764" s="48"/>
    </row>
    <row r="765" s="2" customFormat="1" ht="16.8" customHeight="1">
      <c r="A765" s="42"/>
      <c r="B765" s="48"/>
      <c r="C765" s="322" t="s">
        <v>4060</v>
      </c>
      <c r="D765" s="323" t="s">
        <v>4060</v>
      </c>
      <c r="E765" s="324" t="s">
        <v>32</v>
      </c>
      <c r="F765" s="325">
        <v>0</v>
      </c>
      <c r="G765" s="42"/>
      <c r="H765" s="48"/>
    </row>
    <row r="766" s="2" customFormat="1" ht="16.8" customHeight="1">
      <c r="A766" s="42"/>
      <c r="B766" s="48"/>
      <c r="C766" s="326" t="s">
        <v>4060</v>
      </c>
      <c r="D766" s="326" t="s">
        <v>4061</v>
      </c>
      <c r="E766" s="20" t="s">
        <v>32</v>
      </c>
      <c r="F766" s="327">
        <v>0</v>
      </c>
      <c r="G766" s="42"/>
      <c r="H766" s="48"/>
    </row>
    <row r="767" s="2" customFormat="1" ht="16.8" customHeight="1">
      <c r="A767" s="42"/>
      <c r="B767" s="48"/>
      <c r="C767" s="322" t="s">
        <v>4062</v>
      </c>
      <c r="D767" s="323" t="s">
        <v>4062</v>
      </c>
      <c r="E767" s="324" t="s">
        <v>32</v>
      </c>
      <c r="F767" s="325">
        <v>0</v>
      </c>
      <c r="G767" s="42"/>
      <c r="H767" s="48"/>
    </row>
    <row r="768" s="2" customFormat="1" ht="16.8" customHeight="1">
      <c r="A768" s="42"/>
      <c r="B768" s="48"/>
      <c r="C768" s="326" t="s">
        <v>4062</v>
      </c>
      <c r="D768" s="326" t="s">
        <v>4063</v>
      </c>
      <c r="E768" s="20" t="s">
        <v>32</v>
      </c>
      <c r="F768" s="327">
        <v>0</v>
      </c>
      <c r="G768" s="42"/>
      <c r="H768" s="48"/>
    </row>
    <row r="769" s="2" customFormat="1" ht="16.8" customHeight="1">
      <c r="A769" s="42"/>
      <c r="B769" s="48"/>
      <c r="C769" s="322" t="s">
        <v>3965</v>
      </c>
      <c r="D769" s="323" t="s">
        <v>3965</v>
      </c>
      <c r="E769" s="324" t="s">
        <v>32</v>
      </c>
      <c r="F769" s="325">
        <v>-6</v>
      </c>
      <c r="G769" s="42"/>
      <c r="H769" s="48"/>
    </row>
    <row r="770" s="2" customFormat="1" ht="16.8" customHeight="1">
      <c r="A770" s="42"/>
      <c r="B770" s="48"/>
      <c r="C770" s="326" t="s">
        <v>3965</v>
      </c>
      <c r="D770" s="326" t="s">
        <v>4064</v>
      </c>
      <c r="E770" s="20" t="s">
        <v>32</v>
      </c>
      <c r="F770" s="327">
        <v>-6</v>
      </c>
      <c r="G770" s="42"/>
      <c r="H770" s="48"/>
    </row>
    <row r="771" s="2" customFormat="1" ht="16.8" customHeight="1">
      <c r="A771" s="42"/>
      <c r="B771" s="48"/>
      <c r="C771" s="322" t="s">
        <v>4065</v>
      </c>
      <c r="D771" s="323" t="s">
        <v>4065</v>
      </c>
      <c r="E771" s="324" t="s">
        <v>32</v>
      </c>
      <c r="F771" s="325">
        <v>0</v>
      </c>
      <c r="G771" s="42"/>
      <c r="H771" s="48"/>
    </row>
    <row r="772" s="2" customFormat="1" ht="16.8" customHeight="1">
      <c r="A772" s="42"/>
      <c r="B772" s="48"/>
      <c r="C772" s="326" t="s">
        <v>4065</v>
      </c>
      <c r="D772" s="326" t="s">
        <v>4066</v>
      </c>
      <c r="E772" s="20" t="s">
        <v>32</v>
      </c>
      <c r="F772" s="327">
        <v>0</v>
      </c>
      <c r="G772" s="42"/>
      <c r="H772" s="48"/>
    </row>
    <row r="773" s="2" customFormat="1" ht="16.8" customHeight="1">
      <c r="A773" s="42"/>
      <c r="B773" s="48"/>
      <c r="C773" s="322" t="s">
        <v>3967</v>
      </c>
      <c r="D773" s="323" t="s">
        <v>3967</v>
      </c>
      <c r="E773" s="324" t="s">
        <v>32</v>
      </c>
      <c r="F773" s="325">
        <v>40</v>
      </c>
      <c r="G773" s="42"/>
      <c r="H773" s="48"/>
    </row>
    <row r="774" s="2" customFormat="1" ht="16.8" customHeight="1">
      <c r="A774" s="42"/>
      <c r="B774" s="48"/>
      <c r="C774" s="326" t="s">
        <v>3967</v>
      </c>
      <c r="D774" s="326" t="s">
        <v>4067</v>
      </c>
      <c r="E774" s="20" t="s">
        <v>32</v>
      </c>
      <c r="F774" s="327">
        <v>40</v>
      </c>
      <c r="G774" s="42"/>
      <c r="H774" s="48"/>
    </row>
    <row r="775" s="2" customFormat="1" ht="16.8" customHeight="1">
      <c r="A775" s="42"/>
      <c r="B775" s="48"/>
      <c r="C775" s="322" t="s">
        <v>3969</v>
      </c>
      <c r="D775" s="323" t="s">
        <v>3969</v>
      </c>
      <c r="E775" s="324" t="s">
        <v>32</v>
      </c>
      <c r="F775" s="325">
        <v>39.100000000000001</v>
      </c>
      <c r="G775" s="42"/>
      <c r="H775" s="48"/>
    </row>
    <row r="776" s="2" customFormat="1" ht="16.8" customHeight="1">
      <c r="A776" s="42"/>
      <c r="B776" s="48"/>
      <c r="C776" s="326" t="s">
        <v>32</v>
      </c>
      <c r="D776" s="326" t="s">
        <v>2225</v>
      </c>
      <c r="E776" s="20" t="s">
        <v>32</v>
      </c>
      <c r="F776" s="327">
        <v>0</v>
      </c>
      <c r="G776" s="42"/>
      <c r="H776" s="48"/>
    </row>
    <row r="777" s="2" customFormat="1" ht="16.8" customHeight="1">
      <c r="A777" s="42"/>
      <c r="B777" s="48"/>
      <c r="C777" s="326" t="s">
        <v>3969</v>
      </c>
      <c r="D777" s="326" t="s">
        <v>4068</v>
      </c>
      <c r="E777" s="20" t="s">
        <v>32</v>
      </c>
      <c r="F777" s="327">
        <v>39.100000000000001</v>
      </c>
      <c r="G777" s="42"/>
      <c r="H777" s="48"/>
    </row>
    <row r="778" s="2" customFormat="1" ht="16.8" customHeight="1">
      <c r="A778" s="42"/>
      <c r="B778" s="48"/>
      <c r="C778" s="322" t="s">
        <v>4069</v>
      </c>
      <c r="D778" s="323" t="s">
        <v>4069</v>
      </c>
      <c r="E778" s="324" t="s">
        <v>32</v>
      </c>
      <c r="F778" s="325">
        <v>0</v>
      </c>
      <c r="G778" s="42"/>
      <c r="H778" s="48"/>
    </row>
    <row r="779" s="2" customFormat="1" ht="16.8" customHeight="1">
      <c r="A779" s="42"/>
      <c r="B779" s="48"/>
      <c r="C779" s="326" t="s">
        <v>4069</v>
      </c>
      <c r="D779" s="326" t="s">
        <v>4070</v>
      </c>
      <c r="E779" s="20" t="s">
        <v>32</v>
      </c>
      <c r="F779" s="327">
        <v>0</v>
      </c>
      <c r="G779" s="42"/>
      <c r="H779" s="48"/>
    </row>
    <row r="780" s="2" customFormat="1" ht="16.8" customHeight="1">
      <c r="A780" s="42"/>
      <c r="B780" s="48"/>
      <c r="C780" s="322" t="s">
        <v>4018</v>
      </c>
      <c r="D780" s="323" t="s">
        <v>4018</v>
      </c>
      <c r="E780" s="324" t="s">
        <v>32</v>
      </c>
      <c r="F780" s="325">
        <v>6.4000000000000004</v>
      </c>
      <c r="G780" s="42"/>
      <c r="H780" s="48"/>
    </row>
    <row r="781" s="2" customFormat="1" ht="16.8" customHeight="1">
      <c r="A781" s="42"/>
      <c r="B781" s="48"/>
      <c r="C781" s="326" t="s">
        <v>4018</v>
      </c>
      <c r="D781" s="326" t="s">
        <v>4071</v>
      </c>
      <c r="E781" s="20" t="s">
        <v>32</v>
      </c>
      <c r="F781" s="327">
        <v>6.4000000000000004</v>
      </c>
      <c r="G781" s="42"/>
      <c r="H781" s="48"/>
    </row>
    <row r="782" s="2" customFormat="1" ht="16.8" customHeight="1">
      <c r="A782" s="42"/>
      <c r="B782" s="48"/>
      <c r="C782" s="322" t="s">
        <v>4020</v>
      </c>
      <c r="D782" s="323" t="s">
        <v>4020</v>
      </c>
      <c r="E782" s="324" t="s">
        <v>32</v>
      </c>
      <c r="F782" s="325">
        <v>0</v>
      </c>
      <c r="G782" s="42"/>
      <c r="H782" s="48"/>
    </row>
    <row r="783" s="2" customFormat="1" ht="16.8" customHeight="1">
      <c r="A783" s="42"/>
      <c r="B783" s="48"/>
      <c r="C783" s="326" t="s">
        <v>4020</v>
      </c>
      <c r="D783" s="326" t="s">
        <v>4072</v>
      </c>
      <c r="E783" s="20" t="s">
        <v>32</v>
      </c>
      <c r="F783" s="327">
        <v>0</v>
      </c>
      <c r="G783" s="42"/>
      <c r="H783" s="48"/>
    </row>
    <row r="784" s="2" customFormat="1" ht="16.8" customHeight="1">
      <c r="A784" s="42"/>
      <c r="B784" s="48"/>
      <c r="C784" s="322" t="s">
        <v>4073</v>
      </c>
      <c r="D784" s="323" t="s">
        <v>4073</v>
      </c>
      <c r="E784" s="324" t="s">
        <v>32</v>
      </c>
      <c r="F784" s="325">
        <v>5.0999999999999996</v>
      </c>
      <c r="G784" s="42"/>
      <c r="H784" s="48"/>
    </row>
    <row r="785" s="2" customFormat="1" ht="16.8" customHeight="1">
      <c r="A785" s="42"/>
      <c r="B785" s="48"/>
      <c r="C785" s="326" t="s">
        <v>4073</v>
      </c>
      <c r="D785" s="326" t="s">
        <v>4074</v>
      </c>
      <c r="E785" s="20" t="s">
        <v>32</v>
      </c>
      <c r="F785" s="327">
        <v>5.0999999999999996</v>
      </c>
      <c r="G785" s="42"/>
      <c r="H785" s="48"/>
    </row>
    <row r="786" s="2" customFormat="1" ht="16.8" customHeight="1">
      <c r="A786" s="42"/>
      <c r="B786" s="48"/>
      <c r="C786" s="322" t="s">
        <v>4075</v>
      </c>
      <c r="D786" s="323" t="s">
        <v>4075</v>
      </c>
      <c r="E786" s="324" t="s">
        <v>32</v>
      </c>
      <c r="F786" s="325">
        <v>61.600000000000001</v>
      </c>
      <c r="G786" s="42"/>
      <c r="H786" s="48"/>
    </row>
    <row r="787" s="2" customFormat="1" ht="16.8" customHeight="1">
      <c r="A787" s="42"/>
      <c r="B787" s="48"/>
      <c r="C787" s="326" t="s">
        <v>32</v>
      </c>
      <c r="D787" s="326" t="s">
        <v>2328</v>
      </c>
      <c r="E787" s="20" t="s">
        <v>32</v>
      </c>
      <c r="F787" s="327">
        <v>0</v>
      </c>
      <c r="G787" s="42"/>
      <c r="H787" s="48"/>
    </row>
    <row r="788" s="2" customFormat="1" ht="16.8" customHeight="1">
      <c r="A788" s="42"/>
      <c r="B788" s="48"/>
      <c r="C788" s="326" t="s">
        <v>4075</v>
      </c>
      <c r="D788" s="326" t="s">
        <v>4076</v>
      </c>
      <c r="E788" s="20" t="s">
        <v>32</v>
      </c>
      <c r="F788" s="327">
        <v>61.600000000000001</v>
      </c>
      <c r="G788" s="42"/>
      <c r="H788" s="48"/>
    </row>
    <row r="789" s="2" customFormat="1" ht="16.8" customHeight="1">
      <c r="A789" s="42"/>
      <c r="B789" s="48"/>
      <c r="C789" s="322" t="s">
        <v>4077</v>
      </c>
      <c r="D789" s="323" t="s">
        <v>4077</v>
      </c>
      <c r="E789" s="324" t="s">
        <v>32</v>
      </c>
      <c r="F789" s="325">
        <v>61.600000000000001</v>
      </c>
      <c r="G789" s="42"/>
      <c r="H789" s="48"/>
    </row>
    <row r="790" s="2" customFormat="1" ht="16.8" customHeight="1">
      <c r="A790" s="42"/>
      <c r="B790" s="48"/>
      <c r="C790" s="326" t="s">
        <v>32</v>
      </c>
      <c r="D790" s="326" t="s">
        <v>2328</v>
      </c>
      <c r="E790" s="20" t="s">
        <v>32</v>
      </c>
      <c r="F790" s="327">
        <v>0</v>
      </c>
      <c r="G790" s="42"/>
      <c r="H790" s="48"/>
    </row>
    <row r="791" s="2" customFormat="1" ht="16.8" customHeight="1">
      <c r="A791" s="42"/>
      <c r="B791" s="48"/>
      <c r="C791" s="326" t="s">
        <v>4077</v>
      </c>
      <c r="D791" s="326" t="s">
        <v>4076</v>
      </c>
      <c r="E791" s="20" t="s">
        <v>32</v>
      </c>
      <c r="F791" s="327">
        <v>61.600000000000001</v>
      </c>
      <c r="G791" s="42"/>
      <c r="H791" s="48"/>
    </row>
    <row r="792" s="2" customFormat="1" ht="16.8" customHeight="1">
      <c r="A792" s="42"/>
      <c r="B792" s="48"/>
      <c r="C792" s="322" t="s">
        <v>4078</v>
      </c>
      <c r="D792" s="323" t="s">
        <v>4078</v>
      </c>
      <c r="E792" s="324" t="s">
        <v>32</v>
      </c>
      <c r="F792" s="325">
        <v>1.6000000000000001</v>
      </c>
      <c r="G792" s="42"/>
      <c r="H792" s="48"/>
    </row>
    <row r="793" s="2" customFormat="1" ht="16.8" customHeight="1">
      <c r="A793" s="42"/>
      <c r="B793" s="48"/>
      <c r="C793" s="326" t="s">
        <v>4078</v>
      </c>
      <c r="D793" s="326" t="s">
        <v>4079</v>
      </c>
      <c r="E793" s="20" t="s">
        <v>32</v>
      </c>
      <c r="F793" s="327">
        <v>1.6000000000000001</v>
      </c>
      <c r="G793" s="42"/>
      <c r="H793" s="48"/>
    </row>
    <row r="794" s="2" customFormat="1" ht="16.8" customHeight="1">
      <c r="A794" s="42"/>
      <c r="B794" s="48"/>
      <c r="C794" s="322" t="s">
        <v>4080</v>
      </c>
      <c r="D794" s="323" t="s">
        <v>4080</v>
      </c>
      <c r="E794" s="324" t="s">
        <v>32</v>
      </c>
      <c r="F794" s="325">
        <v>0</v>
      </c>
      <c r="G794" s="42"/>
      <c r="H794" s="48"/>
    </row>
    <row r="795" s="2" customFormat="1" ht="16.8" customHeight="1">
      <c r="A795" s="42"/>
      <c r="B795" s="48"/>
      <c r="C795" s="326" t="s">
        <v>4080</v>
      </c>
      <c r="D795" s="326" t="s">
        <v>4081</v>
      </c>
      <c r="E795" s="20" t="s">
        <v>32</v>
      </c>
      <c r="F795" s="327">
        <v>0</v>
      </c>
      <c r="G795" s="42"/>
      <c r="H795" s="48"/>
    </row>
    <row r="796" s="2" customFormat="1" ht="16.8" customHeight="1">
      <c r="A796" s="42"/>
      <c r="B796" s="48"/>
      <c r="C796" s="322" t="s">
        <v>3981</v>
      </c>
      <c r="D796" s="323" t="s">
        <v>3981</v>
      </c>
      <c r="E796" s="324" t="s">
        <v>32</v>
      </c>
      <c r="F796" s="325">
        <v>0.47999999999999998</v>
      </c>
      <c r="G796" s="42"/>
      <c r="H796" s="48"/>
    </row>
    <row r="797" s="2" customFormat="1" ht="16.8" customHeight="1">
      <c r="A797" s="42"/>
      <c r="B797" s="48"/>
      <c r="C797" s="326" t="s">
        <v>3981</v>
      </c>
      <c r="D797" s="326" t="s">
        <v>4082</v>
      </c>
      <c r="E797" s="20" t="s">
        <v>32</v>
      </c>
      <c r="F797" s="327">
        <v>0.47999999999999998</v>
      </c>
      <c r="G797" s="42"/>
      <c r="H797" s="48"/>
    </row>
    <row r="798" s="2" customFormat="1" ht="16.8" customHeight="1">
      <c r="A798" s="42"/>
      <c r="B798" s="48"/>
      <c r="C798" s="322" t="s">
        <v>3982</v>
      </c>
      <c r="D798" s="323" t="s">
        <v>3982</v>
      </c>
      <c r="E798" s="324" t="s">
        <v>32</v>
      </c>
      <c r="F798" s="325">
        <v>33.030000000000001</v>
      </c>
      <c r="G798" s="42"/>
      <c r="H798" s="48"/>
    </row>
    <row r="799" s="2" customFormat="1" ht="16.8" customHeight="1">
      <c r="A799" s="42"/>
      <c r="B799" s="48"/>
      <c r="C799" s="326" t="s">
        <v>32</v>
      </c>
      <c r="D799" s="326" t="s">
        <v>2007</v>
      </c>
      <c r="E799" s="20" t="s">
        <v>32</v>
      </c>
      <c r="F799" s="327">
        <v>0</v>
      </c>
      <c r="G799" s="42"/>
      <c r="H799" s="48"/>
    </row>
    <row r="800" s="2" customFormat="1" ht="16.8" customHeight="1">
      <c r="A800" s="42"/>
      <c r="B800" s="48"/>
      <c r="C800" s="326" t="s">
        <v>3982</v>
      </c>
      <c r="D800" s="326" t="s">
        <v>4083</v>
      </c>
      <c r="E800" s="20" t="s">
        <v>32</v>
      </c>
      <c r="F800" s="327">
        <v>33.030000000000001</v>
      </c>
      <c r="G800" s="42"/>
      <c r="H800" s="48"/>
    </row>
    <row r="801" s="2" customFormat="1" ht="16.8" customHeight="1">
      <c r="A801" s="42"/>
      <c r="B801" s="48"/>
      <c r="C801" s="322" t="s">
        <v>2762</v>
      </c>
      <c r="D801" s="323" t="s">
        <v>2762</v>
      </c>
      <c r="E801" s="324" t="s">
        <v>32</v>
      </c>
      <c r="F801" s="325">
        <v>11.880000000000001</v>
      </c>
      <c r="G801" s="42"/>
      <c r="H801" s="48"/>
    </row>
    <row r="802" s="2" customFormat="1" ht="16.8" customHeight="1">
      <c r="A802" s="42"/>
      <c r="B802" s="48"/>
      <c r="C802" s="326" t="s">
        <v>32</v>
      </c>
      <c r="D802" s="326" t="s">
        <v>2274</v>
      </c>
      <c r="E802" s="20" t="s">
        <v>32</v>
      </c>
      <c r="F802" s="327">
        <v>0</v>
      </c>
      <c r="G802" s="42"/>
      <c r="H802" s="48"/>
    </row>
    <row r="803" s="2" customFormat="1" ht="16.8" customHeight="1">
      <c r="A803" s="42"/>
      <c r="B803" s="48"/>
      <c r="C803" s="326" t="s">
        <v>2762</v>
      </c>
      <c r="D803" s="326" t="s">
        <v>2277</v>
      </c>
      <c r="E803" s="20" t="s">
        <v>32</v>
      </c>
      <c r="F803" s="327">
        <v>11.880000000000001</v>
      </c>
      <c r="G803" s="42"/>
      <c r="H803" s="48"/>
    </row>
    <row r="804" s="2" customFormat="1" ht="16.8" customHeight="1">
      <c r="A804" s="42"/>
      <c r="B804" s="48"/>
      <c r="C804" s="322" t="s">
        <v>4084</v>
      </c>
      <c r="D804" s="323" t="s">
        <v>4084</v>
      </c>
      <c r="E804" s="324" t="s">
        <v>32</v>
      </c>
      <c r="F804" s="325">
        <v>0</v>
      </c>
      <c r="G804" s="42"/>
      <c r="H804" s="48"/>
    </row>
    <row r="805" s="2" customFormat="1" ht="16.8" customHeight="1">
      <c r="A805" s="42"/>
      <c r="B805" s="48"/>
      <c r="C805" s="326" t="s">
        <v>4084</v>
      </c>
      <c r="D805" s="326" t="s">
        <v>4085</v>
      </c>
      <c r="E805" s="20" t="s">
        <v>32</v>
      </c>
      <c r="F805" s="327">
        <v>0</v>
      </c>
      <c r="G805" s="42"/>
      <c r="H805" s="48"/>
    </row>
    <row r="806" s="2" customFormat="1" ht="16.8" customHeight="1">
      <c r="A806" s="42"/>
      <c r="B806" s="48"/>
      <c r="C806" s="322" t="s">
        <v>3984</v>
      </c>
      <c r="D806" s="323" t="s">
        <v>3984</v>
      </c>
      <c r="E806" s="324" t="s">
        <v>32</v>
      </c>
      <c r="F806" s="325">
        <v>0</v>
      </c>
      <c r="G806" s="42"/>
      <c r="H806" s="48"/>
    </row>
    <row r="807" s="2" customFormat="1" ht="16.8" customHeight="1">
      <c r="A807" s="42"/>
      <c r="B807" s="48"/>
      <c r="C807" s="326" t="s">
        <v>3984</v>
      </c>
      <c r="D807" s="326" t="s">
        <v>3985</v>
      </c>
      <c r="E807" s="20" t="s">
        <v>32</v>
      </c>
      <c r="F807" s="327">
        <v>0</v>
      </c>
      <c r="G807" s="42"/>
      <c r="H807" s="48"/>
    </row>
    <row r="808" s="2" customFormat="1" ht="16.8" customHeight="1">
      <c r="A808" s="42"/>
      <c r="B808" s="48"/>
      <c r="C808" s="322" t="s">
        <v>4086</v>
      </c>
      <c r="D808" s="323" t="s">
        <v>4086</v>
      </c>
      <c r="E808" s="324" t="s">
        <v>32</v>
      </c>
      <c r="F808" s="325">
        <v>33.030000000000001</v>
      </c>
      <c r="G808" s="42"/>
      <c r="H808" s="48"/>
    </row>
    <row r="809" s="2" customFormat="1" ht="16.8" customHeight="1">
      <c r="A809" s="42"/>
      <c r="B809" s="48"/>
      <c r="C809" s="326" t="s">
        <v>32</v>
      </c>
      <c r="D809" s="326" t="s">
        <v>2007</v>
      </c>
      <c r="E809" s="20" t="s">
        <v>32</v>
      </c>
      <c r="F809" s="327">
        <v>0</v>
      </c>
      <c r="G809" s="42"/>
      <c r="H809" s="48"/>
    </row>
    <row r="810" s="2" customFormat="1" ht="16.8" customHeight="1">
      <c r="A810" s="42"/>
      <c r="B810" s="48"/>
      <c r="C810" s="326" t="s">
        <v>4086</v>
      </c>
      <c r="D810" s="326" t="s">
        <v>4083</v>
      </c>
      <c r="E810" s="20" t="s">
        <v>32</v>
      </c>
      <c r="F810" s="327">
        <v>33.030000000000001</v>
      </c>
      <c r="G810" s="42"/>
      <c r="H810" s="48"/>
    </row>
    <row r="811" s="2" customFormat="1" ht="16.8" customHeight="1">
      <c r="A811" s="42"/>
      <c r="B811" s="48"/>
      <c r="C811" s="322" t="s">
        <v>2021</v>
      </c>
      <c r="D811" s="323" t="s">
        <v>2021</v>
      </c>
      <c r="E811" s="324" t="s">
        <v>32</v>
      </c>
      <c r="F811" s="325">
        <v>0</v>
      </c>
      <c r="G811" s="42"/>
      <c r="H811" s="48"/>
    </row>
    <row r="812" s="2" customFormat="1" ht="16.8" customHeight="1">
      <c r="A812" s="42"/>
      <c r="B812" s="48"/>
      <c r="C812" s="326" t="s">
        <v>2021</v>
      </c>
      <c r="D812" s="326" t="s">
        <v>2598</v>
      </c>
      <c r="E812" s="20" t="s">
        <v>32</v>
      </c>
      <c r="F812" s="327">
        <v>0</v>
      </c>
      <c r="G812" s="42"/>
      <c r="H812" s="48"/>
    </row>
    <row r="813" s="2" customFormat="1" ht="16.8" customHeight="1">
      <c r="A813" s="42"/>
      <c r="B813" s="48"/>
      <c r="C813" s="322" t="s">
        <v>2363</v>
      </c>
      <c r="D813" s="323" t="s">
        <v>2363</v>
      </c>
      <c r="E813" s="324" t="s">
        <v>32</v>
      </c>
      <c r="F813" s="325">
        <v>33.030000000000001</v>
      </c>
      <c r="G813" s="42"/>
      <c r="H813" s="48"/>
    </row>
    <row r="814" s="2" customFormat="1" ht="16.8" customHeight="1">
      <c r="A814" s="42"/>
      <c r="B814" s="48"/>
      <c r="C814" s="326" t="s">
        <v>2363</v>
      </c>
      <c r="D814" s="326" t="s">
        <v>2443</v>
      </c>
      <c r="E814" s="20" t="s">
        <v>32</v>
      </c>
      <c r="F814" s="327">
        <v>0</v>
      </c>
      <c r="G814" s="42"/>
      <c r="H814" s="48"/>
    </row>
    <row r="815" s="2" customFormat="1" ht="16.8" customHeight="1">
      <c r="A815" s="42"/>
      <c r="B815" s="48"/>
      <c r="C815" s="328" t="s">
        <v>3952</v>
      </c>
      <c r="D815" s="42"/>
      <c r="E815" s="42"/>
      <c r="F815" s="42"/>
      <c r="G815" s="42"/>
      <c r="H815" s="48"/>
    </row>
    <row r="816" s="2" customFormat="1" ht="16.8" customHeight="1">
      <c r="A816" s="42"/>
      <c r="B816" s="48"/>
      <c r="C816" s="326" t="s">
        <v>2017</v>
      </c>
      <c r="D816" s="326" t="s">
        <v>2018</v>
      </c>
      <c r="E816" s="20" t="s">
        <v>1749</v>
      </c>
      <c r="F816" s="327">
        <v>34.682000000000002</v>
      </c>
      <c r="G816" s="42"/>
      <c r="H816" s="48"/>
    </row>
    <row r="817" s="2" customFormat="1" ht="16.8" customHeight="1">
      <c r="A817" s="42"/>
      <c r="B817" s="48"/>
      <c r="C817" s="322" t="s">
        <v>4087</v>
      </c>
      <c r="D817" s="323" t="s">
        <v>4087</v>
      </c>
      <c r="E817" s="324" t="s">
        <v>32</v>
      </c>
      <c r="F817" s="325">
        <v>0</v>
      </c>
      <c r="G817" s="42"/>
      <c r="H817" s="48"/>
    </row>
    <row r="818" s="2" customFormat="1" ht="16.8" customHeight="1">
      <c r="A818" s="42"/>
      <c r="B818" s="48"/>
      <c r="C818" s="326" t="s">
        <v>4087</v>
      </c>
      <c r="D818" s="326" t="s">
        <v>4088</v>
      </c>
      <c r="E818" s="20" t="s">
        <v>32</v>
      </c>
      <c r="F818" s="327">
        <v>0</v>
      </c>
      <c r="G818" s="42"/>
      <c r="H818" s="48"/>
    </row>
    <row r="819" s="2" customFormat="1" ht="16.8" customHeight="1">
      <c r="A819" s="42"/>
      <c r="B819" s="48"/>
      <c r="C819" s="322" t="s">
        <v>2447</v>
      </c>
      <c r="D819" s="323" t="s">
        <v>2447</v>
      </c>
      <c r="E819" s="324" t="s">
        <v>32</v>
      </c>
      <c r="F819" s="325">
        <v>25.335450000000002</v>
      </c>
      <c r="G819" s="42"/>
      <c r="H819" s="48"/>
    </row>
    <row r="820" s="2" customFormat="1" ht="16.8" customHeight="1">
      <c r="A820" s="42"/>
      <c r="B820" s="48"/>
      <c r="C820" s="326" t="s">
        <v>2447</v>
      </c>
      <c r="D820" s="326" t="s">
        <v>2448</v>
      </c>
      <c r="E820" s="20" t="s">
        <v>32</v>
      </c>
      <c r="F820" s="327">
        <v>25.335000000000001</v>
      </c>
      <c r="G820" s="42"/>
      <c r="H820" s="48"/>
    </row>
    <row r="821" s="2" customFormat="1" ht="16.8" customHeight="1">
      <c r="A821" s="42"/>
      <c r="B821" s="48"/>
      <c r="C821" s="322" t="s">
        <v>4089</v>
      </c>
      <c r="D821" s="323" t="s">
        <v>4089</v>
      </c>
      <c r="E821" s="324" t="s">
        <v>32</v>
      </c>
      <c r="F821" s="325">
        <v>0</v>
      </c>
      <c r="G821" s="42"/>
      <c r="H821" s="48"/>
    </row>
    <row r="822" s="2" customFormat="1" ht="16.8" customHeight="1">
      <c r="A822" s="42"/>
      <c r="B822" s="48"/>
      <c r="C822" s="326" t="s">
        <v>4089</v>
      </c>
      <c r="D822" s="326" t="s">
        <v>4090</v>
      </c>
      <c r="E822" s="20" t="s">
        <v>32</v>
      </c>
      <c r="F822" s="327">
        <v>0</v>
      </c>
      <c r="G822" s="42"/>
      <c r="H822" s="48"/>
    </row>
    <row r="823" s="2" customFormat="1" ht="16.8" customHeight="1">
      <c r="A823" s="42"/>
      <c r="B823" s="48"/>
      <c r="C823" s="322" t="s">
        <v>3986</v>
      </c>
      <c r="D823" s="323" t="s">
        <v>3986</v>
      </c>
      <c r="E823" s="324" t="s">
        <v>32</v>
      </c>
      <c r="F823" s="325">
        <v>0</v>
      </c>
      <c r="G823" s="42"/>
      <c r="H823" s="48"/>
    </row>
    <row r="824" s="2" customFormat="1" ht="16.8" customHeight="1">
      <c r="A824" s="42"/>
      <c r="B824" s="48"/>
      <c r="C824" s="326" t="s">
        <v>3986</v>
      </c>
      <c r="D824" s="326" t="s">
        <v>3987</v>
      </c>
      <c r="E824" s="20" t="s">
        <v>32</v>
      </c>
      <c r="F824" s="327">
        <v>0</v>
      </c>
      <c r="G824" s="42"/>
      <c r="H824" s="48"/>
    </row>
    <row r="825" s="2" customFormat="1" ht="16.8" customHeight="1">
      <c r="A825" s="42"/>
      <c r="B825" s="48"/>
      <c r="C825" s="322" t="s">
        <v>3988</v>
      </c>
      <c r="D825" s="323" t="s">
        <v>3988</v>
      </c>
      <c r="E825" s="324" t="s">
        <v>32</v>
      </c>
      <c r="F825" s="325">
        <v>0</v>
      </c>
      <c r="G825" s="42"/>
      <c r="H825" s="48"/>
    </row>
    <row r="826" s="2" customFormat="1" ht="16.8" customHeight="1">
      <c r="A826" s="42"/>
      <c r="B826" s="48"/>
      <c r="C826" s="326" t="s">
        <v>3988</v>
      </c>
      <c r="D826" s="326" t="s">
        <v>3989</v>
      </c>
      <c r="E826" s="20" t="s">
        <v>32</v>
      </c>
      <c r="F826" s="327">
        <v>0</v>
      </c>
      <c r="G826" s="42"/>
      <c r="H826" s="48"/>
    </row>
    <row r="827" s="2" customFormat="1" ht="16.8" customHeight="1">
      <c r="A827" s="42"/>
      <c r="B827" s="48"/>
      <c r="C827" s="322" t="s">
        <v>3990</v>
      </c>
      <c r="D827" s="323" t="s">
        <v>3990</v>
      </c>
      <c r="E827" s="324" t="s">
        <v>32</v>
      </c>
      <c r="F827" s="325">
        <v>0</v>
      </c>
      <c r="G827" s="42"/>
      <c r="H827" s="48"/>
    </row>
    <row r="828" s="2" customFormat="1" ht="16.8" customHeight="1">
      <c r="A828" s="42"/>
      <c r="B828" s="48"/>
      <c r="C828" s="326" t="s">
        <v>3990</v>
      </c>
      <c r="D828" s="326" t="s">
        <v>3991</v>
      </c>
      <c r="E828" s="20" t="s">
        <v>32</v>
      </c>
      <c r="F828" s="327">
        <v>0</v>
      </c>
      <c r="G828" s="42"/>
      <c r="H828" s="48"/>
    </row>
    <row r="829" s="2" customFormat="1" ht="16.8" customHeight="1">
      <c r="A829" s="42"/>
      <c r="B829" s="48"/>
      <c r="C829" s="322" t="s">
        <v>4028</v>
      </c>
      <c r="D829" s="323" t="s">
        <v>4028</v>
      </c>
      <c r="E829" s="324" t="s">
        <v>32</v>
      </c>
      <c r="F829" s="325">
        <v>0</v>
      </c>
      <c r="G829" s="42"/>
      <c r="H829" s="48"/>
    </row>
    <row r="830" s="2" customFormat="1" ht="16.8" customHeight="1">
      <c r="A830" s="42"/>
      <c r="B830" s="48"/>
      <c r="C830" s="326" t="s">
        <v>4028</v>
      </c>
      <c r="D830" s="326" t="s">
        <v>4029</v>
      </c>
      <c r="E830" s="20" t="s">
        <v>32</v>
      </c>
      <c r="F830" s="327">
        <v>0</v>
      </c>
      <c r="G830" s="42"/>
      <c r="H830" s="48"/>
    </row>
    <row r="831" s="2" customFormat="1" ht="16.8" customHeight="1">
      <c r="A831" s="42"/>
      <c r="B831" s="48"/>
      <c r="C831" s="322" t="s">
        <v>4091</v>
      </c>
      <c r="D831" s="323" t="s">
        <v>4091</v>
      </c>
      <c r="E831" s="324" t="s">
        <v>32</v>
      </c>
      <c r="F831" s="325">
        <v>0</v>
      </c>
      <c r="G831" s="42"/>
      <c r="H831" s="48"/>
    </row>
    <row r="832" s="2" customFormat="1" ht="16.8" customHeight="1">
      <c r="A832" s="42"/>
      <c r="B832" s="48"/>
      <c r="C832" s="326" t="s">
        <v>4091</v>
      </c>
      <c r="D832" s="326" t="s">
        <v>4092</v>
      </c>
      <c r="E832" s="20" t="s">
        <v>32</v>
      </c>
      <c r="F832" s="327">
        <v>0</v>
      </c>
      <c r="G832" s="42"/>
      <c r="H832" s="48"/>
    </row>
    <row r="833" s="2" customFormat="1" ht="16.8" customHeight="1">
      <c r="A833" s="42"/>
      <c r="B833" s="48"/>
      <c r="C833" s="322" t="s">
        <v>4093</v>
      </c>
      <c r="D833" s="323" t="s">
        <v>4093</v>
      </c>
      <c r="E833" s="324" t="s">
        <v>32</v>
      </c>
      <c r="F833" s="325">
        <v>18</v>
      </c>
      <c r="G833" s="42"/>
      <c r="H833" s="48"/>
    </row>
    <row r="834" s="2" customFormat="1" ht="16.8" customHeight="1">
      <c r="A834" s="42"/>
      <c r="B834" s="48"/>
      <c r="C834" s="326" t="s">
        <v>4093</v>
      </c>
      <c r="D834" s="326" t="s">
        <v>4094</v>
      </c>
      <c r="E834" s="20" t="s">
        <v>32</v>
      </c>
      <c r="F834" s="327">
        <v>18</v>
      </c>
      <c r="G834" s="42"/>
      <c r="H834" s="48"/>
    </row>
    <row r="835" s="2" customFormat="1" ht="16.8" customHeight="1">
      <c r="A835" s="42"/>
      <c r="B835" s="48"/>
      <c r="C835" s="322" t="s">
        <v>4095</v>
      </c>
      <c r="D835" s="323" t="s">
        <v>4095</v>
      </c>
      <c r="E835" s="324" t="s">
        <v>32</v>
      </c>
      <c r="F835" s="325">
        <v>18</v>
      </c>
      <c r="G835" s="42"/>
      <c r="H835" s="48"/>
    </row>
    <row r="836" s="2" customFormat="1" ht="16.8" customHeight="1">
      <c r="A836" s="42"/>
      <c r="B836" s="48"/>
      <c r="C836" s="326" t="s">
        <v>4095</v>
      </c>
      <c r="D836" s="326" t="s">
        <v>4094</v>
      </c>
      <c r="E836" s="20" t="s">
        <v>32</v>
      </c>
      <c r="F836" s="327">
        <v>18</v>
      </c>
      <c r="G836" s="42"/>
      <c r="H836" s="48"/>
    </row>
    <row r="837" s="2" customFormat="1" ht="16.8" customHeight="1">
      <c r="A837" s="42"/>
      <c r="B837" s="48"/>
      <c r="C837" s="322" t="s">
        <v>4096</v>
      </c>
      <c r="D837" s="323" t="s">
        <v>4096</v>
      </c>
      <c r="E837" s="324" t="s">
        <v>32</v>
      </c>
      <c r="F837" s="325">
        <v>0</v>
      </c>
      <c r="G837" s="42"/>
      <c r="H837" s="48"/>
    </row>
    <row r="838" s="2" customFormat="1" ht="16.8" customHeight="1">
      <c r="A838" s="42"/>
      <c r="B838" s="48"/>
      <c r="C838" s="326" t="s">
        <v>4096</v>
      </c>
      <c r="D838" s="326" t="s">
        <v>4097</v>
      </c>
      <c r="E838" s="20" t="s">
        <v>32</v>
      </c>
      <c r="F838" s="327">
        <v>0</v>
      </c>
      <c r="G838" s="42"/>
      <c r="H838" s="48"/>
    </row>
    <row r="839" s="2" customFormat="1" ht="16.8" customHeight="1">
      <c r="A839" s="42"/>
      <c r="B839" s="48"/>
      <c r="C839" s="322" t="s">
        <v>3998</v>
      </c>
      <c r="D839" s="323" t="s">
        <v>3998</v>
      </c>
      <c r="E839" s="324" t="s">
        <v>32</v>
      </c>
      <c r="F839" s="325">
        <v>0</v>
      </c>
      <c r="G839" s="42"/>
      <c r="H839" s="48"/>
    </row>
    <row r="840" s="2" customFormat="1" ht="16.8" customHeight="1">
      <c r="A840" s="42"/>
      <c r="B840" s="48"/>
      <c r="C840" s="326" t="s">
        <v>3998</v>
      </c>
      <c r="D840" s="326" t="s">
        <v>3999</v>
      </c>
      <c r="E840" s="20" t="s">
        <v>32</v>
      </c>
      <c r="F840" s="327">
        <v>0</v>
      </c>
      <c r="G840" s="42"/>
      <c r="H840" s="48"/>
    </row>
    <row r="841" s="2" customFormat="1" ht="16.8" customHeight="1">
      <c r="A841" s="42"/>
      <c r="B841" s="48"/>
      <c r="C841" s="322" t="s">
        <v>4098</v>
      </c>
      <c r="D841" s="323" t="s">
        <v>4098</v>
      </c>
      <c r="E841" s="324" t="s">
        <v>32</v>
      </c>
      <c r="F841" s="325">
        <v>0</v>
      </c>
      <c r="G841" s="42"/>
      <c r="H841" s="48"/>
    </row>
    <row r="842" s="2" customFormat="1" ht="16.8" customHeight="1">
      <c r="A842" s="42"/>
      <c r="B842" s="48"/>
      <c r="C842" s="326" t="s">
        <v>4098</v>
      </c>
      <c r="D842" s="326" t="s">
        <v>4099</v>
      </c>
      <c r="E842" s="20" t="s">
        <v>32</v>
      </c>
      <c r="F842" s="327">
        <v>0</v>
      </c>
      <c r="G842" s="42"/>
      <c r="H842" s="48"/>
    </row>
    <row r="843" s="2" customFormat="1" ht="16.8" customHeight="1">
      <c r="A843" s="42"/>
      <c r="B843" s="48"/>
      <c r="C843" s="322" t="s">
        <v>2658</v>
      </c>
      <c r="D843" s="323" t="s">
        <v>2658</v>
      </c>
      <c r="E843" s="324" t="s">
        <v>32</v>
      </c>
      <c r="F843" s="325">
        <v>0</v>
      </c>
      <c r="G843" s="42"/>
      <c r="H843" s="48"/>
    </row>
    <row r="844" s="2" customFormat="1" ht="16.8" customHeight="1">
      <c r="A844" s="42"/>
      <c r="B844" s="48"/>
      <c r="C844" s="326" t="s">
        <v>2658</v>
      </c>
      <c r="D844" s="326" t="s">
        <v>2764</v>
      </c>
      <c r="E844" s="20" t="s">
        <v>32</v>
      </c>
      <c r="F844" s="327">
        <v>0</v>
      </c>
      <c r="G844" s="42"/>
      <c r="H844" s="48"/>
    </row>
    <row r="845" s="2" customFormat="1" ht="16.8" customHeight="1">
      <c r="A845" s="42"/>
      <c r="B845" s="48"/>
      <c r="C845" s="322" t="s">
        <v>4100</v>
      </c>
      <c r="D845" s="323" t="s">
        <v>4100</v>
      </c>
      <c r="E845" s="324" t="s">
        <v>32</v>
      </c>
      <c r="F845" s="325">
        <v>0</v>
      </c>
      <c r="G845" s="42"/>
      <c r="H845" s="48"/>
    </row>
    <row r="846" s="2" customFormat="1" ht="16.8" customHeight="1">
      <c r="A846" s="42"/>
      <c r="B846" s="48"/>
      <c r="C846" s="326" t="s">
        <v>4100</v>
      </c>
      <c r="D846" s="326" t="s">
        <v>4101</v>
      </c>
      <c r="E846" s="20" t="s">
        <v>32</v>
      </c>
      <c r="F846" s="327">
        <v>0</v>
      </c>
      <c r="G846" s="42"/>
      <c r="H846" s="48"/>
    </row>
    <row r="847" s="2" customFormat="1" ht="16.8" customHeight="1">
      <c r="A847" s="42"/>
      <c r="B847" s="48"/>
      <c r="C847" s="322" t="s">
        <v>2444</v>
      </c>
      <c r="D847" s="323" t="s">
        <v>2444</v>
      </c>
      <c r="E847" s="324" t="s">
        <v>32</v>
      </c>
      <c r="F847" s="325">
        <v>34.6815</v>
      </c>
      <c r="G847" s="42"/>
      <c r="H847" s="48"/>
    </row>
    <row r="848" s="2" customFormat="1" ht="16.8" customHeight="1">
      <c r="A848" s="42"/>
      <c r="B848" s="48"/>
      <c r="C848" s="326" t="s">
        <v>2363</v>
      </c>
      <c r="D848" s="326" t="s">
        <v>2443</v>
      </c>
      <c r="E848" s="20" t="s">
        <v>32</v>
      </c>
      <c r="F848" s="327">
        <v>0</v>
      </c>
      <c r="G848" s="42"/>
      <c r="H848" s="48"/>
    </row>
    <row r="849" s="2" customFormat="1" ht="16.8" customHeight="1">
      <c r="A849" s="42"/>
      <c r="B849" s="48"/>
      <c r="C849" s="326" t="s">
        <v>2444</v>
      </c>
      <c r="D849" s="326" t="s">
        <v>2445</v>
      </c>
      <c r="E849" s="20" t="s">
        <v>32</v>
      </c>
      <c r="F849" s="327">
        <v>34.682000000000002</v>
      </c>
      <c r="G849" s="42"/>
      <c r="H849" s="48"/>
    </row>
    <row r="850" s="2" customFormat="1" ht="16.8" customHeight="1">
      <c r="A850" s="42"/>
      <c r="B850" s="48"/>
      <c r="C850" s="322" t="s">
        <v>4102</v>
      </c>
      <c r="D850" s="323" t="s">
        <v>4102</v>
      </c>
      <c r="E850" s="324" t="s">
        <v>32</v>
      </c>
      <c r="F850" s="325">
        <v>26.202999999999999</v>
      </c>
      <c r="G850" s="42"/>
      <c r="H850" s="48"/>
    </row>
    <row r="851" s="2" customFormat="1" ht="16.8" customHeight="1">
      <c r="A851" s="42"/>
      <c r="B851" s="48"/>
      <c r="C851" s="326" t="s">
        <v>4102</v>
      </c>
      <c r="D851" s="326" t="s">
        <v>4103</v>
      </c>
      <c r="E851" s="20" t="s">
        <v>32</v>
      </c>
      <c r="F851" s="327">
        <v>26.202999999999999</v>
      </c>
      <c r="G851" s="42"/>
      <c r="H851" s="48"/>
    </row>
    <row r="852" s="2" customFormat="1" ht="16.8" customHeight="1">
      <c r="A852" s="42"/>
      <c r="B852" s="48"/>
      <c r="C852" s="322" t="s">
        <v>4104</v>
      </c>
      <c r="D852" s="323" t="s">
        <v>4104</v>
      </c>
      <c r="E852" s="324" t="s">
        <v>32</v>
      </c>
      <c r="F852" s="325">
        <v>26.202999999999999</v>
      </c>
      <c r="G852" s="42"/>
      <c r="H852" s="48"/>
    </row>
    <row r="853" s="2" customFormat="1" ht="16.8" customHeight="1">
      <c r="A853" s="42"/>
      <c r="B853" s="48"/>
      <c r="C853" s="326" t="s">
        <v>4104</v>
      </c>
      <c r="D853" s="326" t="s">
        <v>4103</v>
      </c>
      <c r="E853" s="20" t="s">
        <v>32</v>
      </c>
      <c r="F853" s="327">
        <v>26.202999999999999</v>
      </c>
      <c r="G853" s="42"/>
      <c r="H853" s="48"/>
    </row>
    <row r="854" s="2" customFormat="1" ht="16.8" customHeight="1">
      <c r="A854" s="42"/>
      <c r="B854" s="48"/>
      <c r="C854" s="322" t="s">
        <v>4105</v>
      </c>
      <c r="D854" s="323" t="s">
        <v>4105</v>
      </c>
      <c r="E854" s="324" t="s">
        <v>32</v>
      </c>
      <c r="F854" s="325">
        <v>21.448</v>
      </c>
      <c r="G854" s="42"/>
      <c r="H854" s="48"/>
    </row>
    <row r="855" s="2" customFormat="1" ht="16.8" customHeight="1">
      <c r="A855" s="42"/>
      <c r="B855" s="48"/>
      <c r="C855" s="326" t="s">
        <v>4105</v>
      </c>
      <c r="D855" s="326" t="s">
        <v>4106</v>
      </c>
      <c r="E855" s="20" t="s">
        <v>32</v>
      </c>
      <c r="F855" s="327">
        <v>21.448</v>
      </c>
      <c r="G855" s="42"/>
      <c r="H855" s="48"/>
    </row>
    <row r="856" s="2" customFormat="1" ht="16.8" customHeight="1">
      <c r="A856" s="42"/>
      <c r="B856" s="48"/>
      <c r="C856" s="322" t="s">
        <v>4107</v>
      </c>
      <c r="D856" s="323" t="s">
        <v>4107</v>
      </c>
      <c r="E856" s="324" t="s">
        <v>32</v>
      </c>
      <c r="F856" s="325">
        <v>21.448</v>
      </c>
      <c r="G856" s="42"/>
      <c r="H856" s="48"/>
    </row>
    <row r="857" s="2" customFormat="1" ht="16.8" customHeight="1">
      <c r="A857" s="42"/>
      <c r="B857" s="48"/>
      <c r="C857" s="326" t="s">
        <v>4107</v>
      </c>
      <c r="D857" s="326" t="s">
        <v>4106</v>
      </c>
      <c r="E857" s="20" t="s">
        <v>32</v>
      </c>
      <c r="F857" s="327">
        <v>21.448</v>
      </c>
      <c r="G857" s="42"/>
      <c r="H857" s="48"/>
    </row>
    <row r="858" s="2" customFormat="1" ht="16.8" customHeight="1">
      <c r="A858" s="42"/>
      <c r="B858" s="48"/>
      <c r="C858" s="322" t="s">
        <v>4108</v>
      </c>
      <c r="D858" s="323" t="s">
        <v>4108</v>
      </c>
      <c r="E858" s="324" t="s">
        <v>32</v>
      </c>
      <c r="F858" s="325">
        <v>14.300000000000001</v>
      </c>
      <c r="G858" s="42"/>
      <c r="H858" s="48"/>
    </row>
    <row r="859" s="2" customFormat="1" ht="16.8" customHeight="1">
      <c r="A859" s="42"/>
      <c r="B859" s="48"/>
      <c r="C859" s="326" t="s">
        <v>4108</v>
      </c>
      <c r="D859" s="326" t="s">
        <v>4109</v>
      </c>
      <c r="E859" s="20" t="s">
        <v>32</v>
      </c>
      <c r="F859" s="327">
        <v>14.300000000000001</v>
      </c>
      <c r="G859" s="42"/>
      <c r="H859" s="48"/>
    </row>
    <row r="860" s="2" customFormat="1" ht="16.8" customHeight="1">
      <c r="A860" s="42"/>
      <c r="B860" s="48"/>
      <c r="C860" s="322" t="s">
        <v>4110</v>
      </c>
      <c r="D860" s="323" t="s">
        <v>4110</v>
      </c>
      <c r="E860" s="324" t="s">
        <v>32</v>
      </c>
      <c r="F860" s="325">
        <v>14.300000000000001</v>
      </c>
      <c r="G860" s="42"/>
      <c r="H860" s="48"/>
    </row>
    <row r="861" s="2" customFormat="1" ht="16.8" customHeight="1">
      <c r="A861" s="42"/>
      <c r="B861" s="48"/>
      <c r="C861" s="326" t="s">
        <v>4110</v>
      </c>
      <c r="D861" s="326" t="s">
        <v>4109</v>
      </c>
      <c r="E861" s="20" t="s">
        <v>32</v>
      </c>
      <c r="F861" s="327">
        <v>14.300000000000001</v>
      </c>
      <c r="G861" s="42"/>
      <c r="H861" s="48"/>
    </row>
    <row r="862" s="2" customFormat="1" ht="16.8" customHeight="1">
      <c r="A862" s="42"/>
      <c r="B862" s="48"/>
      <c r="C862" s="322" t="s">
        <v>4111</v>
      </c>
      <c r="D862" s="323" t="s">
        <v>4111</v>
      </c>
      <c r="E862" s="324" t="s">
        <v>32</v>
      </c>
      <c r="F862" s="325">
        <v>0</v>
      </c>
      <c r="G862" s="42"/>
      <c r="H862" s="48"/>
    </row>
    <row r="863" s="2" customFormat="1" ht="16.8" customHeight="1">
      <c r="A863" s="42"/>
      <c r="B863" s="48"/>
      <c r="C863" s="326" t="s">
        <v>4111</v>
      </c>
      <c r="D863" s="326" t="s">
        <v>4112</v>
      </c>
      <c r="E863" s="20" t="s">
        <v>32</v>
      </c>
      <c r="F863" s="327">
        <v>0</v>
      </c>
      <c r="G863" s="42"/>
      <c r="H863" s="48"/>
    </row>
    <row r="864" s="2" customFormat="1" ht="16.8" customHeight="1">
      <c r="A864" s="42"/>
      <c r="B864" s="48"/>
      <c r="C864" s="322" t="s">
        <v>4113</v>
      </c>
      <c r="D864" s="323" t="s">
        <v>4113</v>
      </c>
      <c r="E864" s="324" t="s">
        <v>32</v>
      </c>
      <c r="F864" s="325">
        <v>0</v>
      </c>
      <c r="G864" s="42"/>
      <c r="H864" s="48"/>
    </row>
    <row r="865" s="2" customFormat="1" ht="16.8" customHeight="1">
      <c r="A865" s="42"/>
      <c r="B865" s="48"/>
      <c r="C865" s="326" t="s">
        <v>4113</v>
      </c>
      <c r="D865" s="326" t="s">
        <v>4114</v>
      </c>
      <c r="E865" s="20" t="s">
        <v>32</v>
      </c>
      <c r="F865" s="327">
        <v>0</v>
      </c>
      <c r="G865" s="42"/>
      <c r="H865" s="48"/>
    </row>
    <row r="866" s="2" customFormat="1" ht="26.4" customHeight="1">
      <c r="A866" s="42"/>
      <c r="B866" s="48"/>
      <c r="C866" s="321" t="s">
        <v>4115</v>
      </c>
      <c r="D866" s="321" t="s">
        <v>144</v>
      </c>
      <c r="E866" s="42"/>
      <c r="F866" s="42"/>
      <c r="G866" s="42"/>
      <c r="H866" s="48"/>
    </row>
    <row r="867" s="2" customFormat="1" ht="16.8" customHeight="1">
      <c r="A867" s="42"/>
      <c r="B867" s="48"/>
      <c r="C867" s="322" t="s">
        <v>1752</v>
      </c>
      <c r="D867" s="323" t="s">
        <v>1752</v>
      </c>
      <c r="E867" s="324" t="s">
        <v>32</v>
      </c>
      <c r="F867" s="325">
        <v>200</v>
      </c>
      <c r="G867" s="42"/>
      <c r="H867" s="48"/>
    </row>
    <row r="868" s="2" customFormat="1" ht="16.8" customHeight="1">
      <c r="A868" s="42"/>
      <c r="B868" s="48"/>
      <c r="C868" s="326" t="s">
        <v>32</v>
      </c>
      <c r="D868" s="326" t="s">
        <v>1759</v>
      </c>
      <c r="E868" s="20" t="s">
        <v>32</v>
      </c>
      <c r="F868" s="327">
        <v>0</v>
      </c>
      <c r="G868" s="42"/>
      <c r="H868" s="48"/>
    </row>
    <row r="869" s="2" customFormat="1" ht="16.8" customHeight="1">
      <c r="A869" s="42"/>
      <c r="B869" s="48"/>
      <c r="C869" s="326" t="s">
        <v>1752</v>
      </c>
      <c r="D869" s="326" t="s">
        <v>2519</v>
      </c>
      <c r="E869" s="20" t="s">
        <v>32</v>
      </c>
      <c r="F869" s="327">
        <v>200</v>
      </c>
      <c r="G869" s="42"/>
      <c r="H869" s="48"/>
    </row>
    <row r="870" s="2" customFormat="1" ht="16.8" customHeight="1">
      <c r="A870" s="42"/>
      <c r="B870" s="48"/>
      <c r="C870" s="322" t="s">
        <v>1814</v>
      </c>
      <c r="D870" s="323" t="s">
        <v>1814</v>
      </c>
      <c r="E870" s="324" t="s">
        <v>32</v>
      </c>
      <c r="F870" s="325">
        <v>40</v>
      </c>
      <c r="G870" s="42"/>
      <c r="H870" s="48"/>
    </row>
    <row r="871" s="2" customFormat="1" ht="16.8" customHeight="1">
      <c r="A871" s="42"/>
      <c r="B871" s="48"/>
      <c r="C871" s="326" t="s">
        <v>32</v>
      </c>
      <c r="D871" s="326" t="s">
        <v>1826</v>
      </c>
      <c r="E871" s="20" t="s">
        <v>32</v>
      </c>
      <c r="F871" s="327">
        <v>0</v>
      </c>
      <c r="G871" s="42"/>
      <c r="H871" s="48"/>
    </row>
    <row r="872" s="2" customFormat="1" ht="16.8" customHeight="1">
      <c r="A872" s="42"/>
      <c r="B872" s="48"/>
      <c r="C872" s="326" t="s">
        <v>1814</v>
      </c>
      <c r="D872" s="326" t="s">
        <v>2379</v>
      </c>
      <c r="E872" s="20" t="s">
        <v>32</v>
      </c>
      <c r="F872" s="327">
        <v>40</v>
      </c>
      <c r="G872" s="42"/>
      <c r="H872" s="48"/>
    </row>
    <row r="873" s="2" customFormat="1" ht="16.8" customHeight="1">
      <c r="A873" s="42"/>
      <c r="B873" s="48"/>
      <c r="C873" s="322" t="s">
        <v>2541</v>
      </c>
      <c r="D873" s="323" t="s">
        <v>2541</v>
      </c>
      <c r="E873" s="324" t="s">
        <v>32</v>
      </c>
      <c r="F873" s="325">
        <v>400</v>
      </c>
      <c r="G873" s="42"/>
      <c r="H873" s="48"/>
    </row>
    <row r="874" s="2" customFormat="1" ht="16.8" customHeight="1">
      <c r="A874" s="42"/>
      <c r="B874" s="48"/>
      <c r="C874" s="326" t="s">
        <v>32</v>
      </c>
      <c r="D874" s="326" t="s">
        <v>1819</v>
      </c>
      <c r="E874" s="20" t="s">
        <v>32</v>
      </c>
      <c r="F874" s="327">
        <v>0</v>
      </c>
      <c r="G874" s="42"/>
      <c r="H874" s="48"/>
    </row>
    <row r="875" s="2" customFormat="1" ht="16.8" customHeight="1">
      <c r="A875" s="42"/>
      <c r="B875" s="48"/>
      <c r="C875" s="326" t="s">
        <v>2541</v>
      </c>
      <c r="D875" s="326" t="s">
        <v>2381</v>
      </c>
      <c r="E875" s="20" t="s">
        <v>32</v>
      </c>
      <c r="F875" s="327">
        <v>400</v>
      </c>
      <c r="G875" s="42"/>
      <c r="H875" s="48"/>
    </row>
    <row r="876" s="2" customFormat="1" ht="16.8" customHeight="1">
      <c r="A876" s="42"/>
      <c r="B876" s="48"/>
      <c r="C876" s="322" t="s">
        <v>1820</v>
      </c>
      <c r="D876" s="323" t="s">
        <v>1820</v>
      </c>
      <c r="E876" s="324" t="s">
        <v>32</v>
      </c>
      <c r="F876" s="325">
        <v>162</v>
      </c>
      <c r="G876" s="42"/>
      <c r="H876" s="48"/>
    </row>
    <row r="877" s="2" customFormat="1" ht="16.8" customHeight="1">
      <c r="A877" s="42"/>
      <c r="B877" s="48"/>
      <c r="C877" s="326" t="s">
        <v>1820</v>
      </c>
      <c r="D877" s="326" t="s">
        <v>4116</v>
      </c>
      <c r="E877" s="20" t="s">
        <v>32</v>
      </c>
      <c r="F877" s="327">
        <v>162</v>
      </c>
      <c r="G877" s="42"/>
      <c r="H877" s="48"/>
    </row>
    <row r="878" s="2" customFormat="1" ht="16.8" customHeight="1">
      <c r="A878" s="42"/>
      <c r="B878" s="48"/>
      <c r="C878" s="322" t="s">
        <v>1827</v>
      </c>
      <c r="D878" s="323" t="s">
        <v>1827</v>
      </c>
      <c r="E878" s="324" t="s">
        <v>32</v>
      </c>
      <c r="F878" s="325">
        <v>404</v>
      </c>
      <c r="G878" s="42"/>
      <c r="H878" s="48"/>
    </row>
    <row r="879" s="2" customFormat="1" ht="16.8" customHeight="1">
      <c r="A879" s="42"/>
      <c r="B879" s="48"/>
      <c r="C879" s="326" t="s">
        <v>32</v>
      </c>
      <c r="D879" s="326" t="s">
        <v>2544</v>
      </c>
      <c r="E879" s="20" t="s">
        <v>32</v>
      </c>
      <c r="F879" s="327">
        <v>0</v>
      </c>
      <c r="G879" s="42"/>
      <c r="H879" s="48"/>
    </row>
    <row r="880" s="2" customFormat="1" ht="16.8" customHeight="1">
      <c r="A880" s="42"/>
      <c r="B880" s="48"/>
      <c r="C880" s="326" t="s">
        <v>1827</v>
      </c>
      <c r="D880" s="326" t="s">
        <v>2545</v>
      </c>
      <c r="E880" s="20" t="s">
        <v>32</v>
      </c>
      <c r="F880" s="327">
        <v>404</v>
      </c>
      <c r="G880" s="42"/>
      <c r="H880" s="48"/>
    </row>
    <row r="881" s="2" customFormat="1" ht="16.8" customHeight="1">
      <c r="A881" s="42"/>
      <c r="B881" s="48"/>
      <c r="C881" s="322" t="s">
        <v>1833</v>
      </c>
      <c r="D881" s="323" t="s">
        <v>1833</v>
      </c>
      <c r="E881" s="324" t="s">
        <v>32</v>
      </c>
      <c r="F881" s="325">
        <v>6</v>
      </c>
      <c r="G881" s="42"/>
      <c r="H881" s="48"/>
    </row>
    <row r="882" s="2" customFormat="1" ht="16.8" customHeight="1">
      <c r="A882" s="42"/>
      <c r="B882" s="48"/>
      <c r="C882" s="326" t="s">
        <v>32</v>
      </c>
      <c r="D882" s="326" t="s">
        <v>1782</v>
      </c>
      <c r="E882" s="20" t="s">
        <v>32</v>
      </c>
      <c r="F882" s="327">
        <v>0</v>
      </c>
      <c r="G882" s="42"/>
      <c r="H882" s="48"/>
    </row>
    <row r="883" s="2" customFormat="1" ht="16.8" customHeight="1">
      <c r="A883" s="42"/>
      <c r="B883" s="48"/>
      <c r="C883" s="326" t="s">
        <v>1833</v>
      </c>
      <c r="D883" s="326" t="s">
        <v>2524</v>
      </c>
      <c r="E883" s="20" t="s">
        <v>32</v>
      </c>
      <c r="F883" s="327">
        <v>6</v>
      </c>
      <c r="G883" s="42"/>
      <c r="H883" s="48"/>
    </row>
    <row r="884" s="2" customFormat="1" ht="16.8" customHeight="1">
      <c r="A884" s="42"/>
      <c r="B884" s="48"/>
      <c r="C884" s="322" t="s">
        <v>2689</v>
      </c>
      <c r="D884" s="323" t="s">
        <v>2689</v>
      </c>
      <c r="E884" s="324" t="s">
        <v>32</v>
      </c>
      <c r="F884" s="325">
        <v>99.959999999999994</v>
      </c>
      <c r="G884" s="42"/>
      <c r="H884" s="48"/>
    </row>
    <row r="885" s="2" customFormat="1" ht="16.8" customHeight="1">
      <c r="A885" s="42"/>
      <c r="B885" s="48"/>
      <c r="C885" s="326" t="s">
        <v>32</v>
      </c>
      <c r="D885" s="326" t="s">
        <v>2225</v>
      </c>
      <c r="E885" s="20" t="s">
        <v>32</v>
      </c>
      <c r="F885" s="327">
        <v>0</v>
      </c>
      <c r="G885" s="42"/>
      <c r="H885" s="48"/>
    </row>
    <row r="886" s="2" customFormat="1" ht="16.8" customHeight="1">
      <c r="A886" s="42"/>
      <c r="B886" s="48"/>
      <c r="C886" s="326" t="s">
        <v>2689</v>
      </c>
      <c r="D886" s="326" t="s">
        <v>4117</v>
      </c>
      <c r="E886" s="20" t="s">
        <v>32</v>
      </c>
      <c r="F886" s="327">
        <v>99.959999999999994</v>
      </c>
      <c r="G886" s="42"/>
      <c r="H886" s="48"/>
    </row>
    <row r="887" s="2" customFormat="1" ht="16.8" customHeight="1">
      <c r="A887" s="42"/>
      <c r="B887" s="48"/>
      <c r="C887" s="322" t="s">
        <v>1841</v>
      </c>
      <c r="D887" s="323" t="s">
        <v>1841</v>
      </c>
      <c r="E887" s="324" t="s">
        <v>32</v>
      </c>
      <c r="F887" s="325">
        <v>170</v>
      </c>
      <c r="G887" s="42"/>
      <c r="H887" s="48"/>
    </row>
    <row r="888" s="2" customFormat="1" ht="16.8" customHeight="1">
      <c r="A888" s="42"/>
      <c r="B888" s="48"/>
      <c r="C888" s="326" t="s">
        <v>32</v>
      </c>
      <c r="D888" s="326" t="s">
        <v>1759</v>
      </c>
      <c r="E888" s="20" t="s">
        <v>32</v>
      </c>
      <c r="F888" s="327">
        <v>0</v>
      </c>
      <c r="G888" s="42"/>
      <c r="H888" s="48"/>
    </row>
    <row r="889" s="2" customFormat="1" ht="16.8" customHeight="1">
      <c r="A889" s="42"/>
      <c r="B889" s="48"/>
      <c r="C889" s="326" t="s">
        <v>1841</v>
      </c>
      <c r="D889" s="326" t="s">
        <v>1855</v>
      </c>
      <c r="E889" s="20" t="s">
        <v>32</v>
      </c>
      <c r="F889" s="327">
        <v>170</v>
      </c>
      <c r="G889" s="42"/>
      <c r="H889" s="48"/>
    </row>
    <row r="890" s="2" customFormat="1" ht="16.8" customHeight="1">
      <c r="A890" s="42"/>
      <c r="B890" s="48"/>
      <c r="C890" s="322" t="s">
        <v>2550</v>
      </c>
      <c r="D890" s="323" t="s">
        <v>2550</v>
      </c>
      <c r="E890" s="324" t="s">
        <v>32</v>
      </c>
      <c r="F890" s="325">
        <v>32.299999999999997</v>
      </c>
      <c r="G890" s="42"/>
      <c r="H890" s="48"/>
    </row>
    <row r="891" s="2" customFormat="1" ht="16.8" customHeight="1">
      <c r="A891" s="42"/>
      <c r="B891" s="48"/>
      <c r="C891" s="326" t="s">
        <v>32</v>
      </c>
      <c r="D891" s="326" t="s">
        <v>1759</v>
      </c>
      <c r="E891" s="20" t="s">
        <v>32</v>
      </c>
      <c r="F891" s="327">
        <v>0</v>
      </c>
      <c r="G891" s="42"/>
      <c r="H891" s="48"/>
    </row>
    <row r="892" s="2" customFormat="1" ht="16.8" customHeight="1">
      <c r="A892" s="42"/>
      <c r="B892" s="48"/>
      <c r="C892" s="326" t="s">
        <v>2550</v>
      </c>
      <c r="D892" s="326" t="s">
        <v>1860</v>
      </c>
      <c r="E892" s="20" t="s">
        <v>32</v>
      </c>
      <c r="F892" s="327">
        <v>32.299999999999997</v>
      </c>
      <c r="G892" s="42"/>
      <c r="H892" s="48"/>
    </row>
    <row r="893" s="2" customFormat="1" ht="16.8" customHeight="1">
      <c r="A893" s="42"/>
      <c r="B893" s="48"/>
      <c r="C893" s="322" t="s">
        <v>2226</v>
      </c>
      <c r="D893" s="323" t="s">
        <v>2226</v>
      </c>
      <c r="E893" s="324" t="s">
        <v>32</v>
      </c>
      <c r="F893" s="325">
        <v>170</v>
      </c>
      <c r="G893" s="42"/>
      <c r="H893" s="48"/>
    </row>
    <row r="894" s="2" customFormat="1" ht="16.8" customHeight="1">
      <c r="A894" s="42"/>
      <c r="B894" s="48"/>
      <c r="C894" s="326" t="s">
        <v>32</v>
      </c>
      <c r="D894" s="326" t="s">
        <v>1759</v>
      </c>
      <c r="E894" s="20" t="s">
        <v>32</v>
      </c>
      <c r="F894" s="327">
        <v>0</v>
      </c>
      <c r="G894" s="42"/>
      <c r="H894" s="48"/>
    </row>
    <row r="895" s="2" customFormat="1" ht="16.8" customHeight="1">
      <c r="A895" s="42"/>
      <c r="B895" s="48"/>
      <c r="C895" s="326" t="s">
        <v>2226</v>
      </c>
      <c r="D895" s="326" t="s">
        <v>1855</v>
      </c>
      <c r="E895" s="20" t="s">
        <v>32</v>
      </c>
      <c r="F895" s="327">
        <v>170</v>
      </c>
      <c r="G895" s="42"/>
      <c r="H895" s="48"/>
    </row>
    <row r="896" s="2" customFormat="1" ht="16.8" customHeight="1">
      <c r="A896" s="42"/>
      <c r="B896" s="48"/>
      <c r="C896" s="322" t="s">
        <v>1760</v>
      </c>
      <c r="D896" s="323" t="s">
        <v>1760</v>
      </c>
      <c r="E896" s="324" t="s">
        <v>32</v>
      </c>
      <c r="F896" s="325">
        <v>160</v>
      </c>
      <c r="G896" s="42"/>
      <c r="H896" s="48"/>
    </row>
    <row r="897" s="2" customFormat="1">
      <c r="A897" s="42"/>
      <c r="B897" s="48"/>
      <c r="C897" s="326" t="s">
        <v>32</v>
      </c>
      <c r="D897" s="326" t="s">
        <v>4118</v>
      </c>
      <c r="E897" s="20" t="s">
        <v>32</v>
      </c>
      <c r="F897" s="327">
        <v>0</v>
      </c>
      <c r="G897" s="42"/>
      <c r="H897" s="48"/>
    </row>
    <row r="898" s="2" customFormat="1" ht="16.8" customHeight="1">
      <c r="A898" s="42"/>
      <c r="B898" s="48"/>
      <c r="C898" s="326" t="s">
        <v>1760</v>
      </c>
      <c r="D898" s="326" t="s">
        <v>4119</v>
      </c>
      <c r="E898" s="20" t="s">
        <v>32</v>
      </c>
      <c r="F898" s="327">
        <v>160</v>
      </c>
      <c r="G898" s="42"/>
      <c r="H898" s="48"/>
    </row>
    <row r="899" s="2" customFormat="1" ht="16.8" customHeight="1">
      <c r="A899" s="42"/>
      <c r="B899" s="48"/>
      <c r="C899" s="322" t="s">
        <v>1859</v>
      </c>
      <c r="D899" s="323" t="s">
        <v>1859</v>
      </c>
      <c r="E899" s="324" t="s">
        <v>32</v>
      </c>
      <c r="F899" s="325">
        <v>54</v>
      </c>
      <c r="G899" s="42"/>
      <c r="H899" s="48"/>
    </row>
    <row r="900" s="2" customFormat="1" ht="16.8" customHeight="1">
      <c r="A900" s="42"/>
      <c r="B900" s="48"/>
      <c r="C900" s="326" t="s">
        <v>32</v>
      </c>
      <c r="D900" s="326" t="s">
        <v>1875</v>
      </c>
      <c r="E900" s="20" t="s">
        <v>32</v>
      </c>
      <c r="F900" s="327">
        <v>0</v>
      </c>
      <c r="G900" s="42"/>
      <c r="H900" s="48"/>
    </row>
    <row r="901" s="2" customFormat="1" ht="16.8" customHeight="1">
      <c r="A901" s="42"/>
      <c r="B901" s="48"/>
      <c r="C901" s="326" t="s">
        <v>1859</v>
      </c>
      <c r="D901" s="326" t="s">
        <v>2554</v>
      </c>
      <c r="E901" s="20" t="s">
        <v>32</v>
      </c>
      <c r="F901" s="327">
        <v>54</v>
      </c>
      <c r="G901" s="42"/>
      <c r="H901" s="48"/>
    </row>
    <row r="902" s="2" customFormat="1" ht="16.8" customHeight="1">
      <c r="A902" s="42"/>
      <c r="B902" s="48"/>
      <c r="C902" s="322" t="s">
        <v>2559</v>
      </c>
      <c r="D902" s="323" t="s">
        <v>2559</v>
      </c>
      <c r="E902" s="324" t="s">
        <v>32</v>
      </c>
      <c r="F902" s="325">
        <v>14</v>
      </c>
      <c r="G902" s="42"/>
      <c r="H902" s="48"/>
    </row>
    <row r="903" s="2" customFormat="1" ht="16.8" customHeight="1">
      <c r="A903" s="42"/>
      <c r="B903" s="48"/>
      <c r="C903" s="326" t="s">
        <v>32</v>
      </c>
      <c r="D903" s="326" t="s">
        <v>1885</v>
      </c>
      <c r="E903" s="20" t="s">
        <v>32</v>
      </c>
      <c r="F903" s="327">
        <v>0</v>
      </c>
      <c r="G903" s="42"/>
      <c r="H903" s="48"/>
    </row>
    <row r="904" s="2" customFormat="1" ht="16.8" customHeight="1">
      <c r="A904" s="42"/>
      <c r="B904" s="48"/>
      <c r="C904" s="326" t="s">
        <v>2559</v>
      </c>
      <c r="D904" s="326" t="s">
        <v>2396</v>
      </c>
      <c r="E904" s="20" t="s">
        <v>32</v>
      </c>
      <c r="F904" s="327">
        <v>14</v>
      </c>
      <c r="G904" s="42"/>
      <c r="H904" s="48"/>
    </row>
    <row r="905" s="2" customFormat="1" ht="16.8" customHeight="1">
      <c r="A905" s="42"/>
      <c r="B905" s="48"/>
      <c r="C905" s="322" t="s">
        <v>1876</v>
      </c>
      <c r="D905" s="323" t="s">
        <v>1876</v>
      </c>
      <c r="E905" s="324" t="s">
        <v>32</v>
      </c>
      <c r="F905" s="325">
        <v>2.6000000000000001</v>
      </c>
      <c r="G905" s="42"/>
      <c r="H905" s="48"/>
    </row>
    <row r="906" s="2" customFormat="1" ht="16.8" customHeight="1">
      <c r="A906" s="42"/>
      <c r="B906" s="48"/>
      <c r="C906" s="326" t="s">
        <v>32</v>
      </c>
      <c r="D906" s="326" t="s">
        <v>1932</v>
      </c>
      <c r="E906" s="20" t="s">
        <v>32</v>
      </c>
      <c r="F906" s="327">
        <v>0</v>
      </c>
      <c r="G906" s="42"/>
      <c r="H906" s="48"/>
    </row>
    <row r="907" s="2" customFormat="1" ht="16.8" customHeight="1">
      <c r="A907" s="42"/>
      <c r="B907" s="48"/>
      <c r="C907" s="326" t="s">
        <v>1876</v>
      </c>
      <c r="D907" s="326" t="s">
        <v>4120</v>
      </c>
      <c r="E907" s="20" t="s">
        <v>32</v>
      </c>
      <c r="F907" s="327">
        <v>2.6000000000000001</v>
      </c>
      <c r="G907" s="42"/>
      <c r="H907" s="48"/>
    </row>
    <row r="908" s="2" customFormat="1" ht="16.8" customHeight="1">
      <c r="A908" s="42"/>
      <c r="B908" s="48"/>
      <c r="C908" s="322" t="s">
        <v>2721</v>
      </c>
      <c r="D908" s="323" t="s">
        <v>2721</v>
      </c>
      <c r="E908" s="324" t="s">
        <v>32</v>
      </c>
      <c r="F908" s="325">
        <v>0.22220000000000001</v>
      </c>
      <c r="G908" s="42"/>
      <c r="H908" s="48"/>
    </row>
    <row r="909" s="2" customFormat="1" ht="16.8" customHeight="1">
      <c r="A909" s="42"/>
      <c r="B909" s="48"/>
      <c r="C909" s="326" t="s">
        <v>32</v>
      </c>
      <c r="D909" s="326" t="s">
        <v>1932</v>
      </c>
      <c r="E909" s="20" t="s">
        <v>32</v>
      </c>
      <c r="F909" s="327">
        <v>0</v>
      </c>
      <c r="G909" s="42"/>
      <c r="H909" s="48"/>
    </row>
    <row r="910" s="2" customFormat="1" ht="16.8" customHeight="1">
      <c r="A910" s="42"/>
      <c r="B910" s="48"/>
      <c r="C910" s="326" t="s">
        <v>2721</v>
      </c>
      <c r="D910" s="326" t="s">
        <v>4121</v>
      </c>
      <c r="E910" s="20" t="s">
        <v>32</v>
      </c>
      <c r="F910" s="327">
        <v>0.222</v>
      </c>
      <c r="G910" s="42"/>
      <c r="H910" s="48"/>
    </row>
    <row r="911" s="2" customFormat="1" ht="16.8" customHeight="1">
      <c r="A911" s="42"/>
      <c r="B911" s="48"/>
      <c r="C911" s="322" t="s">
        <v>1886</v>
      </c>
      <c r="D911" s="323" t="s">
        <v>1886</v>
      </c>
      <c r="E911" s="324" t="s">
        <v>32</v>
      </c>
      <c r="F911" s="325">
        <v>15.198079999999999</v>
      </c>
      <c r="G911" s="42"/>
      <c r="H911" s="48"/>
    </row>
    <row r="912" s="2" customFormat="1" ht="16.8" customHeight="1">
      <c r="A912" s="42"/>
      <c r="B912" s="48"/>
      <c r="C912" s="326" t="s">
        <v>32</v>
      </c>
      <c r="D912" s="326" t="s">
        <v>2402</v>
      </c>
      <c r="E912" s="20" t="s">
        <v>32</v>
      </c>
      <c r="F912" s="327">
        <v>0</v>
      </c>
      <c r="G912" s="42"/>
      <c r="H912" s="48"/>
    </row>
    <row r="913" s="2" customFormat="1" ht="16.8" customHeight="1">
      <c r="A913" s="42"/>
      <c r="B913" s="48"/>
      <c r="C913" s="326" t="s">
        <v>1886</v>
      </c>
      <c r="D913" s="326" t="s">
        <v>2563</v>
      </c>
      <c r="E913" s="20" t="s">
        <v>32</v>
      </c>
      <c r="F913" s="327">
        <v>15.198</v>
      </c>
      <c r="G913" s="42"/>
      <c r="H913" s="48"/>
    </row>
    <row r="914" s="2" customFormat="1" ht="16.8" customHeight="1">
      <c r="A914" s="42"/>
      <c r="B914" s="48"/>
      <c r="C914" s="322" t="s">
        <v>2239</v>
      </c>
      <c r="D914" s="323" t="s">
        <v>2239</v>
      </c>
      <c r="E914" s="324" t="s">
        <v>32</v>
      </c>
      <c r="F914" s="325">
        <v>12.84</v>
      </c>
      <c r="G914" s="42"/>
      <c r="H914" s="48"/>
    </row>
    <row r="915" s="2" customFormat="1" ht="16.8" customHeight="1">
      <c r="A915" s="42"/>
      <c r="B915" s="48"/>
      <c r="C915" s="326" t="s">
        <v>32</v>
      </c>
      <c r="D915" s="326" t="s">
        <v>2250</v>
      </c>
      <c r="E915" s="20" t="s">
        <v>32</v>
      </c>
      <c r="F915" s="327">
        <v>0</v>
      </c>
      <c r="G915" s="42"/>
      <c r="H915" s="48"/>
    </row>
    <row r="916" s="2" customFormat="1" ht="16.8" customHeight="1">
      <c r="A916" s="42"/>
      <c r="B916" s="48"/>
      <c r="C916" s="326" t="s">
        <v>32</v>
      </c>
      <c r="D916" s="326" t="s">
        <v>1915</v>
      </c>
      <c r="E916" s="20" t="s">
        <v>32</v>
      </c>
      <c r="F916" s="327">
        <v>0</v>
      </c>
      <c r="G916" s="42"/>
      <c r="H916" s="48"/>
    </row>
    <row r="917" s="2" customFormat="1" ht="16.8" customHeight="1">
      <c r="A917" s="42"/>
      <c r="B917" s="48"/>
      <c r="C917" s="326" t="s">
        <v>2239</v>
      </c>
      <c r="D917" s="326" t="s">
        <v>2565</v>
      </c>
      <c r="E917" s="20" t="s">
        <v>32</v>
      </c>
      <c r="F917" s="327">
        <v>12.84</v>
      </c>
      <c r="G917" s="42"/>
      <c r="H917" s="48"/>
    </row>
    <row r="918" s="2" customFormat="1" ht="16.8" customHeight="1">
      <c r="A918" s="42"/>
      <c r="B918" s="48"/>
      <c r="C918" s="322" t="s">
        <v>2243</v>
      </c>
      <c r="D918" s="323" t="s">
        <v>2243</v>
      </c>
      <c r="E918" s="324" t="s">
        <v>32</v>
      </c>
      <c r="F918" s="325">
        <v>0.47432800800000002</v>
      </c>
      <c r="G918" s="42"/>
      <c r="H918" s="48"/>
    </row>
    <row r="919" s="2" customFormat="1" ht="16.8" customHeight="1">
      <c r="A919" s="42"/>
      <c r="B919" s="48"/>
      <c r="C919" s="326" t="s">
        <v>2243</v>
      </c>
      <c r="D919" s="326" t="s">
        <v>2567</v>
      </c>
      <c r="E919" s="20" t="s">
        <v>32</v>
      </c>
      <c r="F919" s="327">
        <v>0.47399999999999998</v>
      </c>
      <c r="G919" s="42"/>
      <c r="H919" s="48"/>
    </row>
    <row r="920" s="2" customFormat="1" ht="16.8" customHeight="1">
      <c r="A920" s="42"/>
      <c r="B920" s="48"/>
      <c r="C920" s="322" t="s">
        <v>2247</v>
      </c>
      <c r="D920" s="323" t="s">
        <v>2247</v>
      </c>
      <c r="E920" s="324" t="s">
        <v>32</v>
      </c>
      <c r="F920" s="325">
        <v>5.5999999999999996</v>
      </c>
      <c r="G920" s="42"/>
      <c r="H920" s="48"/>
    </row>
    <row r="921" s="2" customFormat="1" ht="16.8" customHeight="1">
      <c r="A921" s="42"/>
      <c r="B921" s="48"/>
      <c r="C921" s="326" t="s">
        <v>32</v>
      </c>
      <c r="D921" s="326" t="s">
        <v>1932</v>
      </c>
      <c r="E921" s="20" t="s">
        <v>32</v>
      </c>
      <c r="F921" s="327">
        <v>0</v>
      </c>
      <c r="G921" s="42"/>
      <c r="H921" s="48"/>
    </row>
    <row r="922" s="2" customFormat="1" ht="16.8" customHeight="1">
      <c r="A922" s="42"/>
      <c r="B922" s="48"/>
      <c r="C922" s="326" t="s">
        <v>2247</v>
      </c>
      <c r="D922" s="326" t="s">
        <v>2569</v>
      </c>
      <c r="E922" s="20" t="s">
        <v>32</v>
      </c>
      <c r="F922" s="327">
        <v>5.5999999999999996</v>
      </c>
      <c r="G922" s="42"/>
      <c r="H922" s="48"/>
    </row>
    <row r="923" s="2" customFormat="1" ht="16.8" customHeight="1">
      <c r="A923" s="42"/>
      <c r="B923" s="48"/>
      <c r="C923" s="322" t="s">
        <v>1908</v>
      </c>
      <c r="D923" s="323" t="s">
        <v>1908</v>
      </c>
      <c r="E923" s="324" t="s">
        <v>32</v>
      </c>
      <c r="F923" s="325">
        <v>32.399999999999999</v>
      </c>
      <c r="G923" s="42"/>
      <c r="H923" s="48"/>
    </row>
    <row r="924" s="2" customFormat="1" ht="16.8" customHeight="1">
      <c r="A924" s="42"/>
      <c r="B924" s="48"/>
      <c r="C924" s="326" t="s">
        <v>32</v>
      </c>
      <c r="D924" s="326" t="s">
        <v>2007</v>
      </c>
      <c r="E924" s="20" t="s">
        <v>32</v>
      </c>
      <c r="F924" s="327">
        <v>0</v>
      </c>
      <c r="G924" s="42"/>
      <c r="H924" s="48"/>
    </row>
    <row r="925" s="2" customFormat="1" ht="16.8" customHeight="1">
      <c r="A925" s="42"/>
      <c r="B925" s="48"/>
      <c r="C925" s="326" t="s">
        <v>32</v>
      </c>
      <c r="D925" s="326" t="s">
        <v>2259</v>
      </c>
      <c r="E925" s="20" t="s">
        <v>32</v>
      </c>
      <c r="F925" s="327">
        <v>0</v>
      </c>
      <c r="G925" s="42"/>
      <c r="H925" s="48"/>
    </row>
    <row r="926" s="2" customFormat="1" ht="16.8" customHeight="1">
      <c r="A926" s="42"/>
      <c r="B926" s="48"/>
      <c r="C926" s="326" t="s">
        <v>1908</v>
      </c>
      <c r="D926" s="326" t="s">
        <v>2571</v>
      </c>
      <c r="E926" s="20" t="s">
        <v>32</v>
      </c>
      <c r="F926" s="327">
        <v>32.399999999999999</v>
      </c>
      <c r="G926" s="42"/>
      <c r="H926" s="48"/>
    </row>
    <row r="927" s="2" customFormat="1" ht="16.8" customHeight="1">
      <c r="A927" s="42"/>
      <c r="B927" s="48"/>
      <c r="C927" s="322" t="s">
        <v>1768</v>
      </c>
      <c r="D927" s="323" t="s">
        <v>1768</v>
      </c>
      <c r="E927" s="324" t="s">
        <v>32</v>
      </c>
      <c r="F927" s="325">
        <v>6</v>
      </c>
      <c r="G927" s="42"/>
      <c r="H927" s="48"/>
    </row>
    <row r="928" s="2" customFormat="1" ht="16.8" customHeight="1">
      <c r="A928" s="42"/>
      <c r="B928" s="48"/>
      <c r="C928" s="326" t="s">
        <v>32</v>
      </c>
      <c r="D928" s="326" t="s">
        <v>1782</v>
      </c>
      <c r="E928" s="20" t="s">
        <v>32</v>
      </c>
      <c r="F928" s="327">
        <v>0</v>
      </c>
      <c r="G928" s="42"/>
      <c r="H928" s="48"/>
    </row>
    <row r="929" s="2" customFormat="1" ht="16.8" customHeight="1">
      <c r="A929" s="42"/>
      <c r="B929" s="48"/>
      <c r="C929" s="326" t="s">
        <v>1768</v>
      </c>
      <c r="D929" s="326" t="s">
        <v>2524</v>
      </c>
      <c r="E929" s="20" t="s">
        <v>32</v>
      </c>
      <c r="F929" s="327">
        <v>6</v>
      </c>
      <c r="G929" s="42"/>
      <c r="H929" s="48"/>
    </row>
    <row r="930" s="2" customFormat="1" ht="16.8" customHeight="1">
      <c r="A930" s="42"/>
      <c r="B930" s="48"/>
      <c r="C930" s="322" t="s">
        <v>1916</v>
      </c>
      <c r="D930" s="323" t="s">
        <v>1916</v>
      </c>
      <c r="E930" s="324" t="s">
        <v>32</v>
      </c>
      <c r="F930" s="325">
        <v>2</v>
      </c>
      <c r="G930" s="42"/>
      <c r="H930" s="48"/>
    </row>
    <row r="931" s="2" customFormat="1" ht="16.8" customHeight="1">
      <c r="A931" s="42"/>
      <c r="B931" s="48"/>
      <c r="C931" s="326" t="s">
        <v>32</v>
      </c>
      <c r="D931" s="326" t="s">
        <v>1946</v>
      </c>
      <c r="E931" s="20" t="s">
        <v>32</v>
      </c>
      <c r="F931" s="327">
        <v>0</v>
      </c>
      <c r="G931" s="42"/>
      <c r="H931" s="48"/>
    </row>
    <row r="932" s="2" customFormat="1" ht="16.8" customHeight="1">
      <c r="A932" s="42"/>
      <c r="B932" s="48"/>
      <c r="C932" s="326" t="s">
        <v>32</v>
      </c>
      <c r="D932" s="326" t="s">
        <v>1947</v>
      </c>
      <c r="E932" s="20" t="s">
        <v>32</v>
      </c>
      <c r="F932" s="327">
        <v>0</v>
      </c>
      <c r="G932" s="42"/>
      <c r="H932" s="48"/>
    </row>
    <row r="933" s="2" customFormat="1" ht="16.8" customHeight="1">
      <c r="A933" s="42"/>
      <c r="B933" s="48"/>
      <c r="C933" s="326" t="s">
        <v>1916</v>
      </c>
      <c r="D933" s="326" t="s">
        <v>1949</v>
      </c>
      <c r="E933" s="20" t="s">
        <v>32</v>
      </c>
      <c r="F933" s="327">
        <v>2</v>
      </c>
      <c r="G933" s="42"/>
      <c r="H933" s="48"/>
    </row>
    <row r="934" s="2" customFormat="1" ht="16.8" customHeight="1">
      <c r="A934" s="42"/>
      <c r="B934" s="48"/>
      <c r="C934" s="322" t="s">
        <v>2256</v>
      </c>
      <c r="D934" s="323" t="s">
        <v>2256</v>
      </c>
      <c r="E934" s="324" t="s">
        <v>32</v>
      </c>
      <c r="F934" s="325">
        <v>111.03700000000001</v>
      </c>
      <c r="G934" s="42"/>
      <c r="H934" s="48"/>
    </row>
    <row r="935" s="2" customFormat="1" ht="16.8" customHeight="1">
      <c r="A935" s="42"/>
      <c r="B935" s="48"/>
      <c r="C935" s="326" t="s">
        <v>32</v>
      </c>
      <c r="D935" s="326" t="s">
        <v>2421</v>
      </c>
      <c r="E935" s="20" t="s">
        <v>32</v>
      </c>
      <c r="F935" s="327">
        <v>0</v>
      </c>
      <c r="G935" s="42"/>
      <c r="H935" s="48"/>
    </row>
    <row r="936" s="2" customFormat="1" ht="16.8" customHeight="1">
      <c r="A936" s="42"/>
      <c r="B936" s="48"/>
      <c r="C936" s="326" t="s">
        <v>2256</v>
      </c>
      <c r="D936" s="326" t="s">
        <v>2574</v>
      </c>
      <c r="E936" s="20" t="s">
        <v>32</v>
      </c>
      <c r="F936" s="327">
        <v>111.03700000000001</v>
      </c>
      <c r="G936" s="42"/>
      <c r="H936" s="48"/>
    </row>
    <row r="937" s="2" customFormat="1" ht="16.8" customHeight="1">
      <c r="A937" s="42"/>
      <c r="B937" s="48"/>
      <c r="C937" s="322" t="s">
        <v>1926</v>
      </c>
      <c r="D937" s="323" t="s">
        <v>1926</v>
      </c>
      <c r="E937" s="324" t="s">
        <v>32</v>
      </c>
      <c r="F937" s="325">
        <v>60</v>
      </c>
      <c r="G937" s="42"/>
      <c r="H937" s="48"/>
    </row>
    <row r="938" s="2" customFormat="1" ht="16.8" customHeight="1">
      <c r="A938" s="42"/>
      <c r="B938" s="48"/>
      <c r="C938" s="326" t="s">
        <v>32</v>
      </c>
      <c r="D938" s="326" t="s">
        <v>2424</v>
      </c>
      <c r="E938" s="20" t="s">
        <v>32</v>
      </c>
      <c r="F938" s="327">
        <v>0</v>
      </c>
      <c r="G938" s="42"/>
      <c r="H938" s="48"/>
    </row>
    <row r="939" s="2" customFormat="1" ht="16.8" customHeight="1">
      <c r="A939" s="42"/>
      <c r="B939" s="48"/>
      <c r="C939" s="326" t="s">
        <v>1926</v>
      </c>
      <c r="D939" s="326" t="s">
        <v>2269</v>
      </c>
      <c r="E939" s="20" t="s">
        <v>32</v>
      </c>
      <c r="F939" s="327">
        <v>60</v>
      </c>
      <c r="G939" s="42"/>
      <c r="H939" s="48"/>
    </row>
    <row r="940" s="2" customFormat="1" ht="16.8" customHeight="1">
      <c r="A940" s="42"/>
      <c r="B940" s="48"/>
      <c r="C940" s="322" t="s">
        <v>1933</v>
      </c>
      <c r="D940" s="323" t="s">
        <v>1933</v>
      </c>
      <c r="E940" s="324" t="s">
        <v>32</v>
      </c>
      <c r="F940" s="325">
        <v>60</v>
      </c>
      <c r="G940" s="42"/>
      <c r="H940" s="48"/>
    </row>
    <row r="941" s="2" customFormat="1" ht="16.8" customHeight="1">
      <c r="A941" s="42"/>
      <c r="B941" s="48"/>
      <c r="C941" s="326" t="s">
        <v>32</v>
      </c>
      <c r="D941" s="326" t="s">
        <v>1968</v>
      </c>
      <c r="E941" s="20" t="s">
        <v>32</v>
      </c>
      <c r="F941" s="327">
        <v>0</v>
      </c>
      <c r="G941" s="42"/>
      <c r="H941" s="48"/>
    </row>
    <row r="942" s="2" customFormat="1" ht="16.8" customHeight="1">
      <c r="A942" s="42"/>
      <c r="B942" s="48"/>
      <c r="C942" s="326" t="s">
        <v>1933</v>
      </c>
      <c r="D942" s="326" t="s">
        <v>2269</v>
      </c>
      <c r="E942" s="20" t="s">
        <v>32</v>
      </c>
      <c r="F942" s="327">
        <v>60</v>
      </c>
      <c r="G942" s="42"/>
      <c r="H942" s="48"/>
    </row>
    <row r="943" s="2" customFormat="1" ht="16.8" customHeight="1">
      <c r="A943" s="42"/>
      <c r="B943" s="48"/>
      <c r="C943" s="322" t="s">
        <v>1940</v>
      </c>
      <c r="D943" s="323" t="s">
        <v>1940</v>
      </c>
      <c r="E943" s="324" t="s">
        <v>32</v>
      </c>
      <c r="F943" s="325">
        <v>8</v>
      </c>
      <c r="G943" s="42"/>
      <c r="H943" s="48"/>
    </row>
    <row r="944" s="2" customFormat="1" ht="16.8" customHeight="1">
      <c r="A944" s="42"/>
      <c r="B944" s="48"/>
      <c r="C944" s="326" t="s">
        <v>32</v>
      </c>
      <c r="D944" s="326" t="s">
        <v>2046</v>
      </c>
      <c r="E944" s="20" t="s">
        <v>32</v>
      </c>
      <c r="F944" s="327">
        <v>0</v>
      </c>
      <c r="G944" s="42"/>
      <c r="H944" s="48"/>
    </row>
    <row r="945" s="2" customFormat="1" ht="16.8" customHeight="1">
      <c r="A945" s="42"/>
      <c r="B945" s="48"/>
      <c r="C945" s="326" t="s">
        <v>1940</v>
      </c>
      <c r="D945" s="326" t="s">
        <v>2048</v>
      </c>
      <c r="E945" s="20" t="s">
        <v>32</v>
      </c>
      <c r="F945" s="327">
        <v>8</v>
      </c>
      <c r="G945" s="42"/>
      <c r="H945" s="48"/>
    </row>
    <row r="946" s="2" customFormat="1" ht="16.8" customHeight="1">
      <c r="A946" s="42"/>
      <c r="B946" s="48"/>
      <c r="C946" s="322" t="s">
        <v>1955</v>
      </c>
      <c r="D946" s="323" t="s">
        <v>1955</v>
      </c>
      <c r="E946" s="324" t="s">
        <v>32</v>
      </c>
      <c r="F946" s="325">
        <v>1.44</v>
      </c>
      <c r="G946" s="42"/>
      <c r="H946" s="48"/>
    </row>
    <row r="947" s="2" customFormat="1" ht="16.8" customHeight="1">
      <c r="A947" s="42"/>
      <c r="B947" s="48"/>
      <c r="C947" s="326" t="s">
        <v>1955</v>
      </c>
      <c r="D947" s="326" t="s">
        <v>4122</v>
      </c>
      <c r="E947" s="20" t="s">
        <v>32</v>
      </c>
      <c r="F947" s="327">
        <v>1.44</v>
      </c>
      <c r="G947" s="42"/>
      <c r="H947" s="48"/>
    </row>
    <row r="948" s="2" customFormat="1" ht="16.8" customHeight="1">
      <c r="A948" s="42"/>
      <c r="B948" s="48"/>
      <c r="C948" s="322" t="s">
        <v>1962</v>
      </c>
      <c r="D948" s="323" t="s">
        <v>1962</v>
      </c>
      <c r="E948" s="324" t="s">
        <v>32</v>
      </c>
      <c r="F948" s="325">
        <v>0.69999999999999996</v>
      </c>
      <c r="G948" s="42"/>
      <c r="H948" s="48"/>
    </row>
    <row r="949" s="2" customFormat="1" ht="16.8" customHeight="1">
      <c r="A949" s="42"/>
      <c r="B949" s="48"/>
      <c r="C949" s="326" t="s">
        <v>32</v>
      </c>
      <c r="D949" s="326" t="s">
        <v>2460</v>
      </c>
      <c r="E949" s="20" t="s">
        <v>32</v>
      </c>
      <c r="F949" s="327">
        <v>0</v>
      </c>
      <c r="G949" s="42"/>
      <c r="H949" s="48"/>
    </row>
    <row r="950" s="2" customFormat="1" ht="16.8" customHeight="1">
      <c r="A950" s="42"/>
      <c r="B950" s="48"/>
      <c r="C950" s="326" t="s">
        <v>1962</v>
      </c>
      <c r="D950" s="326" t="s">
        <v>2609</v>
      </c>
      <c r="E950" s="20" t="s">
        <v>32</v>
      </c>
      <c r="F950" s="327">
        <v>0.69999999999999996</v>
      </c>
      <c r="G950" s="42"/>
      <c r="H950" s="48"/>
    </row>
    <row r="951" s="2" customFormat="1" ht="16.8" customHeight="1">
      <c r="A951" s="42"/>
      <c r="B951" s="48"/>
      <c r="C951" s="322" t="s">
        <v>2047</v>
      </c>
      <c r="D951" s="323" t="s">
        <v>2047</v>
      </c>
      <c r="E951" s="324" t="s">
        <v>32</v>
      </c>
      <c r="F951" s="325">
        <v>1</v>
      </c>
      <c r="G951" s="42"/>
      <c r="H951" s="48"/>
    </row>
    <row r="952" s="2" customFormat="1" ht="16.8" customHeight="1">
      <c r="A952" s="42"/>
      <c r="B952" s="48"/>
      <c r="C952" s="326" t="s">
        <v>32</v>
      </c>
      <c r="D952" s="326" t="s">
        <v>1759</v>
      </c>
      <c r="E952" s="20" t="s">
        <v>32</v>
      </c>
      <c r="F952" s="327">
        <v>0</v>
      </c>
      <c r="G952" s="42"/>
      <c r="H952" s="48"/>
    </row>
    <row r="953" s="2" customFormat="1" ht="16.8" customHeight="1">
      <c r="A953" s="42"/>
      <c r="B953" s="48"/>
      <c r="C953" s="326" t="s">
        <v>2047</v>
      </c>
      <c r="D953" s="326" t="s">
        <v>2466</v>
      </c>
      <c r="E953" s="20" t="s">
        <v>32</v>
      </c>
      <c r="F953" s="327">
        <v>1</v>
      </c>
      <c r="G953" s="42"/>
      <c r="H953" s="48"/>
    </row>
    <row r="954" s="2" customFormat="1" ht="16.8" customHeight="1">
      <c r="A954" s="42"/>
      <c r="B954" s="48"/>
      <c r="C954" s="322" t="s">
        <v>1775</v>
      </c>
      <c r="D954" s="323" t="s">
        <v>1775</v>
      </c>
      <c r="E954" s="324" t="s">
        <v>32</v>
      </c>
      <c r="F954" s="325">
        <v>40</v>
      </c>
      <c r="G954" s="42"/>
      <c r="H954" s="48"/>
    </row>
    <row r="955" s="2" customFormat="1" ht="16.8" customHeight="1">
      <c r="A955" s="42"/>
      <c r="B955" s="48"/>
      <c r="C955" s="326" t="s">
        <v>32</v>
      </c>
      <c r="D955" s="326" t="s">
        <v>4054</v>
      </c>
      <c r="E955" s="20" t="s">
        <v>32</v>
      </c>
      <c r="F955" s="327">
        <v>0</v>
      </c>
      <c r="G955" s="42"/>
      <c r="H955" s="48"/>
    </row>
    <row r="956" s="2" customFormat="1" ht="16.8" customHeight="1">
      <c r="A956" s="42"/>
      <c r="B956" s="48"/>
      <c r="C956" s="326" t="s">
        <v>32</v>
      </c>
      <c r="D956" s="326" t="s">
        <v>4005</v>
      </c>
      <c r="E956" s="20" t="s">
        <v>32</v>
      </c>
      <c r="F956" s="327">
        <v>0</v>
      </c>
      <c r="G956" s="42"/>
      <c r="H956" s="48"/>
    </row>
    <row r="957" s="2" customFormat="1" ht="16.8" customHeight="1">
      <c r="A957" s="42"/>
      <c r="B957" s="48"/>
      <c r="C957" s="326" t="s">
        <v>1775</v>
      </c>
      <c r="D957" s="326" t="s">
        <v>4123</v>
      </c>
      <c r="E957" s="20" t="s">
        <v>32</v>
      </c>
      <c r="F957" s="327">
        <v>40</v>
      </c>
      <c r="G957" s="42"/>
      <c r="H957" s="48"/>
    </row>
    <row r="958" s="2" customFormat="1" ht="16.8" customHeight="1">
      <c r="A958" s="42"/>
      <c r="B958" s="48"/>
      <c r="C958" s="322" t="s">
        <v>2302</v>
      </c>
      <c r="D958" s="323" t="s">
        <v>2302</v>
      </c>
      <c r="E958" s="324" t="s">
        <v>32</v>
      </c>
      <c r="F958" s="325">
        <v>0.059999999999999998</v>
      </c>
      <c r="G958" s="42"/>
      <c r="H958" s="48"/>
    </row>
    <row r="959" s="2" customFormat="1" ht="16.8" customHeight="1">
      <c r="A959" s="42"/>
      <c r="B959" s="48"/>
      <c r="C959" s="326" t="s">
        <v>32</v>
      </c>
      <c r="D959" s="326" t="s">
        <v>1759</v>
      </c>
      <c r="E959" s="20" t="s">
        <v>32</v>
      </c>
      <c r="F959" s="327">
        <v>0</v>
      </c>
      <c r="G959" s="42"/>
      <c r="H959" s="48"/>
    </row>
    <row r="960" s="2" customFormat="1" ht="16.8" customHeight="1">
      <c r="A960" s="42"/>
      <c r="B960" s="48"/>
      <c r="C960" s="326" t="s">
        <v>2302</v>
      </c>
      <c r="D960" s="326" t="s">
        <v>2613</v>
      </c>
      <c r="E960" s="20" t="s">
        <v>32</v>
      </c>
      <c r="F960" s="327">
        <v>0.059999999999999998</v>
      </c>
      <c r="G960" s="42"/>
      <c r="H960" s="48"/>
    </row>
    <row r="961" s="2" customFormat="1" ht="16.8" customHeight="1">
      <c r="A961" s="42"/>
      <c r="B961" s="48"/>
      <c r="C961" s="322" t="s">
        <v>2305</v>
      </c>
      <c r="D961" s="323" t="s">
        <v>2305</v>
      </c>
      <c r="E961" s="324" t="s">
        <v>32</v>
      </c>
      <c r="F961" s="325">
        <v>6</v>
      </c>
      <c r="G961" s="42"/>
      <c r="H961" s="48"/>
    </row>
    <row r="962" s="2" customFormat="1" ht="16.8" customHeight="1">
      <c r="A962" s="42"/>
      <c r="B962" s="48"/>
      <c r="C962" s="326" t="s">
        <v>32</v>
      </c>
      <c r="D962" s="326" t="s">
        <v>1759</v>
      </c>
      <c r="E962" s="20" t="s">
        <v>32</v>
      </c>
      <c r="F962" s="327">
        <v>0</v>
      </c>
      <c r="G962" s="42"/>
      <c r="H962" s="48"/>
    </row>
    <row r="963" s="2" customFormat="1" ht="16.8" customHeight="1">
      <c r="A963" s="42"/>
      <c r="B963" s="48"/>
      <c r="C963" s="326" t="s">
        <v>2305</v>
      </c>
      <c r="D963" s="326" t="s">
        <v>2067</v>
      </c>
      <c r="E963" s="20" t="s">
        <v>32</v>
      </c>
      <c r="F963" s="327">
        <v>6</v>
      </c>
      <c r="G963" s="42"/>
      <c r="H963" s="48"/>
    </row>
    <row r="964" s="2" customFormat="1" ht="16.8" customHeight="1">
      <c r="A964" s="42"/>
      <c r="B964" s="48"/>
      <c r="C964" s="322" t="s">
        <v>2060</v>
      </c>
      <c r="D964" s="323" t="s">
        <v>2060</v>
      </c>
      <c r="E964" s="324" t="s">
        <v>32</v>
      </c>
      <c r="F964" s="325">
        <v>19.300000000000001</v>
      </c>
      <c r="G964" s="42"/>
      <c r="H964" s="48"/>
    </row>
    <row r="965" s="2" customFormat="1" ht="16.8" customHeight="1">
      <c r="A965" s="42"/>
      <c r="B965" s="48"/>
      <c r="C965" s="326" t="s">
        <v>2060</v>
      </c>
      <c r="D965" s="326" t="s">
        <v>2616</v>
      </c>
      <c r="E965" s="20" t="s">
        <v>32</v>
      </c>
      <c r="F965" s="327">
        <v>19.300000000000001</v>
      </c>
      <c r="G965" s="42"/>
      <c r="H965" s="48"/>
    </row>
    <row r="966" s="2" customFormat="1" ht="16.8" customHeight="1">
      <c r="A966" s="42"/>
      <c r="B966" s="48"/>
      <c r="C966" s="322" t="s">
        <v>2066</v>
      </c>
      <c r="D966" s="323" t="s">
        <v>2066</v>
      </c>
      <c r="E966" s="324" t="s">
        <v>32</v>
      </c>
      <c r="F966" s="325">
        <v>80</v>
      </c>
      <c r="G966" s="42"/>
      <c r="H966" s="48"/>
    </row>
    <row r="967" s="2" customFormat="1" ht="16.8" customHeight="1">
      <c r="A967" s="42"/>
      <c r="B967" s="48"/>
      <c r="C967" s="326" t="s">
        <v>32</v>
      </c>
      <c r="D967" s="326" t="s">
        <v>4124</v>
      </c>
      <c r="E967" s="20" t="s">
        <v>32</v>
      </c>
      <c r="F967" s="327">
        <v>0</v>
      </c>
      <c r="G967" s="42"/>
      <c r="H967" s="48"/>
    </row>
    <row r="968" s="2" customFormat="1" ht="16.8" customHeight="1">
      <c r="A968" s="42"/>
      <c r="B968" s="48"/>
      <c r="C968" s="326" t="s">
        <v>2066</v>
      </c>
      <c r="D968" s="326" t="s">
        <v>4125</v>
      </c>
      <c r="E968" s="20" t="s">
        <v>32</v>
      </c>
      <c r="F968" s="327">
        <v>80</v>
      </c>
      <c r="G968" s="42"/>
      <c r="H968" s="48"/>
    </row>
    <row r="969" s="2" customFormat="1" ht="16.8" customHeight="1">
      <c r="A969" s="42"/>
      <c r="B969" s="48"/>
      <c r="C969" s="322" t="s">
        <v>2073</v>
      </c>
      <c r="D969" s="323" t="s">
        <v>2073</v>
      </c>
      <c r="E969" s="324" t="s">
        <v>32</v>
      </c>
      <c r="F969" s="325">
        <v>27.5</v>
      </c>
      <c r="G969" s="42"/>
      <c r="H969" s="48"/>
    </row>
    <row r="970" s="2" customFormat="1" ht="16.8" customHeight="1">
      <c r="A970" s="42"/>
      <c r="B970" s="48"/>
      <c r="C970" s="326" t="s">
        <v>32</v>
      </c>
      <c r="D970" s="326" t="s">
        <v>2621</v>
      </c>
      <c r="E970" s="20" t="s">
        <v>32</v>
      </c>
      <c r="F970" s="327">
        <v>0</v>
      </c>
      <c r="G970" s="42"/>
      <c r="H970" s="48"/>
    </row>
    <row r="971" s="2" customFormat="1" ht="16.8" customHeight="1">
      <c r="A971" s="42"/>
      <c r="B971" s="48"/>
      <c r="C971" s="326" t="s">
        <v>2073</v>
      </c>
      <c r="D971" s="326" t="s">
        <v>2622</v>
      </c>
      <c r="E971" s="20" t="s">
        <v>32</v>
      </c>
      <c r="F971" s="327">
        <v>27.5</v>
      </c>
      <c r="G971" s="42"/>
      <c r="H971" s="48"/>
    </row>
    <row r="972" s="2" customFormat="1" ht="16.8" customHeight="1">
      <c r="A972" s="42"/>
      <c r="B972" s="48"/>
      <c r="C972" s="322" t="s">
        <v>1730</v>
      </c>
      <c r="D972" s="323" t="s">
        <v>1730</v>
      </c>
      <c r="E972" s="324" t="s">
        <v>32</v>
      </c>
      <c r="F972" s="325">
        <v>80</v>
      </c>
      <c r="G972" s="42"/>
      <c r="H972" s="48"/>
    </row>
    <row r="973" s="2" customFormat="1" ht="16.8" customHeight="1">
      <c r="A973" s="42"/>
      <c r="B973" s="48"/>
      <c r="C973" s="326" t="s">
        <v>32</v>
      </c>
      <c r="D973" s="326" t="s">
        <v>4126</v>
      </c>
      <c r="E973" s="20" t="s">
        <v>32</v>
      </c>
      <c r="F973" s="327">
        <v>0</v>
      </c>
      <c r="G973" s="42"/>
      <c r="H973" s="48"/>
    </row>
    <row r="974" s="2" customFormat="1" ht="16.8" customHeight="1">
      <c r="A974" s="42"/>
      <c r="B974" s="48"/>
      <c r="C974" s="326" t="s">
        <v>1730</v>
      </c>
      <c r="D974" s="326" t="s">
        <v>4127</v>
      </c>
      <c r="E974" s="20" t="s">
        <v>32</v>
      </c>
      <c r="F974" s="327">
        <v>80</v>
      </c>
      <c r="G974" s="42"/>
      <c r="H974" s="48"/>
    </row>
    <row r="975" s="2" customFormat="1" ht="16.8" customHeight="1">
      <c r="A975" s="42"/>
      <c r="B975" s="48"/>
      <c r="C975" s="322" t="s">
        <v>2091</v>
      </c>
      <c r="D975" s="323" t="s">
        <v>2091</v>
      </c>
      <c r="E975" s="324" t="s">
        <v>32</v>
      </c>
      <c r="F975" s="325">
        <v>27.5</v>
      </c>
      <c r="G975" s="42"/>
      <c r="H975" s="48"/>
    </row>
    <row r="976" s="2" customFormat="1" ht="16.8" customHeight="1">
      <c r="A976" s="42"/>
      <c r="B976" s="48"/>
      <c r="C976" s="326" t="s">
        <v>32</v>
      </c>
      <c r="D976" s="326" t="s">
        <v>4128</v>
      </c>
      <c r="E976" s="20" t="s">
        <v>32</v>
      </c>
      <c r="F976" s="327">
        <v>0</v>
      </c>
      <c r="G976" s="42"/>
      <c r="H976" s="48"/>
    </row>
    <row r="977" s="2" customFormat="1" ht="16.8" customHeight="1">
      <c r="A977" s="42"/>
      <c r="B977" s="48"/>
      <c r="C977" s="326" t="s">
        <v>2091</v>
      </c>
      <c r="D977" s="326" t="s">
        <v>2622</v>
      </c>
      <c r="E977" s="20" t="s">
        <v>32</v>
      </c>
      <c r="F977" s="327">
        <v>27.5</v>
      </c>
      <c r="G977" s="42"/>
      <c r="H977" s="48"/>
    </row>
    <row r="978" s="2" customFormat="1" ht="16.8" customHeight="1">
      <c r="A978" s="42"/>
      <c r="B978" s="48"/>
      <c r="C978" s="322" t="s">
        <v>2315</v>
      </c>
      <c r="D978" s="323" t="s">
        <v>2315</v>
      </c>
      <c r="E978" s="324" t="s">
        <v>32</v>
      </c>
      <c r="F978" s="325">
        <v>39.344799999999999</v>
      </c>
      <c r="G978" s="42"/>
      <c r="H978" s="48"/>
    </row>
    <row r="979" s="2" customFormat="1" ht="16.8" customHeight="1">
      <c r="A979" s="42"/>
      <c r="B979" s="48"/>
      <c r="C979" s="326" t="s">
        <v>32</v>
      </c>
      <c r="D979" s="326" t="s">
        <v>2097</v>
      </c>
      <c r="E979" s="20" t="s">
        <v>32</v>
      </c>
      <c r="F979" s="327">
        <v>0</v>
      </c>
      <c r="G979" s="42"/>
      <c r="H979" s="48"/>
    </row>
    <row r="980" s="2" customFormat="1" ht="16.8" customHeight="1">
      <c r="A980" s="42"/>
      <c r="B980" s="48"/>
      <c r="C980" s="326" t="s">
        <v>2315</v>
      </c>
      <c r="D980" s="326" t="s">
        <v>2625</v>
      </c>
      <c r="E980" s="20" t="s">
        <v>32</v>
      </c>
      <c r="F980" s="327">
        <v>39.344999999999999</v>
      </c>
      <c r="G980" s="42"/>
      <c r="H980" s="48"/>
    </row>
    <row r="981" s="2" customFormat="1" ht="16.8" customHeight="1">
      <c r="A981" s="42"/>
      <c r="B981" s="48"/>
      <c r="C981" s="322" t="s">
        <v>2320</v>
      </c>
      <c r="D981" s="323" t="s">
        <v>2320</v>
      </c>
      <c r="E981" s="324" t="s">
        <v>32</v>
      </c>
      <c r="F981" s="325">
        <v>3</v>
      </c>
      <c r="G981" s="42"/>
      <c r="H981" s="48"/>
    </row>
    <row r="982" s="2" customFormat="1" ht="16.8" customHeight="1">
      <c r="A982" s="42"/>
      <c r="B982" s="48"/>
      <c r="C982" s="326" t="s">
        <v>32</v>
      </c>
      <c r="D982" s="326" t="s">
        <v>1759</v>
      </c>
      <c r="E982" s="20" t="s">
        <v>32</v>
      </c>
      <c r="F982" s="327">
        <v>0</v>
      </c>
      <c r="G982" s="42"/>
      <c r="H982" s="48"/>
    </row>
    <row r="983" s="2" customFormat="1" ht="16.8" customHeight="1">
      <c r="A983" s="42"/>
      <c r="B983" s="48"/>
      <c r="C983" s="326" t="s">
        <v>2320</v>
      </c>
      <c r="D983" s="326" t="s">
        <v>2627</v>
      </c>
      <c r="E983" s="20" t="s">
        <v>32</v>
      </c>
      <c r="F983" s="327">
        <v>3</v>
      </c>
      <c r="G983" s="42"/>
      <c r="H983" s="48"/>
    </row>
    <row r="984" s="2" customFormat="1" ht="16.8" customHeight="1">
      <c r="A984" s="42"/>
      <c r="B984" s="48"/>
      <c r="C984" s="322" t="s">
        <v>2098</v>
      </c>
      <c r="D984" s="323" t="s">
        <v>2098</v>
      </c>
      <c r="E984" s="324" t="s">
        <v>32</v>
      </c>
      <c r="F984" s="325">
        <v>157.3792</v>
      </c>
      <c r="G984" s="42"/>
      <c r="H984" s="48"/>
    </row>
    <row r="985" s="2" customFormat="1" ht="16.8" customHeight="1">
      <c r="A985" s="42"/>
      <c r="B985" s="48"/>
      <c r="C985" s="326" t="s">
        <v>32</v>
      </c>
      <c r="D985" s="326" t="s">
        <v>2109</v>
      </c>
      <c r="E985" s="20" t="s">
        <v>32</v>
      </c>
      <c r="F985" s="327">
        <v>0</v>
      </c>
      <c r="G985" s="42"/>
      <c r="H985" s="48"/>
    </row>
    <row r="986" s="2" customFormat="1" ht="16.8" customHeight="1">
      <c r="A986" s="42"/>
      <c r="B986" s="48"/>
      <c r="C986" s="326" t="s">
        <v>2098</v>
      </c>
      <c r="D986" s="326" t="s">
        <v>2630</v>
      </c>
      <c r="E986" s="20" t="s">
        <v>32</v>
      </c>
      <c r="F986" s="327">
        <v>157.37899999999999</v>
      </c>
      <c r="G986" s="42"/>
      <c r="H986" s="48"/>
    </row>
    <row r="987" s="2" customFormat="1" ht="16.8" customHeight="1">
      <c r="A987" s="42"/>
      <c r="B987" s="48"/>
      <c r="C987" s="322" t="s">
        <v>1783</v>
      </c>
      <c r="D987" s="323" t="s">
        <v>1783</v>
      </c>
      <c r="E987" s="324" t="s">
        <v>32</v>
      </c>
      <c r="F987" s="325">
        <v>200</v>
      </c>
      <c r="G987" s="42"/>
      <c r="H987" s="48"/>
    </row>
    <row r="988" s="2" customFormat="1" ht="16.8" customHeight="1">
      <c r="A988" s="42"/>
      <c r="B988" s="48"/>
      <c r="C988" s="326" t="s">
        <v>1783</v>
      </c>
      <c r="D988" s="326" t="s">
        <v>2528</v>
      </c>
      <c r="E988" s="20" t="s">
        <v>32</v>
      </c>
      <c r="F988" s="327">
        <v>200</v>
      </c>
      <c r="G988" s="42"/>
      <c r="H988" s="48"/>
    </row>
    <row r="989" s="2" customFormat="1" ht="16.8" customHeight="1">
      <c r="A989" s="42"/>
      <c r="B989" s="48"/>
      <c r="C989" s="322" t="s">
        <v>2103</v>
      </c>
      <c r="D989" s="323" t="s">
        <v>2103</v>
      </c>
      <c r="E989" s="324" t="s">
        <v>32</v>
      </c>
      <c r="F989" s="325">
        <v>39.344799999999999</v>
      </c>
      <c r="G989" s="42"/>
      <c r="H989" s="48"/>
    </row>
    <row r="990" s="2" customFormat="1" ht="16.8" customHeight="1">
      <c r="A990" s="42"/>
      <c r="B990" s="48"/>
      <c r="C990" s="326" t="s">
        <v>32</v>
      </c>
      <c r="D990" s="326" t="s">
        <v>2633</v>
      </c>
      <c r="E990" s="20" t="s">
        <v>32</v>
      </c>
      <c r="F990" s="327">
        <v>0</v>
      </c>
      <c r="G990" s="42"/>
      <c r="H990" s="48"/>
    </row>
    <row r="991" s="2" customFormat="1" ht="16.8" customHeight="1">
      <c r="A991" s="42"/>
      <c r="B991" s="48"/>
      <c r="C991" s="326" t="s">
        <v>2103</v>
      </c>
      <c r="D991" s="326" t="s">
        <v>2625</v>
      </c>
      <c r="E991" s="20" t="s">
        <v>32</v>
      </c>
      <c r="F991" s="327">
        <v>39.344999999999999</v>
      </c>
      <c r="G991" s="42"/>
      <c r="H991" s="48"/>
    </row>
    <row r="992" s="2" customFormat="1" ht="16.8" customHeight="1">
      <c r="A992" s="42"/>
      <c r="B992" s="48"/>
      <c r="C992" s="322" t="s">
        <v>2110</v>
      </c>
      <c r="D992" s="323" t="s">
        <v>2110</v>
      </c>
      <c r="E992" s="324" t="s">
        <v>32</v>
      </c>
      <c r="F992" s="325">
        <v>31</v>
      </c>
      <c r="G992" s="42"/>
      <c r="H992" s="48"/>
    </row>
    <row r="993" s="2" customFormat="1" ht="16.8" customHeight="1">
      <c r="A993" s="42"/>
      <c r="B993" s="48"/>
      <c r="C993" s="326" t="s">
        <v>32</v>
      </c>
      <c r="D993" s="326" t="s">
        <v>2636</v>
      </c>
      <c r="E993" s="20" t="s">
        <v>32</v>
      </c>
      <c r="F993" s="327">
        <v>0</v>
      </c>
      <c r="G993" s="42"/>
      <c r="H993" s="48"/>
    </row>
    <row r="994" s="2" customFormat="1" ht="16.8" customHeight="1">
      <c r="A994" s="42"/>
      <c r="B994" s="48"/>
      <c r="C994" s="326" t="s">
        <v>2110</v>
      </c>
      <c r="D994" s="326" t="s">
        <v>2637</v>
      </c>
      <c r="E994" s="20" t="s">
        <v>32</v>
      </c>
      <c r="F994" s="327">
        <v>31</v>
      </c>
      <c r="G994" s="42"/>
      <c r="H994" s="48"/>
    </row>
    <row r="995" s="2" customFormat="1" ht="16.8" customHeight="1">
      <c r="A995" s="42"/>
      <c r="B995" s="48"/>
      <c r="C995" s="322" t="s">
        <v>2116</v>
      </c>
      <c r="D995" s="323" t="s">
        <v>2116</v>
      </c>
      <c r="E995" s="324" t="s">
        <v>32</v>
      </c>
      <c r="F995" s="325">
        <v>31</v>
      </c>
      <c r="G995" s="42"/>
      <c r="H995" s="48"/>
    </row>
    <row r="996" s="2" customFormat="1" ht="16.8" customHeight="1">
      <c r="A996" s="42"/>
      <c r="B996" s="48"/>
      <c r="C996" s="326" t="s">
        <v>32</v>
      </c>
      <c r="D996" s="326" t="s">
        <v>2328</v>
      </c>
      <c r="E996" s="20" t="s">
        <v>32</v>
      </c>
      <c r="F996" s="327">
        <v>0</v>
      </c>
      <c r="G996" s="42"/>
      <c r="H996" s="48"/>
    </row>
    <row r="997" s="2" customFormat="1" ht="16.8" customHeight="1">
      <c r="A997" s="42"/>
      <c r="B997" s="48"/>
      <c r="C997" s="326" t="s">
        <v>2116</v>
      </c>
      <c r="D997" s="326" t="s">
        <v>2488</v>
      </c>
      <c r="E997" s="20" t="s">
        <v>32</v>
      </c>
      <c r="F997" s="327">
        <v>31</v>
      </c>
      <c r="G997" s="42"/>
      <c r="H997" s="48"/>
    </row>
    <row r="998" s="2" customFormat="1" ht="16.8" customHeight="1">
      <c r="A998" s="42"/>
      <c r="B998" s="48"/>
      <c r="C998" s="322" t="s">
        <v>2129</v>
      </c>
      <c r="D998" s="323" t="s">
        <v>2129</v>
      </c>
      <c r="E998" s="324" t="s">
        <v>32</v>
      </c>
      <c r="F998" s="325">
        <v>19.800000000000001</v>
      </c>
      <c r="G998" s="42"/>
      <c r="H998" s="48"/>
    </row>
    <row r="999" s="2" customFormat="1" ht="16.8" customHeight="1">
      <c r="A999" s="42"/>
      <c r="B999" s="48"/>
      <c r="C999" s="326" t="s">
        <v>32</v>
      </c>
      <c r="D999" s="326" t="s">
        <v>2138</v>
      </c>
      <c r="E999" s="20" t="s">
        <v>32</v>
      </c>
      <c r="F999" s="327">
        <v>0</v>
      </c>
      <c r="G999" s="42"/>
      <c r="H999" s="48"/>
    </row>
    <row r="1000" s="2" customFormat="1" ht="16.8" customHeight="1">
      <c r="A1000" s="42"/>
      <c r="B1000" s="48"/>
      <c r="C1000" s="326" t="s">
        <v>32</v>
      </c>
      <c r="D1000" s="326" t="s">
        <v>2139</v>
      </c>
      <c r="E1000" s="20" t="s">
        <v>32</v>
      </c>
      <c r="F1000" s="327">
        <v>0</v>
      </c>
      <c r="G1000" s="42"/>
      <c r="H1000" s="48"/>
    </row>
    <row r="1001" s="2" customFormat="1" ht="16.8" customHeight="1">
      <c r="A1001" s="42"/>
      <c r="B1001" s="48"/>
      <c r="C1001" s="326" t="s">
        <v>2129</v>
      </c>
      <c r="D1001" s="326" t="s">
        <v>2491</v>
      </c>
      <c r="E1001" s="20" t="s">
        <v>32</v>
      </c>
      <c r="F1001" s="327">
        <v>19.800000000000001</v>
      </c>
      <c r="G1001" s="42"/>
      <c r="H1001" s="48"/>
    </row>
    <row r="1002" s="2" customFormat="1" ht="16.8" customHeight="1">
      <c r="A1002" s="42"/>
      <c r="B1002" s="48"/>
      <c r="C1002" s="322" t="s">
        <v>2337</v>
      </c>
      <c r="D1002" s="323" t="s">
        <v>2337</v>
      </c>
      <c r="E1002" s="324" t="s">
        <v>32</v>
      </c>
      <c r="F1002" s="325">
        <v>369.5</v>
      </c>
      <c r="G1002" s="42"/>
      <c r="H1002" s="48"/>
    </row>
    <row r="1003" s="2" customFormat="1" ht="16.8" customHeight="1">
      <c r="A1003" s="42"/>
      <c r="B1003" s="48"/>
      <c r="C1003" s="326" t="s">
        <v>32</v>
      </c>
      <c r="D1003" s="326" t="s">
        <v>2493</v>
      </c>
      <c r="E1003" s="20" t="s">
        <v>32</v>
      </c>
      <c r="F1003" s="327">
        <v>0</v>
      </c>
      <c r="G1003" s="42"/>
      <c r="H1003" s="48"/>
    </row>
    <row r="1004" s="2" customFormat="1" ht="16.8" customHeight="1">
      <c r="A1004" s="42"/>
      <c r="B1004" s="48"/>
      <c r="C1004" s="326" t="s">
        <v>2337</v>
      </c>
      <c r="D1004" s="326" t="s">
        <v>2643</v>
      </c>
      <c r="E1004" s="20" t="s">
        <v>32</v>
      </c>
      <c r="F1004" s="327">
        <v>369.5</v>
      </c>
      <c r="G1004" s="42"/>
      <c r="H1004" s="48"/>
    </row>
    <row r="1005" s="2" customFormat="1" ht="16.8" customHeight="1">
      <c r="A1005" s="42"/>
      <c r="B1005" s="48"/>
      <c r="C1005" s="322" t="s">
        <v>2140</v>
      </c>
      <c r="D1005" s="323" t="s">
        <v>2140</v>
      </c>
      <c r="E1005" s="324" t="s">
        <v>32</v>
      </c>
      <c r="F1005" s="325">
        <v>1540.9000000000001</v>
      </c>
      <c r="G1005" s="42"/>
      <c r="H1005" s="48"/>
    </row>
    <row r="1006" s="2" customFormat="1" ht="16.8" customHeight="1">
      <c r="A1006" s="42"/>
      <c r="B1006" s="48"/>
      <c r="C1006" s="326" t="s">
        <v>32</v>
      </c>
      <c r="D1006" s="326" t="s">
        <v>2150</v>
      </c>
      <c r="E1006" s="20" t="s">
        <v>32</v>
      </c>
      <c r="F1006" s="327">
        <v>0</v>
      </c>
      <c r="G1006" s="42"/>
      <c r="H1006" s="48"/>
    </row>
    <row r="1007" s="2" customFormat="1" ht="16.8" customHeight="1">
      <c r="A1007" s="42"/>
      <c r="B1007" s="48"/>
      <c r="C1007" s="326" t="s">
        <v>32</v>
      </c>
      <c r="D1007" s="326" t="s">
        <v>2496</v>
      </c>
      <c r="E1007" s="20" t="s">
        <v>32</v>
      </c>
      <c r="F1007" s="327">
        <v>0</v>
      </c>
      <c r="G1007" s="42"/>
      <c r="H1007" s="48"/>
    </row>
    <row r="1008" s="2" customFormat="1" ht="16.8" customHeight="1">
      <c r="A1008" s="42"/>
      <c r="B1008" s="48"/>
      <c r="C1008" s="326" t="s">
        <v>2140</v>
      </c>
      <c r="D1008" s="326" t="s">
        <v>2645</v>
      </c>
      <c r="E1008" s="20" t="s">
        <v>32</v>
      </c>
      <c r="F1008" s="327">
        <v>1540.9000000000001</v>
      </c>
      <c r="G1008" s="42"/>
      <c r="H1008" s="48"/>
    </row>
    <row r="1009" s="2" customFormat="1" ht="16.8" customHeight="1">
      <c r="A1009" s="42"/>
      <c r="B1009" s="48"/>
      <c r="C1009" s="322" t="s">
        <v>2343</v>
      </c>
      <c r="D1009" s="323" t="s">
        <v>2343</v>
      </c>
      <c r="E1009" s="324" t="s">
        <v>32</v>
      </c>
      <c r="F1009" s="325">
        <v>31.399999999999999</v>
      </c>
      <c r="G1009" s="42"/>
      <c r="H1009" s="48"/>
    </row>
    <row r="1010" s="2" customFormat="1" ht="16.8" customHeight="1">
      <c r="A1010" s="42"/>
      <c r="B1010" s="48"/>
      <c r="C1010" s="326" t="s">
        <v>32</v>
      </c>
      <c r="D1010" s="326" t="s">
        <v>2150</v>
      </c>
      <c r="E1010" s="20" t="s">
        <v>32</v>
      </c>
      <c r="F1010" s="327">
        <v>0</v>
      </c>
      <c r="G1010" s="42"/>
      <c r="H1010" s="48"/>
    </row>
    <row r="1011" s="2" customFormat="1" ht="16.8" customHeight="1">
      <c r="A1011" s="42"/>
      <c r="B1011" s="48"/>
      <c r="C1011" s="326" t="s">
        <v>2343</v>
      </c>
      <c r="D1011" s="326" t="s">
        <v>2499</v>
      </c>
      <c r="E1011" s="20" t="s">
        <v>32</v>
      </c>
      <c r="F1011" s="327">
        <v>31.399999999999999</v>
      </c>
      <c r="G1011" s="42"/>
      <c r="H1011" s="48"/>
    </row>
    <row r="1012" s="2" customFormat="1" ht="16.8" customHeight="1">
      <c r="A1012" s="42"/>
      <c r="B1012" s="48"/>
      <c r="C1012" s="322" t="s">
        <v>2158</v>
      </c>
      <c r="D1012" s="323" t="s">
        <v>2158</v>
      </c>
      <c r="E1012" s="324" t="s">
        <v>32</v>
      </c>
      <c r="F1012" s="325">
        <v>802.19899999999996</v>
      </c>
      <c r="G1012" s="42"/>
      <c r="H1012" s="48"/>
    </row>
    <row r="1013" s="2" customFormat="1" ht="16.8" customHeight="1">
      <c r="A1013" s="42"/>
      <c r="B1013" s="48"/>
      <c r="C1013" s="326" t="s">
        <v>32</v>
      </c>
      <c r="D1013" s="326" t="s">
        <v>2502</v>
      </c>
      <c r="E1013" s="20" t="s">
        <v>32</v>
      </c>
      <c r="F1013" s="327">
        <v>0</v>
      </c>
      <c r="G1013" s="42"/>
      <c r="H1013" s="48"/>
    </row>
    <row r="1014" s="2" customFormat="1" ht="16.8" customHeight="1">
      <c r="A1014" s="42"/>
      <c r="B1014" s="48"/>
      <c r="C1014" s="326" t="s">
        <v>2158</v>
      </c>
      <c r="D1014" s="326" t="s">
        <v>2649</v>
      </c>
      <c r="E1014" s="20" t="s">
        <v>32</v>
      </c>
      <c r="F1014" s="327">
        <v>802.19899999999996</v>
      </c>
      <c r="G1014" s="42"/>
      <c r="H1014" s="48"/>
    </row>
    <row r="1015" s="2" customFormat="1" ht="16.8" customHeight="1">
      <c r="A1015" s="42"/>
      <c r="B1015" s="48"/>
      <c r="C1015" s="322" t="s">
        <v>1790</v>
      </c>
      <c r="D1015" s="323" t="s">
        <v>1790</v>
      </c>
      <c r="E1015" s="324" t="s">
        <v>32</v>
      </c>
      <c r="F1015" s="325">
        <v>3000</v>
      </c>
      <c r="G1015" s="42"/>
      <c r="H1015" s="48"/>
    </row>
    <row r="1016" s="2" customFormat="1" ht="16.8" customHeight="1">
      <c r="A1016" s="42"/>
      <c r="B1016" s="48"/>
      <c r="C1016" s="326" t="s">
        <v>32</v>
      </c>
      <c r="D1016" s="326" t="s">
        <v>1806</v>
      </c>
      <c r="E1016" s="20" t="s">
        <v>32</v>
      </c>
      <c r="F1016" s="327">
        <v>0</v>
      </c>
      <c r="G1016" s="42"/>
      <c r="H1016" s="48"/>
    </row>
    <row r="1017" s="2" customFormat="1" ht="16.8" customHeight="1">
      <c r="A1017" s="42"/>
      <c r="B1017" s="48"/>
      <c r="C1017" s="326" t="s">
        <v>1790</v>
      </c>
      <c r="D1017" s="326" t="s">
        <v>2530</v>
      </c>
      <c r="E1017" s="20" t="s">
        <v>32</v>
      </c>
      <c r="F1017" s="327">
        <v>3000</v>
      </c>
      <c r="G1017" s="42"/>
      <c r="H1017" s="48"/>
    </row>
    <row r="1018" s="2" customFormat="1" ht="16.8" customHeight="1">
      <c r="A1018" s="42"/>
      <c r="B1018" s="48"/>
      <c r="C1018" s="322" t="s">
        <v>2350</v>
      </c>
      <c r="D1018" s="323" t="s">
        <v>2350</v>
      </c>
      <c r="E1018" s="324" t="s">
        <v>32</v>
      </c>
      <c r="F1018" s="325">
        <v>3.0649999999999999</v>
      </c>
      <c r="G1018" s="42"/>
      <c r="H1018" s="48"/>
    </row>
    <row r="1019" s="2" customFormat="1" ht="16.8" customHeight="1">
      <c r="A1019" s="42"/>
      <c r="B1019" s="48"/>
      <c r="C1019" s="326" t="s">
        <v>2350</v>
      </c>
      <c r="D1019" s="326" t="s">
        <v>2651</v>
      </c>
      <c r="E1019" s="20" t="s">
        <v>32</v>
      </c>
      <c r="F1019" s="327">
        <v>3.0649999999999999</v>
      </c>
      <c r="G1019" s="42"/>
      <c r="H1019" s="48"/>
    </row>
    <row r="1020" s="2" customFormat="1" ht="16.8" customHeight="1">
      <c r="A1020" s="42"/>
      <c r="B1020" s="48"/>
      <c r="C1020" s="322" t="s">
        <v>2171</v>
      </c>
      <c r="D1020" s="323" t="s">
        <v>2171</v>
      </c>
      <c r="E1020" s="324" t="s">
        <v>32</v>
      </c>
      <c r="F1020" s="325">
        <v>16.765000000000001</v>
      </c>
      <c r="G1020" s="42"/>
      <c r="H1020" s="48"/>
    </row>
    <row r="1021" s="2" customFormat="1" ht="16.8" customHeight="1">
      <c r="A1021" s="42"/>
      <c r="B1021" s="48"/>
      <c r="C1021" s="326" t="s">
        <v>2171</v>
      </c>
      <c r="D1021" s="326" t="s">
        <v>2653</v>
      </c>
      <c r="E1021" s="20" t="s">
        <v>32</v>
      </c>
      <c r="F1021" s="327">
        <v>16.765000000000001</v>
      </c>
      <c r="G1021" s="42"/>
      <c r="H1021" s="48"/>
    </row>
    <row r="1022" s="2" customFormat="1" ht="16.8" customHeight="1">
      <c r="A1022" s="42"/>
      <c r="B1022" s="48"/>
      <c r="C1022" s="322" t="s">
        <v>2177</v>
      </c>
      <c r="D1022" s="323" t="s">
        <v>2177</v>
      </c>
      <c r="E1022" s="324" t="s">
        <v>32</v>
      </c>
      <c r="F1022" s="325">
        <v>14.4</v>
      </c>
      <c r="G1022" s="42"/>
      <c r="H1022" s="48"/>
    </row>
    <row r="1023" s="2" customFormat="1" ht="16.8" customHeight="1">
      <c r="A1023" s="42"/>
      <c r="B1023" s="48"/>
      <c r="C1023" s="326" t="s">
        <v>2177</v>
      </c>
      <c r="D1023" s="326" t="s">
        <v>2358</v>
      </c>
      <c r="E1023" s="20" t="s">
        <v>32</v>
      </c>
      <c r="F1023" s="327">
        <v>14.4</v>
      </c>
      <c r="G1023" s="42"/>
      <c r="H1023" s="48"/>
    </row>
    <row r="1024" s="2" customFormat="1" ht="16.8" customHeight="1">
      <c r="A1024" s="42"/>
      <c r="B1024" s="48"/>
      <c r="C1024" s="322" t="s">
        <v>2507</v>
      </c>
      <c r="D1024" s="323" t="s">
        <v>2507</v>
      </c>
      <c r="E1024" s="324" t="s">
        <v>32</v>
      </c>
      <c r="F1024" s="325">
        <v>35</v>
      </c>
      <c r="G1024" s="42"/>
      <c r="H1024" s="48"/>
    </row>
    <row r="1025" s="2" customFormat="1" ht="16.8" customHeight="1">
      <c r="A1025" s="42"/>
      <c r="B1025" s="48"/>
      <c r="C1025" s="326" t="s">
        <v>32</v>
      </c>
      <c r="D1025" s="326" t="s">
        <v>3342</v>
      </c>
      <c r="E1025" s="20" t="s">
        <v>32</v>
      </c>
      <c r="F1025" s="327">
        <v>0</v>
      </c>
      <c r="G1025" s="42"/>
      <c r="H1025" s="48"/>
    </row>
    <row r="1026" s="2" customFormat="1" ht="16.8" customHeight="1">
      <c r="A1026" s="42"/>
      <c r="B1026" s="48"/>
      <c r="C1026" s="326" t="s">
        <v>32</v>
      </c>
      <c r="D1026" s="326" t="s">
        <v>3956</v>
      </c>
      <c r="E1026" s="20" t="s">
        <v>32</v>
      </c>
      <c r="F1026" s="327">
        <v>0</v>
      </c>
      <c r="G1026" s="42"/>
      <c r="H1026" s="48"/>
    </row>
    <row r="1027" s="2" customFormat="1" ht="16.8" customHeight="1">
      <c r="A1027" s="42"/>
      <c r="B1027" s="48"/>
      <c r="C1027" s="326" t="s">
        <v>2507</v>
      </c>
      <c r="D1027" s="326" t="s">
        <v>4057</v>
      </c>
      <c r="E1027" s="20" t="s">
        <v>32</v>
      </c>
      <c r="F1027" s="327">
        <v>35</v>
      </c>
      <c r="G1027" s="42"/>
      <c r="H1027" s="48"/>
    </row>
    <row r="1028" s="2" customFormat="1" ht="16.8" customHeight="1">
      <c r="A1028" s="42"/>
      <c r="B1028" s="48"/>
      <c r="C1028" s="322" t="s">
        <v>2510</v>
      </c>
      <c r="D1028" s="323" t="s">
        <v>2510</v>
      </c>
      <c r="E1028" s="324" t="s">
        <v>32</v>
      </c>
      <c r="F1028" s="325">
        <v>12.76</v>
      </c>
      <c r="G1028" s="42"/>
      <c r="H1028" s="48"/>
    </row>
    <row r="1029" s="2" customFormat="1" ht="16.8" customHeight="1">
      <c r="A1029" s="42"/>
      <c r="B1029" s="48"/>
      <c r="C1029" s="326" t="s">
        <v>32</v>
      </c>
      <c r="D1029" s="326" t="s">
        <v>3342</v>
      </c>
      <c r="E1029" s="20" t="s">
        <v>32</v>
      </c>
      <c r="F1029" s="327">
        <v>0</v>
      </c>
      <c r="G1029" s="42"/>
      <c r="H1029" s="48"/>
    </row>
    <row r="1030" s="2" customFormat="1" ht="16.8" customHeight="1">
      <c r="A1030" s="42"/>
      <c r="B1030" s="48"/>
      <c r="C1030" s="326" t="s">
        <v>32</v>
      </c>
      <c r="D1030" s="326" t="s">
        <v>2274</v>
      </c>
      <c r="E1030" s="20" t="s">
        <v>32</v>
      </c>
      <c r="F1030" s="327">
        <v>0</v>
      </c>
      <c r="G1030" s="42"/>
      <c r="H1030" s="48"/>
    </row>
    <row r="1031" s="2" customFormat="1" ht="16.8" customHeight="1">
      <c r="A1031" s="42"/>
      <c r="B1031" s="48"/>
      <c r="C1031" s="326" t="s">
        <v>2510</v>
      </c>
      <c r="D1031" s="326" t="s">
        <v>4129</v>
      </c>
      <c r="E1031" s="20" t="s">
        <v>32</v>
      </c>
      <c r="F1031" s="327">
        <v>12.76</v>
      </c>
      <c r="G1031" s="42"/>
      <c r="H1031" s="48"/>
    </row>
    <row r="1032" s="2" customFormat="1" ht="16.8" customHeight="1">
      <c r="A1032" s="42"/>
      <c r="B1032" s="48"/>
      <c r="C1032" s="322" t="s">
        <v>2276</v>
      </c>
      <c r="D1032" s="323" t="s">
        <v>2276</v>
      </c>
      <c r="E1032" s="324" t="s">
        <v>32</v>
      </c>
      <c r="F1032" s="325">
        <v>12.76</v>
      </c>
      <c r="G1032" s="42"/>
      <c r="H1032" s="48"/>
    </row>
    <row r="1033" s="2" customFormat="1" ht="16.8" customHeight="1">
      <c r="A1033" s="42"/>
      <c r="B1033" s="48"/>
      <c r="C1033" s="326" t="s">
        <v>32</v>
      </c>
      <c r="D1033" s="326" t="s">
        <v>2274</v>
      </c>
      <c r="E1033" s="20" t="s">
        <v>32</v>
      </c>
      <c r="F1033" s="327">
        <v>0</v>
      </c>
      <c r="G1033" s="42"/>
      <c r="H1033" s="48"/>
    </row>
    <row r="1034" s="2" customFormat="1" ht="16.8" customHeight="1">
      <c r="A1034" s="42"/>
      <c r="B1034" s="48"/>
      <c r="C1034" s="326" t="s">
        <v>2276</v>
      </c>
      <c r="D1034" s="326" t="s">
        <v>2582</v>
      </c>
      <c r="E1034" s="20" t="s">
        <v>32</v>
      </c>
      <c r="F1034" s="327">
        <v>12.76</v>
      </c>
      <c r="G1034" s="42"/>
      <c r="H1034" s="48"/>
    </row>
    <row r="1035" s="2" customFormat="1" ht="16.8" customHeight="1">
      <c r="A1035" s="42"/>
      <c r="B1035" s="48"/>
      <c r="C1035" s="322" t="s">
        <v>2660</v>
      </c>
      <c r="D1035" s="323" t="s">
        <v>2660</v>
      </c>
      <c r="E1035" s="324" t="s">
        <v>32</v>
      </c>
      <c r="F1035" s="325">
        <v>35</v>
      </c>
      <c r="G1035" s="42"/>
      <c r="H1035" s="48"/>
    </row>
    <row r="1036" s="2" customFormat="1" ht="16.8" customHeight="1">
      <c r="A1036" s="42"/>
      <c r="B1036" s="48"/>
      <c r="C1036" s="326" t="s">
        <v>32</v>
      </c>
      <c r="D1036" s="326" t="s">
        <v>3956</v>
      </c>
      <c r="E1036" s="20" t="s">
        <v>32</v>
      </c>
      <c r="F1036" s="327">
        <v>0</v>
      </c>
      <c r="G1036" s="42"/>
      <c r="H1036" s="48"/>
    </row>
    <row r="1037" s="2" customFormat="1" ht="16.8" customHeight="1">
      <c r="A1037" s="42"/>
      <c r="B1037" s="48"/>
      <c r="C1037" s="326" t="s">
        <v>2660</v>
      </c>
      <c r="D1037" s="326" t="s">
        <v>4057</v>
      </c>
      <c r="E1037" s="20" t="s">
        <v>32</v>
      </c>
      <c r="F1037" s="327">
        <v>35</v>
      </c>
      <c r="G1037" s="42"/>
      <c r="H1037" s="48"/>
    </row>
    <row r="1038" s="2" customFormat="1" ht="16.8" customHeight="1">
      <c r="A1038" s="42"/>
      <c r="B1038" s="48"/>
      <c r="C1038" s="322" t="s">
        <v>1797</v>
      </c>
      <c r="D1038" s="323" t="s">
        <v>1797</v>
      </c>
      <c r="E1038" s="324" t="s">
        <v>32</v>
      </c>
      <c r="F1038" s="325">
        <v>6</v>
      </c>
      <c r="G1038" s="42"/>
      <c r="H1038" s="48"/>
    </row>
    <row r="1039" s="2" customFormat="1" ht="16.8" customHeight="1">
      <c r="A1039" s="42"/>
      <c r="B1039" s="48"/>
      <c r="C1039" s="326" t="s">
        <v>32</v>
      </c>
      <c r="D1039" s="326" t="s">
        <v>1813</v>
      </c>
      <c r="E1039" s="20" t="s">
        <v>32</v>
      </c>
      <c r="F1039" s="327">
        <v>0</v>
      </c>
      <c r="G1039" s="42"/>
      <c r="H1039" s="48"/>
    </row>
    <row r="1040" s="2" customFormat="1" ht="16.8" customHeight="1">
      <c r="A1040" s="42"/>
      <c r="B1040" s="48"/>
      <c r="C1040" s="326" t="s">
        <v>32</v>
      </c>
      <c r="D1040" s="326" t="s">
        <v>1782</v>
      </c>
      <c r="E1040" s="20" t="s">
        <v>32</v>
      </c>
      <c r="F1040" s="327">
        <v>0</v>
      </c>
      <c r="G1040" s="42"/>
      <c r="H1040" s="48"/>
    </row>
    <row r="1041" s="2" customFormat="1" ht="16.8" customHeight="1">
      <c r="A1041" s="42"/>
      <c r="B1041" s="48"/>
      <c r="C1041" s="326" t="s">
        <v>1797</v>
      </c>
      <c r="D1041" s="326" t="s">
        <v>2524</v>
      </c>
      <c r="E1041" s="20" t="s">
        <v>32</v>
      </c>
      <c r="F1041" s="327">
        <v>6</v>
      </c>
      <c r="G1041" s="42"/>
      <c r="H1041" s="48"/>
    </row>
    <row r="1042" s="2" customFormat="1" ht="16.8" customHeight="1">
      <c r="A1042" s="42"/>
      <c r="B1042" s="48"/>
      <c r="C1042" s="322" t="s">
        <v>2282</v>
      </c>
      <c r="D1042" s="323" t="s">
        <v>2282</v>
      </c>
      <c r="E1042" s="324" t="s">
        <v>32</v>
      </c>
      <c r="F1042" s="325">
        <v>21.231000000000002</v>
      </c>
      <c r="G1042" s="42"/>
      <c r="H1042" s="48"/>
    </row>
    <row r="1043" s="2" customFormat="1" ht="16.8" customHeight="1">
      <c r="A1043" s="42"/>
      <c r="B1043" s="48"/>
      <c r="C1043" s="326" t="s">
        <v>32</v>
      </c>
      <c r="D1043" s="326" t="s">
        <v>2027</v>
      </c>
      <c r="E1043" s="20" t="s">
        <v>32</v>
      </c>
      <c r="F1043" s="327">
        <v>0</v>
      </c>
      <c r="G1043" s="42"/>
      <c r="H1043" s="48"/>
    </row>
    <row r="1044" s="2" customFormat="1" ht="16.8" customHeight="1">
      <c r="A1044" s="42"/>
      <c r="B1044" s="48"/>
      <c r="C1044" s="326" t="s">
        <v>2282</v>
      </c>
      <c r="D1044" s="326" t="s">
        <v>4130</v>
      </c>
      <c r="E1044" s="20" t="s">
        <v>32</v>
      </c>
      <c r="F1044" s="327">
        <v>21.231000000000002</v>
      </c>
      <c r="G1044" s="42"/>
      <c r="H1044" s="48"/>
    </row>
    <row r="1045" s="2" customFormat="1" ht="16.8" customHeight="1">
      <c r="A1045" s="42"/>
      <c r="B1045" s="48"/>
      <c r="C1045" s="322" t="s">
        <v>2775</v>
      </c>
      <c r="D1045" s="323" t="s">
        <v>2775</v>
      </c>
      <c r="E1045" s="324" t="s">
        <v>32</v>
      </c>
      <c r="F1045" s="325">
        <v>32.399999999999999</v>
      </c>
      <c r="G1045" s="42"/>
      <c r="H1045" s="48"/>
    </row>
    <row r="1046" s="2" customFormat="1" ht="16.8" customHeight="1">
      <c r="A1046" s="42"/>
      <c r="B1046" s="48"/>
      <c r="C1046" s="326" t="s">
        <v>32</v>
      </c>
      <c r="D1046" s="326" t="s">
        <v>2007</v>
      </c>
      <c r="E1046" s="20" t="s">
        <v>32</v>
      </c>
      <c r="F1046" s="327">
        <v>0</v>
      </c>
      <c r="G1046" s="42"/>
      <c r="H1046" s="48"/>
    </row>
    <row r="1047" s="2" customFormat="1" ht="16.8" customHeight="1">
      <c r="A1047" s="42"/>
      <c r="B1047" s="48"/>
      <c r="C1047" s="326" t="s">
        <v>2775</v>
      </c>
      <c r="D1047" s="326" t="s">
        <v>4131</v>
      </c>
      <c r="E1047" s="20" t="s">
        <v>32</v>
      </c>
      <c r="F1047" s="327">
        <v>32.399999999999999</v>
      </c>
      <c r="G1047" s="42"/>
      <c r="H1047" s="48"/>
    </row>
    <row r="1048" s="2" customFormat="1" ht="16.8" customHeight="1">
      <c r="A1048" s="42"/>
      <c r="B1048" s="48"/>
      <c r="C1048" s="322" t="s">
        <v>2191</v>
      </c>
      <c r="D1048" s="323" t="s">
        <v>2191</v>
      </c>
      <c r="E1048" s="324" t="s">
        <v>32</v>
      </c>
      <c r="F1048" s="325">
        <v>32.399999999999999</v>
      </c>
      <c r="G1048" s="42"/>
      <c r="H1048" s="48"/>
    </row>
    <row r="1049" s="2" customFormat="1" ht="16.8" customHeight="1">
      <c r="A1049" s="42"/>
      <c r="B1049" s="48"/>
      <c r="C1049" s="326" t="s">
        <v>32</v>
      </c>
      <c r="D1049" s="326" t="s">
        <v>2007</v>
      </c>
      <c r="E1049" s="20" t="s">
        <v>32</v>
      </c>
      <c r="F1049" s="327">
        <v>0</v>
      </c>
      <c r="G1049" s="42"/>
      <c r="H1049" s="48"/>
    </row>
    <row r="1050" s="2" customFormat="1" ht="16.8" customHeight="1">
      <c r="A1050" s="42"/>
      <c r="B1050" s="48"/>
      <c r="C1050" s="326" t="s">
        <v>2191</v>
      </c>
      <c r="D1050" s="326" t="s">
        <v>2592</v>
      </c>
      <c r="E1050" s="20" t="s">
        <v>32</v>
      </c>
      <c r="F1050" s="327">
        <v>32.399999999999999</v>
      </c>
      <c r="G1050" s="42"/>
      <c r="H1050" s="48"/>
    </row>
    <row r="1051" s="2" customFormat="1" ht="16.8" customHeight="1">
      <c r="A1051" s="42"/>
      <c r="B1051" s="48"/>
      <c r="C1051" s="322" t="s">
        <v>1731</v>
      </c>
      <c r="D1051" s="323" t="s">
        <v>1731</v>
      </c>
      <c r="E1051" s="324" t="s">
        <v>32</v>
      </c>
      <c r="F1051" s="325">
        <v>54</v>
      </c>
      <c r="G1051" s="42"/>
      <c r="H1051" s="48"/>
    </row>
    <row r="1052" s="2" customFormat="1" ht="16.8" customHeight="1">
      <c r="A1052" s="42"/>
      <c r="B1052" s="48"/>
      <c r="C1052" s="326" t="s">
        <v>32</v>
      </c>
      <c r="D1052" s="326" t="s">
        <v>2027</v>
      </c>
      <c r="E1052" s="20" t="s">
        <v>32</v>
      </c>
      <c r="F1052" s="327">
        <v>0</v>
      </c>
      <c r="G1052" s="42"/>
      <c r="H1052" s="48"/>
    </row>
    <row r="1053" s="2" customFormat="1" ht="16.8" customHeight="1">
      <c r="A1053" s="42"/>
      <c r="B1053" s="48"/>
      <c r="C1053" s="326" t="s">
        <v>1731</v>
      </c>
      <c r="D1053" s="326" t="s">
        <v>2597</v>
      </c>
      <c r="E1053" s="20" t="s">
        <v>32</v>
      </c>
      <c r="F1053" s="327">
        <v>54</v>
      </c>
      <c r="G1053" s="42"/>
      <c r="H1053" s="48"/>
    </row>
    <row r="1054" s="2" customFormat="1" ht="16.8" customHeight="1">
      <c r="A1054" s="42"/>
      <c r="B1054" s="48"/>
      <c r="C1054" s="322" t="s">
        <v>1733</v>
      </c>
      <c r="D1054" s="323" t="s">
        <v>1733</v>
      </c>
      <c r="E1054" s="324" t="s">
        <v>32</v>
      </c>
      <c r="F1054" s="325">
        <v>36</v>
      </c>
      <c r="G1054" s="42"/>
      <c r="H1054" s="48"/>
    </row>
    <row r="1055" s="2" customFormat="1" ht="16.8" customHeight="1">
      <c r="A1055" s="42"/>
      <c r="B1055" s="48"/>
      <c r="C1055" s="326" t="s">
        <v>1733</v>
      </c>
      <c r="D1055" s="326" t="s">
        <v>2602</v>
      </c>
      <c r="E1055" s="20" t="s">
        <v>32</v>
      </c>
      <c r="F1055" s="327">
        <v>36</v>
      </c>
      <c r="G1055" s="42"/>
      <c r="H1055" s="48"/>
    </row>
    <row r="1056" s="2" customFormat="1" ht="16.8" customHeight="1">
      <c r="A1056" s="42"/>
      <c r="B1056" s="48"/>
      <c r="C1056" s="322" t="s">
        <v>1800</v>
      </c>
      <c r="D1056" s="323" t="s">
        <v>1800</v>
      </c>
      <c r="E1056" s="324" t="s">
        <v>32</v>
      </c>
      <c r="F1056" s="325">
        <v>168</v>
      </c>
      <c r="G1056" s="42"/>
      <c r="H1056" s="48"/>
    </row>
    <row r="1057" s="2" customFormat="1" ht="16.8" customHeight="1">
      <c r="A1057" s="42"/>
      <c r="B1057" s="48"/>
      <c r="C1057" s="326" t="s">
        <v>32</v>
      </c>
      <c r="D1057" s="326" t="s">
        <v>3945</v>
      </c>
      <c r="E1057" s="20" t="s">
        <v>32</v>
      </c>
      <c r="F1057" s="327">
        <v>0</v>
      </c>
      <c r="G1057" s="42"/>
      <c r="H1057" s="48"/>
    </row>
    <row r="1058" s="2" customFormat="1" ht="16.8" customHeight="1">
      <c r="A1058" s="42"/>
      <c r="B1058" s="48"/>
      <c r="C1058" s="326" t="s">
        <v>1800</v>
      </c>
      <c r="D1058" s="326" t="s">
        <v>4132</v>
      </c>
      <c r="E1058" s="20" t="s">
        <v>32</v>
      </c>
      <c r="F1058" s="327">
        <v>168</v>
      </c>
      <c r="G1058" s="42"/>
      <c r="H1058" s="48"/>
    </row>
    <row r="1059" s="2" customFormat="1" ht="16.8" customHeight="1">
      <c r="A1059" s="42"/>
      <c r="B1059" s="48"/>
      <c r="C1059" s="322" t="s">
        <v>1807</v>
      </c>
      <c r="D1059" s="323" t="s">
        <v>1807</v>
      </c>
      <c r="E1059" s="324" t="s">
        <v>32</v>
      </c>
      <c r="F1059" s="325">
        <v>1620</v>
      </c>
      <c r="G1059" s="42"/>
      <c r="H1059" s="48"/>
    </row>
    <row r="1060" s="2" customFormat="1" ht="16.8" customHeight="1">
      <c r="A1060" s="42"/>
      <c r="B1060" s="48"/>
      <c r="C1060" s="326" t="s">
        <v>32</v>
      </c>
      <c r="D1060" s="326" t="s">
        <v>2535</v>
      </c>
      <c r="E1060" s="20" t="s">
        <v>32</v>
      </c>
      <c r="F1060" s="327">
        <v>0</v>
      </c>
      <c r="G1060" s="42"/>
      <c r="H1060" s="48"/>
    </row>
    <row r="1061" s="2" customFormat="1" ht="16.8" customHeight="1">
      <c r="A1061" s="42"/>
      <c r="B1061" s="48"/>
      <c r="C1061" s="326" t="s">
        <v>1807</v>
      </c>
      <c r="D1061" s="326" t="s">
        <v>2536</v>
      </c>
      <c r="E1061" s="20" t="s">
        <v>32</v>
      </c>
      <c r="F1061" s="327">
        <v>1620</v>
      </c>
      <c r="G1061" s="42"/>
      <c r="H1061" s="48"/>
    </row>
    <row r="1062" s="2" customFormat="1" ht="16.8" customHeight="1">
      <c r="A1062" s="42"/>
      <c r="B1062" s="48"/>
      <c r="C1062" s="322" t="s">
        <v>4065</v>
      </c>
      <c r="D1062" s="323" t="s">
        <v>4065</v>
      </c>
      <c r="E1062" s="324" t="s">
        <v>32</v>
      </c>
      <c r="F1062" s="325">
        <v>40</v>
      </c>
      <c r="G1062" s="42"/>
      <c r="H1062" s="48"/>
    </row>
    <row r="1063" s="2" customFormat="1" ht="16.8" customHeight="1">
      <c r="A1063" s="42"/>
      <c r="B1063" s="48"/>
      <c r="C1063" s="326" t="s">
        <v>4065</v>
      </c>
      <c r="D1063" s="326" t="s">
        <v>4133</v>
      </c>
      <c r="E1063" s="20" t="s">
        <v>32</v>
      </c>
      <c r="F1063" s="327">
        <v>40</v>
      </c>
      <c r="G1063" s="42"/>
      <c r="H1063" s="48"/>
    </row>
    <row r="1064" s="2" customFormat="1" ht="16.8" customHeight="1">
      <c r="A1064" s="42"/>
      <c r="B1064" s="48"/>
      <c r="C1064" s="322" t="s">
        <v>4134</v>
      </c>
      <c r="D1064" s="323" t="s">
        <v>4134</v>
      </c>
      <c r="E1064" s="324" t="s">
        <v>32</v>
      </c>
      <c r="F1064" s="325">
        <v>47.600000000000001</v>
      </c>
      <c r="G1064" s="42"/>
      <c r="H1064" s="48"/>
    </row>
    <row r="1065" s="2" customFormat="1" ht="16.8" customHeight="1">
      <c r="A1065" s="42"/>
      <c r="B1065" s="48"/>
      <c r="C1065" s="326" t="s">
        <v>32</v>
      </c>
      <c r="D1065" s="326" t="s">
        <v>2225</v>
      </c>
      <c r="E1065" s="20" t="s">
        <v>32</v>
      </c>
      <c r="F1065" s="327">
        <v>0</v>
      </c>
      <c r="G1065" s="42"/>
      <c r="H1065" s="48"/>
    </row>
    <row r="1066" s="2" customFormat="1" ht="16.8" customHeight="1">
      <c r="A1066" s="42"/>
      <c r="B1066" s="48"/>
      <c r="C1066" s="326" t="s">
        <v>4134</v>
      </c>
      <c r="D1066" s="326" t="s">
        <v>4135</v>
      </c>
      <c r="E1066" s="20" t="s">
        <v>32</v>
      </c>
      <c r="F1066" s="327">
        <v>47.600000000000001</v>
      </c>
      <c r="G1066" s="42"/>
      <c r="H1066" s="48"/>
    </row>
    <row r="1067" s="2" customFormat="1" ht="16.8" customHeight="1">
      <c r="A1067" s="42"/>
      <c r="B1067" s="48"/>
      <c r="C1067" s="322" t="s">
        <v>3967</v>
      </c>
      <c r="D1067" s="323" t="s">
        <v>3967</v>
      </c>
      <c r="E1067" s="324" t="s">
        <v>32</v>
      </c>
      <c r="F1067" s="325">
        <v>0</v>
      </c>
      <c r="G1067" s="42"/>
      <c r="H1067" s="48"/>
    </row>
    <row r="1068" s="2" customFormat="1" ht="16.8" customHeight="1">
      <c r="A1068" s="42"/>
      <c r="B1068" s="48"/>
      <c r="C1068" s="326" t="s">
        <v>3967</v>
      </c>
      <c r="D1068" s="326" t="s">
        <v>4136</v>
      </c>
      <c r="E1068" s="20" t="s">
        <v>32</v>
      </c>
      <c r="F1068" s="327">
        <v>0</v>
      </c>
      <c r="G1068" s="42"/>
      <c r="H1068" s="48"/>
    </row>
    <row r="1069" s="2" customFormat="1" ht="16.8" customHeight="1">
      <c r="A1069" s="42"/>
      <c r="B1069" s="48"/>
      <c r="C1069" s="322" t="s">
        <v>4069</v>
      </c>
      <c r="D1069" s="323" t="s">
        <v>4069</v>
      </c>
      <c r="E1069" s="324" t="s">
        <v>32</v>
      </c>
      <c r="F1069" s="325">
        <v>8</v>
      </c>
      <c r="G1069" s="42"/>
      <c r="H1069" s="48"/>
    </row>
    <row r="1070" s="2" customFormat="1" ht="16.8" customHeight="1">
      <c r="A1070" s="42"/>
      <c r="B1070" s="48"/>
      <c r="C1070" s="326" t="s">
        <v>4069</v>
      </c>
      <c r="D1070" s="326" t="s">
        <v>4137</v>
      </c>
      <c r="E1070" s="20" t="s">
        <v>32</v>
      </c>
      <c r="F1070" s="327">
        <v>8</v>
      </c>
      <c r="G1070" s="42"/>
      <c r="H1070" s="48"/>
    </row>
    <row r="1071" s="2" customFormat="1" ht="16.8" customHeight="1">
      <c r="A1071" s="42"/>
      <c r="B1071" s="48"/>
      <c r="C1071" s="322" t="s">
        <v>4138</v>
      </c>
      <c r="D1071" s="323" t="s">
        <v>4138</v>
      </c>
      <c r="E1071" s="324" t="s">
        <v>32</v>
      </c>
      <c r="F1071" s="325">
        <v>0</v>
      </c>
      <c r="G1071" s="42"/>
      <c r="H1071" s="48"/>
    </row>
    <row r="1072" s="2" customFormat="1" ht="16.8" customHeight="1">
      <c r="A1072" s="42"/>
      <c r="B1072" s="48"/>
      <c r="C1072" s="326" t="s">
        <v>4138</v>
      </c>
      <c r="D1072" s="326" t="s">
        <v>4139</v>
      </c>
      <c r="E1072" s="20" t="s">
        <v>32</v>
      </c>
      <c r="F1072" s="327">
        <v>0</v>
      </c>
      <c r="G1072" s="42"/>
      <c r="H1072" s="48"/>
    </row>
    <row r="1073" s="2" customFormat="1" ht="16.8" customHeight="1">
      <c r="A1073" s="42"/>
      <c r="B1073" s="48"/>
      <c r="C1073" s="322" t="s">
        <v>4140</v>
      </c>
      <c r="D1073" s="323" t="s">
        <v>4140</v>
      </c>
      <c r="E1073" s="324" t="s">
        <v>32</v>
      </c>
      <c r="F1073" s="325">
        <v>0</v>
      </c>
      <c r="G1073" s="42"/>
      <c r="H1073" s="48"/>
    </row>
    <row r="1074" s="2" customFormat="1" ht="16.8" customHeight="1">
      <c r="A1074" s="42"/>
      <c r="B1074" s="48"/>
      <c r="C1074" s="326" t="s">
        <v>4140</v>
      </c>
      <c r="D1074" s="326" t="s">
        <v>4141</v>
      </c>
      <c r="E1074" s="20" t="s">
        <v>32</v>
      </c>
      <c r="F1074" s="327">
        <v>0</v>
      </c>
      <c r="G1074" s="42"/>
      <c r="H1074" s="48"/>
    </row>
    <row r="1075" s="2" customFormat="1" ht="16.8" customHeight="1">
      <c r="A1075" s="42"/>
      <c r="B1075" s="48"/>
      <c r="C1075" s="322" t="s">
        <v>4142</v>
      </c>
      <c r="D1075" s="323" t="s">
        <v>4142</v>
      </c>
      <c r="E1075" s="324" t="s">
        <v>32</v>
      </c>
      <c r="F1075" s="325">
        <v>4</v>
      </c>
      <c r="G1075" s="42"/>
      <c r="H1075" s="48"/>
    </row>
    <row r="1076" s="2" customFormat="1" ht="16.8" customHeight="1">
      <c r="A1076" s="42"/>
      <c r="B1076" s="48"/>
      <c r="C1076" s="326" t="s">
        <v>4142</v>
      </c>
      <c r="D1076" s="326" t="s">
        <v>4143</v>
      </c>
      <c r="E1076" s="20" t="s">
        <v>32</v>
      </c>
      <c r="F1076" s="327">
        <v>4</v>
      </c>
      <c r="G1076" s="42"/>
      <c r="H1076" s="48"/>
    </row>
    <row r="1077" s="2" customFormat="1" ht="16.8" customHeight="1">
      <c r="A1077" s="42"/>
      <c r="B1077" s="48"/>
      <c r="C1077" s="322" t="s">
        <v>4020</v>
      </c>
      <c r="D1077" s="323" t="s">
        <v>4020</v>
      </c>
      <c r="E1077" s="324" t="s">
        <v>32</v>
      </c>
      <c r="F1077" s="325">
        <v>0</v>
      </c>
      <c r="G1077" s="42"/>
      <c r="H1077" s="48"/>
    </row>
    <row r="1078" s="2" customFormat="1" ht="16.8" customHeight="1">
      <c r="A1078" s="42"/>
      <c r="B1078" s="48"/>
      <c r="C1078" s="326" t="s">
        <v>4020</v>
      </c>
      <c r="D1078" s="326" t="s">
        <v>4072</v>
      </c>
      <c r="E1078" s="20" t="s">
        <v>32</v>
      </c>
      <c r="F1078" s="327">
        <v>0</v>
      </c>
      <c r="G1078" s="42"/>
      <c r="H1078" s="48"/>
    </row>
    <row r="1079" s="2" customFormat="1" ht="16.8" customHeight="1">
      <c r="A1079" s="42"/>
      <c r="B1079" s="48"/>
      <c r="C1079" s="322" t="s">
        <v>4022</v>
      </c>
      <c r="D1079" s="323" t="s">
        <v>4022</v>
      </c>
      <c r="E1079" s="324" t="s">
        <v>32</v>
      </c>
      <c r="F1079" s="325">
        <v>48</v>
      </c>
      <c r="G1079" s="42"/>
      <c r="H1079" s="48"/>
    </row>
    <row r="1080" s="2" customFormat="1" ht="16.8" customHeight="1">
      <c r="A1080" s="42"/>
      <c r="B1080" s="48"/>
      <c r="C1080" s="326" t="s">
        <v>32</v>
      </c>
      <c r="D1080" s="326" t="s">
        <v>2328</v>
      </c>
      <c r="E1080" s="20" t="s">
        <v>32</v>
      </c>
      <c r="F1080" s="327">
        <v>0</v>
      </c>
      <c r="G1080" s="42"/>
      <c r="H1080" s="48"/>
    </row>
    <row r="1081" s="2" customFormat="1" ht="16.8" customHeight="1">
      <c r="A1081" s="42"/>
      <c r="B1081" s="48"/>
      <c r="C1081" s="326" t="s">
        <v>4022</v>
      </c>
      <c r="D1081" s="326" t="s">
        <v>4144</v>
      </c>
      <c r="E1081" s="20" t="s">
        <v>32</v>
      </c>
      <c r="F1081" s="327">
        <v>48</v>
      </c>
      <c r="G1081" s="42"/>
      <c r="H1081" s="48"/>
    </row>
    <row r="1082" s="2" customFormat="1" ht="16.8" customHeight="1">
      <c r="A1082" s="42"/>
      <c r="B1082" s="48"/>
      <c r="C1082" s="322" t="s">
        <v>1734</v>
      </c>
      <c r="D1082" s="323" t="s">
        <v>1734</v>
      </c>
      <c r="E1082" s="324" t="s">
        <v>32</v>
      </c>
      <c r="F1082" s="325">
        <v>48</v>
      </c>
      <c r="G1082" s="42"/>
      <c r="H1082" s="48"/>
    </row>
    <row r="1083" s="2" customFormat="1" ht="16.8" customHeight="1">
      <c r="A1083" s="42"/>
      <c r="B1083" s="48"/>
      <c r="C1083" s="326" t="s">
        <v>32</v>
      </c>
      <c r="D1083" s="326" t="s">
        <v>2328</v>
      </c>
      <c r="E1083" s="20" t="s">
        <v>32</v>
      </c>
      <c r="F1083" s="327">
        <v>0</v>
      </c>
      <c r="G1083" s="42"/>
      <c r="H1083" s="48"/>
    </row>
    <row r="1084" s="2" customFormat="1" ht="16.8" customHeight="1">
      <c r="A1084" s="42"/>
      <c r="B1084" s="48"/>
      <c r="C1084" s="326" t="s">
        <v>1734</v>
      </c>
      <c r="D1084" s="326" t="s">
        <v>4144</v>
      </c>
      <c r="E1084" s="20" t="s">
        <v>32</v>
      </c>
      <c r="F1084" s="327">
        <v>48</v>
      </c>
      <c r="G1084" s="42"/>
      <c r="H1084" s="48"/>
    </row>
    <row r="1085" s="2" customFormat="1" ht="16.8" customHeight="1">
      <c r="A1085" s="42"/>
      <c r="B1085" s="48"/>
      <c r="C1085" s="322" t="s">
        <v>4145</v>
      </c>
      <c r="D1085" s="323" t="s">
        <v>4145</v>
      </c>
      <c r="E1085" s="324" t="s">
        <v>32</v>
      </c>
      <c r="F1085" s="325">
        <v>0.14399999999999999</v>
      </c>
      <c r="G1085" s="42"/>
      <c r="H1085" s="48"/>
    </row>
    <row r="1086" s="2" customFormat="1" ht="16.8" customHeight="1">
      <c r="A1086" s="42"/>
      <c r="B1086" s="48"/>
      <c r="C1086" s="326" t="s">
        <v>4145</v>
      </c>
      <c r="D1086" s="326" t="s">
        <v>4146</v>
      </c>
      <c r="E1086" s="20" t="s">
        <v>32</v>
      </c>
      <c r="F1086" s="327">
        <v>0.14399999999999999</v>
      </c>
      <c r="G1086" s="42"/>
      <c r="H1086" s="48"/>
    </row>
    <row r="1087" s="2" customFormat="1" ht="16.8" customHeight="1">
      <c r="A1087" s="42"/>
      <c r="B1087" s="48"/>
      <c r="C1087" s="322" t="s">
        <v>4024</v>
      </c>
      <c r="D1087" s="323" t="s">
        <v>4024</v>
      </c>
      <c r="E1087" s="324" t="s">
        <v>32</v>
      </c>
      <c r="F1087" s="325">
        <v>32.399999999999999</v>
      </c>
      <c r="G1087" s="42"/>
      <c r="H1087" s="48"/>
    </row>
    <row r="1088" s="2" customFormat="1" ht="16.8" customHeight="1">
      <c r="A1088" s="42"/>
      <c r="B1088" s="48"/>
      <c r="C1088" s="326" t="s">
        <v>32</v>
      </c>
      <c r="D1088" s="326" t="s">
        <v>2007</v>
      </c>
      <c r="E1088" s="20" t="s">
        <v>32</v>
      </c>
      <c r="F1088" s="327">
        <v>0</v>
      </c>
      <c r="G1088" s="42"/>
      <c r="H1088" s="48"/>
    </row>
    <row r="1089" s="2" customFormat="1" ht="16.8" customHeight="1">
      <c r="A1089" s="42"/>
      <c r="B1089" s="48"/>
      <c r="C1089" s="326" t="s">
        <v>4024</v>
      </c>
      <c r="D1089" s="326" t="s">
        <v>4147</v>
      </c>
      <c r="E1089" s="20" t="s">
        <v>32</v>
      </c>
      <c r="F1089" s="327">
        <v>32.399999999999999</v>
      </c>
      <c r="G1089" s="42"/>
      <c r="H1089" s="48"/>
    </row>
    <row r="1090" s="2" customFormat="1" ht="16.8" customHeight="1">
      <c r="A1090" s="42"/>
      <c r="B1090" s="48"/>
      <c r="C1090" s="322" t="s">
        <v>3980</v>
      </c>
      <c r="D1090" s="323" t="s">
        <v>3980</v>
      </c>
      <c r="E1090" s="324" t="s">
        <v>32</v>
      </c>
      <c r="F1090" s="325">
        <v>21.231000000000002</v>
      </c>
      <c r="G1090" s="42"/>
      <c r="H1090" s="48"/>
    </row>
    <row r="1091" s="2" customFormat="1" ht="16.8" customHeight="1">
      <c r="A1091" s="42"/>
      <c r="B1091" s="48"/>
      <c r="C1091" s="326" t="s">
        <v>32</v>
      </c>
      <c r="D1091" s="326" t="s">
        <v>2027</v>
      </c>
      <c r="E1091" s="20" t="s">
        <v>32</v>
      </c>
      <c r="F1091" s="327">
        <v>0</v>
      </c>
      <c r="G1091" s="42"/>
      <c r="H1091" s="48"/>
    </row>
    <row r="1092" s="2" customFormat="1" ht="16.8" customHeight="1">
      <c r="A1092" s="42"/>
      <c r="B1092" s="48"/>
      <c r="C1092" s="326" t="s">
        <v>3980</v>
      </c>
      <c r="D1092" s="326" t="s">
        <v>4130</v>
      </c>
      <c r="E1092" s="20" t="s">
        <v>32</v>
      </c>
      <c r="F1092" s="327">
        <v>21.231000000000002</v>
      </c>
      <c r="G1092" s="42"/>
      <c r="H1092" s="48"/>
    </row>
    <row r="1093" s="2" customFormat="1" ht="16.8" customHeight="1">
      <c r="A1093" s="42"/>
      <c r="B1093" s="48"/>
      <c r="C1093" s="322" t="s">
        <v>2762</v>
      </c>
      <c r="D1093" s="323" t="s">
        <v>2762</v>
      </c>
      <c r="E1093" s="324" t="s">
        <v>32</v>
      </c>
      <c r="F1093" s="325">
        <v>32.399999999999999</v>
      </c>
      <c r="G1093" s="42"/>
      <c r="H1093" s="48"/>
    </row>
    <row r="1094" s="2" customFormat="1" ht="16.8" customHeight="1">
      <c r="A1094" s="42"/>
      <c r="B1094" s="48"/>
      <c r="C1094" s="326" t="s">
        <v>32</v>
      </c>
      <c r="D1094" s="326" t="s">
        <v>2007</v>
      </c>
      <c r="E1094" s="20" t="s">
        <v>32</v>
      </c>
      <c r="F1094" s="327">
        <v>0</v>
      </c>
      <c r="G1094" s="42"/>
      <c r="H1094" s="48"/>
    </row>
    <row r="1095" s="2" customFormat="1" ht="16.8" customHeight="1">
      <c r="A1095" s="42"/>
      <c r="B1095" s="48"/>
      <c r="C1095" s="326" t="s">
        <v>2762</v>
      </c>
      <c r="D1095" s="326" t="s">
        <v>4147</v>
      </c>
      <c r="E1095" s="20" t="s">
        <v>32</v>
      </c>
      <c r="F1095" s="327">
        <v>32.399999999999999</v>
      </c>
      <c r="G1095" s="42"/>
      <c r="H1095" s="48"/>
    </row>
    <row r="1096" s="2" customFormat="1" ht="16.8" customHeight="1">
      <c r="A1096" s="42"/>
      <c r="B1096" s="48"/>
      <c r="C1096" s="322" t="s">
        <v>2656</v>
      </c>
      <c r="D1096" s="323" t="s">
        <v>2656</v>
      </c>
      <c r="E1096" s="324" t="s">
        <v>32</v>
      </c>
      <c r="F1096" s="325">
        <v>0</v>
      </c>
      <c r="G1096" s="42"/>
      <c r="H1096" s="48"/>
    </row>
    <row r="1097" s="2" customFormat="1" ht="16.8" customHeight="1">
      <c r="A1097" s="42"/>
      <c r="B1097" s="48"/>
      <c r="C1097" s="326" t="s">
        <v>2656</v>
      </c>
      <c r="D1097" s="326" t="s">
        <v>2770</v>
      </c>
      <c r="E1097" s="20" t="s">
        <v>32</v>
      </c>
      <c r="F1097" s="327">
        <v>0</v>
      </c>
      <c r="G1097" s="42"/>
      <c r="H1097" s="48"/>
    </row>
    <row r="1098" s="2" customFormat="1" ht="16.8" customHeight="1">
      <c r="A1098" s="42"/>
      <c r="B1098" s="48"/>
      <c r="C1098" s="322" t="s">
        <v>4026</v>
      </c>
      <c r="D1098" s="323" t="s">
        <v>4026</v>
      </c>
      <c r="E1098" s="324" t="s">
        <v>32</v>
      </c>
      <c r="F1098" s="325">
        <v>0</v>
      </c>
      <c r="G1098" s="42"/>
      <c r="H1098" s="48"/>
    </row>
    <row r="1099" s="2" customFormat="1" ht="16.8" customHeight="1">
      <c r="A1099" s="42"/>
      <c r="B1099" s="48"/>
      <c r="C1099" s="326" t="s">
        <v>4026</v>
      </c>
      <c r="D1099" s="326" t="s">
        <v>4027</v>
      </c>
      <c r="E1099" s="20" t="s">
        <v>32</v>
      </c>
      <c r="F1099" s="327">
        <v>0</v>
      </c>
      <c r="G1099" s="42"/>
      <c r="H1099" s="48"/>
    </row>
    <row r="1100" s="2" customFormat="1" ht="16.8" customHeight="1">
      <c r="A1100" s="42"/>
      <c r="B1100" s="48"/>
      <c r="C1100" s="322" t="s">
        <v>2290</v>
      </c>
      <c r="D1100" s="323" t="s">
        <v>2290</v>
      </c>
      <c r="E1100" s="324" t="s">
        <v>32</v>
      </c>
      <c r="F1100" s="325">
        <v>32.399999999999999</v>
      </c>
      <c r="G1100" s="42"/>
      <c r="H1100" s="48"/>
    </row>
    <row r="1101" s="2" customFormat="1" ht="16.8" customHeight="1">
      <c r="A1101" s="42"/>
      <c r="B1101" s="48"/>
      <c r="C1101" s="326" t="s">
        <v>2290</v>
      </c>
      <c r="D1101" s="326" t="s">
        <v>2593</v>
      </c>
      <c r="E1101" s="20" t="s">
        <v>32</v>
      </c>
      <c r="F1101" s="327">
        <v>0</v>
      </c>
      <c r="G1101" s="42"/>
      <c r="H1101" s="48"/>
    </row>
    <row r="1102" s="2" customFormat="1" ht="16.8" customHeight="1">
      <c r="A1102" s="42"/>
      <c r="B1102" s="48"/>
      <c r="C1102" s="328" t="s">
        <v>3952</v>
      </c>
      <c r="D1102" s="42"/>
      <c r="E1102" s="42"/>
      <c r="F1102" s="42"/>
      <c r="G1102" s="42"/>
      <c r="H1102" s="48"/>
    </row>
    <row r="1103" s="2" customFormat="1" ht="16.8" customHeight="1">
      <c r="A1103" s="42"/>
      <c r="B1103" s="48"/>
      <c r="C1103" s="326" t="s">
        <v>2017</v>
      </c>
      <c r="D1103" s="326" t="s">
        <v>2018</v>
      </c>
      <c r="E1103" s="20" t="s">
        <v>1749</v>
      </c>
      <c r="F1103" s="327">
        <v>34.020000000000003</v>
      </c>
      <c r="G1103" s="42"/>
      <c r="H1103" s="48"/>
    </row>
    <row r="1104" s="2" customFormat="1" ht="16.8" customHeight="1">
      <c r="A1104" s="42"/>
      <c r="B1104" s="48"/>
      <c r="C1104" s="322" t="s">
        <v>2021</v>
      </c>
      <c r="D1104" s="323" t="s">
        <v>2021</v>
      </c>
      <c r="E1104" s="324" t="s">
        <v>32</v>
      </c>
      <c r="F1104" s="325">
        <v>54</v>
      </c>
      <c r="G1104" s="42"/>
      <c r="H1104" s="48"/>
    </row>
    <row r="1105" s="2" customFormat="1" ht="16.8" customHeight="1">
      <c r="A1105" s="42"/>
      <c r="B1105" s="48"/>
      <c r="C1105" s="326" t="s">
        <v>2021</v>
      </c>
      <c r="D1105" s="326" t="s">
        <v>2598</v>
      </c>
      <c r="E1105" s="20" t="s">
        <v>32</v>
      </c>
      <c r="F1105" s="327">
        <v>0</v>
      </c>
      <c r="G1105" s="42"/>
      <c r="H1105" s="48"/>
    </row>
    <row r="1106" s="2" customFormat="1" ht="16.8" customHeight="1">
      <c r="A1106" s="42"/>
      <c r="B1106" s="48"/>
      <c r="C1106" s="328" t="s">
        <v>3952</v>
      </c>
      <c r="D1106" s="42"/>
      <c r="E1106" s="42"/>
      <c r="F1106" s="42"/>
      <c r="G1106" s="42"/>
      <c r="H1106" s="48"/>
    </row>
    <row r="1107" s="2" customFormat="1" ht="16.8" customHeight="1">
      <c r="A1107" s="42"/>
      <c r="B1107" s="48"/>
      <c r="C1107" s="326" t="s">
        <v>2023</v>
      </c>
      <c r="D1107" s="326" t="s">
        <v>2024</v>
      </c>
      <c r="E1107" s="20" t="s">
        <v>1749</v>
      </c>
      <c r="F1107" s="327">
        <v>56.700000000000003</v>
      </c>
      <c r="G1107" s="42"/>
      <c r="H1107" s="48"/>
    </row>
    <row r="1108" s="2" customFormat="1" ht="16.8" customHeight="1">
      <c r="A1108" s="42"/>
      <c r="B1108" s="48"/>
      <c r="C1108" s="322" t="s">
        <v>4087</v>
      </c>
      <c r="D1108" s="323" t="s">
        <v>4087</v>
      </c>
      <c r="E1108" s="324" t="s">
        <v>32</v>
      </c>
      <c r="F1108" s="325">
        <v>-6</v>
      </c>
      <c r="G1108" s="42"/>
      <c r="H1108" s="48"/>
    </row>
    <row r="1109" s="2" customFormat="1" ht="16.8" customHeight="1">
      <c r="A1109" s="42"/>
      <c r="B1109" s="48"/>
      <c r="C1109" s="326" t="s">
        <v>4087</v>
      </c>
      <c r="D1109" s="326" t="s">
        <v>4064</v>
      </c>
      <c r="E1109" s="20" t="s">
        <v>32</v>
      </c>
      <c r="F1109" s="327">
        <v>-6</v>
      </c>
      <c r="G1109" s="42"/>
      <c r="H1109" s="48"/>
    </row>
    <row r="1110" s="2" customFormat="1" ht="16.8" customHeight="1">
      <c r="A1110" s="42"/>
      <c r="B1110" s="48"/>
      <c r="C1110" s="322" t="s">
        <v>4148</v>
      </c>
      <c r="D1110" s="323" t="s">
        <v>4148</v>
      </c>
      <c r="E1110" s="324" t="s">
        <v>32</v>
      </c>
      <c r="F1110" s="325">
        <v>0</v>
      </c>
      <c r="G1110" s="42"/>
      <c r="H1110" s="48"/>
    </row>
    <row r="1111" s="2" customFormat="1" ht="16.8" customHeight="1">
      <c r="A1111" s="42"/>
      <c r="B1111" s="48"/>
      <c r="C1111" s="326" t="s">
        <v>4148</v>
      </c>
      <c r="D1111" s="326" t="s">
        <v>4149</v>
      </c>
      <c r="E1111" s="20" t="s">
        <v>32</v>
      </c>
      <c r="F1111" s="327">
        <v>0</v>
      </c>
      <c r="G1111" s="42"/>
      <c r="H1111" s="48"/>
    </row>
    <row r="1112" s="2" customFormat="1" ht="16.8" customHeight="1">
      <c r="A1112" s="42"/>
      <c r="B1112" s="48"/>
      <c r="C1112" s="322" t="s">
        <v>4150</v>
      </c>
      <c r="D1112" s="323" t="s">
        <v>4150</v>
      </c>
      <c r="E1112" s="324" t="s">
        <v>32</v>
      </c>
      <c r="F1112" s="325">
        <v>0</v>
      </c>
      <c r="G1112" s="42"/>
      <c r="H1112" s="48"/>
    </row>
    <row r="1113" s="2" customFormat="1" ht="16.8" customHeight="1">
      <c r="A1113" s="42"/>
      <c r="B1113" s="48"/>
      <c r="C1113" s="326" t="s">
        <v>4150</v>
      </c>
      <c r="D1113" s="326" t="s">
        <v>4151</v>
      </c>
      <c r="E1113" s="20" t="s">
        <v>32</v>
      </c>
      <c r="F1113" s="327">
        <v>0</v>
      </c>
      <c r="G1113" s="42"/>
      <c r="H1113" s="48"/>
    </row>
    <row r="1114" s="2" customFormat="1" ht="16.8" customHeight="1">
      <c r="A1114" s="42"/>
      <c r="B1114" s="48"/>
      <c r="C1114" s="322" t="s">
        <v>4152</v>
      </c>
      <c r="D1114" s="323" t="s">
        <v>4152</v>
      </c>
      <c r="E1114" s="324" t="s">
        <v>32</v>
      </c>
      <c r="F1114" s="325">
        <v>0</v>
      </c>
      <c r="G1114" s="42"/>
      <c r="H1114" s="48"/>
    </row>
    <row r="1115" s="2" customFormat="1" ht="16.8" customHeight="1">
      <c r="A1115" s="42"/>
      <c r="B1115" s="48"/>
      <c r="C1115" s="326" t="s">
        <v>4152</v>
      </c>
      <c r="D1115" s="326" t="s">
        <v>4153</v>
      </c>
      <c r="E1115" s="20" t="s">
        <v>32</v>
      </c>
      <c r="F1115" s="327">
        <v>0</v>
      </c>
      <c r="G1115" s="42"/>
      <c r="H1115" s="48"/>
    </row>
    <row r="1116" s="2" customFormat="1" ht="16.8" customHeight="1">
      <c r="A1116" s="42"/>
      <c r="B1116" s="48"/>
      <c r="C1116" s="322" t="s">
        <v>4154</v>
      </c>
      <c r="D1116" s="323" t="s">
        <v>4154</v>
      </c>
      <c r="E1116" s="324" t="s">
        <v>32</v>
      </c>
      <c r="F1116" s="325">
        <v>0</v>
      </c>
      <c r="G1116" s="42"/>
      <c r="H1116" s="48"/>
    </row>
    <row r="1117" s="2" customFormat="1" ht="16.8" customHeight="1">
      <c r="A1117" s="42"/>
      <c r="B1117" s="48"/>
      <c r="C1117" s="326" t="s">
        <v>4154</v>
      </c>
      <c r="D1117" s="326" t="s">
        <v>4155</v>
      </c>
      <c r="E1117" s="20" t="s">
        <v>32</v>
      </c>
      <c r="F1117" s="327">
        <v>0</v>
      </c>
      <c r="G1117" s="42"/>
      <c r="H1117" s="48"/>
    </row>
    <row r="1118" s="2" customFormat="1" ht="16.8" customHeight="1">
      <c r="A1118" s="42"/>
      <c r="B1118" s="48"/>
      <c r="C1118" s="322" t="s">
        <v>4032</v>
      </c>
      <c r="D1118" s="323" t="s">
        <v>4032</v>
      </c>
      <c r="E1118" s="324" t="s">
        <v>32</v>
      </c>
      <c r="F1118" s="325">
        <v>22</v>
      </c>
      <c r="G1118" s="42"/>
      <c r="H1118" s="48"/>
    </row>
    <row r="1119" s="2" customFormat="1" ht="16.8" customHeight="1">
      <c r="A1119" s="42"/>
      <c r="B1119" s="48"/>
      <c r="C1119" s="326" t="s">
        <v>4032</v>
      </c>
      <c r="D1119" s="326" t="s">
        <v>4156</v>
      </c>
      <c r="E1119" s="20" t="s">
        <v>32</v>
      </c>
      <c r="F1119" s="327">
        <v>22</v>
      </c>
      <c r="G1119" s="42"/>
      <c r="H1119" s="48"/>
    </row>
    <row r="1120" s="2" customFormat="1" ht="16.8" customHeight="1">
      <c r="A1120" s="42"/>
      <c r="B1120" s="48"/>
      <c r="C1120" s="322" t="s">
        <v>1735</v>
      </c>
      <c r="D1120" s="323" t="s">
        <v>1735</v>
      </c>
      <c r="E1120" s="324" t="s">
        <v>32</v>
      </c>
      <c r="F1120" s="325">
        <v>22</v>
      </c>
      <c r="G1120" s="42"/>
      <c r="H1120" s="48"/>
    </row>
    <row r="1121" s="2" customFormat="1" ht="16.8" customHeight="1">
      <c r="A1121" s="42"/>
      <c r="B1121" s="48"/>
      <c r="C1121" s="326" t="s">
        <v>1735</v>
      </c>
      <c r="D1121" s="326" t="s">
        <v>4156</v>
      </c>
      <c r="E1121" s="20" t="s">
        <v>32</v>
      </c>
      <c r="F1121" s="327">
        <v>22</v>
      </c>
      <c r="G1121" s="42"/>
      <c r="H1121" s="48"/>
    </row>
    <row r="1122" s="2" customFormat="1" ht="16.8" customHeight="1">
      <c r="A1122" s="42"/>
      <c r="B1122" s="48"/>
      <c r="C1122" s="322" t="s">
        <v>4157</v>
      </c>
      <c r="D1122" s="323" t="s">
        <v>4157</v>
      </c>
      <c r="E1122" s="324" t="s">
        <v>32</v>
      </c>
      <c r="F1122" s="325">
        <v>0</v>
      </c>
      <c r="G1122" s="42"/>
      <c r="H1122" s="48"/>
    </row>
    <row r="1123" s="2" customFormat="1" ht="16.8" customHeight="1">
      <c r="A1123" s="42"/>
      <c r="B1123" s="48"/>
      <c r="C1123" s="326" t="s">
        <v>4157</v>
      </c>
      <c r="D1123" s="326" t="s">
        <v>4158</v>
      </c>
      <c r="E1123" s="20" t="s">
        <v>32</v>
      </c>
      <c r="F1123" s="327">
        <v>0</v>
      </c>
      <c r="G1123" s="42"/>
      <c r="H1123" s="48"/>
    </row>
    <row r="1124" s="2" customFormat="1" ht="16.8" customHeight="1">
      <c r="A1124" s="42"/>
      <c r="B1124" s="48"/>
      <c r="C1124" s="322" t="s">
        <v>4034</v>
      </c>
      <c r="D1124" s="323" t="s">
        <v>4034</v>
      </c>
      <c r="E1124" s="324" t="s">
        <v>32</v>
      </c>
      <c r="F1124" s="325">
        <v>0</v>
      </c>
      <c r="G1124" s="42"/>
      <c r="H1124" s="48"/>
    </row>
    <row r="1125" s="2" customFormat="1" ht="16.8" customHeight="1">
      <c r="A1125" s="42"/>
      <c r="B1125" s="48"/>
      <c r="C1125" s="326" t="s">
        <v>4034</v>
      </c>
      <c r="D1125" s="326" t="s">
        <v>4035</v>
      </c>
      <c r="E1125" s="20" t="s">
        <v>32</v>
      </c>
      <c r="F1125" s="327">
        <v>0</v>
      </c>
      <c r="G1125" s="42"/>
      <c r="H1125" s="48"/>
    </row>
    <row r="1126" s="2" customFormat="1" ht="16.8" customHeight="1">
      <c r="A1126" s="42"/>
      <c r="B1126" s="48"/>
      <c r="C1126" s="322" t="s">
        <v>3996</v>
      </c>
      <c r="D1126" s="323" t="s">
        <v>3996</v>
      </c>
      <c r="E1126" s="324" t="s">
        <v>32</v>
      </c>
      <c r="F1126" s="325">
        <v>0</v>
      </c>
      <c r="G1126" s="42"/>
      <c r="H1126" s="48"/>
    </row>
    <row r="1127" s="2" customFormat="1" ht="16.8" customHeight="1">
      <c r="A1127" s="42"/>
      <c r="B1127" s="48"/>
      <c r="C1127" s="326" t="s">
        <v>3996</v>
      </c>
      <c r="D1127" s="326" t="s">
        <v>3997</v>
      </c>
      <c r="E1127" s="20" t="s">
        <v>32</v>
      </c>
      <c r="F1127" s="327">
        <v>0</v>
      </c>
      <c r="G1127" s="42"/>
      <c r="H1127" s="48"/>
    </row>
    <row r="1128" s="2" customFormat="1" ht="16.8" customHeight="1">
      <c r="A1128" s="42"/>
      <c r="B1128" s="48"/>
      <c r="C1128" s="322" t="s">
        <v>2658</v>
      </c>
      <c r="D1128" s="323" t="s">
        <v>2658</v>
      </c>
      <c r="E1128" s="324" t="s">
        <v>32</v>
      </c>
      <c r="F1128" s="325">
        <v>0</v>
      </c>
      <c r="G1128" s="42"/>
      <c r="H1128" s="48"/>
    </row>
    <row r="1129" s="2" customFormat="1" ht="16.8" customHeight="1">
      <c r="A1129" s="42"/>
      <c r="B1129" s="48"/>
      <c r="C1129" s="326" t="s">
        <v>2658</v>
      </c>
      <c r="D1129" s="326" t="s">
        <v>2764</v>
      </c>
      <c r="E1129" s="20" t="s">
        <v>32</v>
      </c>
      <c r="F1129" s="327">
        <v>0</v>
      </c>
      <c r="G1129" s="42"/>
      <c r="H1129" s="48"/>
    </row>
    <row r="1130" s="2" customFormat="1" ht="16.8" customHeight="1">
      <c r="A1130" s="42"/>
      <c r="B1130" s="48"/>
      <c r="C1130" s="322" t="s">
        <v>2594</v>
      </c>
      <c r="D1130" s="323" t="s">
        <v>2594</v>
      </c>
      <c r="E1130" s="324" t="s">
        <v>32</v>
      </c>
      <c r="F1130" s="325">
        <v>34.020000000000003</v>
      </c>
      <c r="G1130" s="42"/>
      <c r="H1130" s="48"/>
    </row>
    <row r="1131" s="2" customFormat="1" ht="16.8" customHeight="1">
      <c r="A1131" s="42"/>
      <c r="B1131" s="48"/>
      <c r="C1131" s="326" t="s">
        <v>2290</v>
      </c>
      <c r="D1131" s="326" t="s">
        <v>2593</v>
      </c>
      <c r="E1131" s="20" t="s">
        <v>32</v>
      </c>
      <c r="F1131" s="327">
        <v>0</v>
      </c>
      <c r="G1131" s="42"/>
      <c r="H1131" s="48"/>
    </row>
    <row r="1132" s="2" customFormat="1" ht="16.8" customHeight="1">
      <c r="A1132" s="42"/>
      <c r="B1132" s="48"/>
      <c r="C1132" s="326" t="s">
        <v>2594</v>
      </c>
      <c r="D1132" s="326" t="s">
        <v>2595</v>
      </c>
      <c r="E1132" s="20" t="s">
        <v>32</v>
      </c>
      <c r="F1132" s="327">
        <v>34.020000000000003</v>
      </c>
      <c r="G1132" s="42"/>
      <c r="H1132" s="48"/>
    </row>
    <row r="1133" s="2" customFormat="1" ht="16.8" customHeight="1">
      <c r="A1133" s="42"/>
      <c r="B1133" s="48"/>
      <c r="C1133" s="322" t="s">
        <v>2599</v>
      </c>
      <c r="D1133" s="323" t="s">
        <v>2599</v>
      </c>
      <c r="E1133" s="324" t="s">
        <v>32</v>
      </c>
      <c r="F1133" s="325">
        <v>56.700000000000003</v>
      </c>
      <c r="G1133" s="42"/>
      <c r="H1133" s="48"/>
    </row>
    <row r="1134" s="2" customFormat="1" ht="16.8" customHeight="1">
      <c r="A1134" s="42"/>
      <c r="B1134" s="48"/>
      <c r="C1134" s="326" t="s">
        <v>2021</v>
      </c>
      <c r="D1134" s="326" t="s">
        <v>2598</v>
      </c>
      <c r="E1134" s="20" t="s">
        <v>32</v>
      </c>
      <c r="F1134" s="327">
        <v>0</v>
      </c>
      <c r="G1134" s="42"/>
      <c r="H1134" s="48"/>
    </row>
    <row r="1135" s="2" customFormat="1" ht="16.8" customHeight="1">
      <c r="A1135" s="42"/>
      <c r="B1135" s="48"/>
      <c r="C1135" s="326" t="s">
        <v>2599</v>
      </c>
      <c r="D1135" s="326" t="s">
        <v>2600</v>
      </c>
      <c r="E1135" s="20" t="s">
        <v>32</v>
      </c>
      <c r="F1135" s="327">
        <v>56.700000000000003</v>
      </c>
      <c r="G1135" s="42"/>
      <c r="H1135" s="48"/>
    </row>
    <row r="1136" s="2" customFormat="1" ht="16.8" customHeight="1">
      <c r="A1136" s="42"/>
      <c r="B1136" s="48"/>
      <c r="C1136" s="322" t="s">
        <v>4159</v>
      </c>
      <c r="D1136" s="323" t="s">
        <v>4159</v>
      </c>
      <c r="E1136" s="324" t="s">
        <v>32</v>
      </c>
      <c r="F1136" s="325">
        <v>0</v>
      </c>
      <c r="G1136" s="42"/>
      <c r="H1136" s="48"/>
    </row>
    <row r="1137" s="2" customFormat="1" ht="16.8" customHeight="1">
      <c r="A1137" s="42"/>
      <c r="B1137" s="48"/>
      <c r="C1137" s="326" t="s">
        <v>4159</v>
      </c>
      <c r="D1137" s="326" t="s">
        <v>4160</v>
      </c>
      <c r="E1137" s="20" t="s">
        <v>32</v>
      </c>
      <c r="F1137" s="327">
        <v>0</v>
      </c>
      <c r="G1137" s="42"/>
      <c r="H1137" s="48"/>
    </row>
    <row r="1138" s="2" customFormat="1" ht="16.8" customHeight="1">
      <c r="A1138" s="42"/>
      <c r="B1138" s="48"/>
      <c r="C1138" s="322" t="s">
        <v>4036</v>
      </c>
      <c r="D1138" s="323" t="s">
        <v>4036</v>
      </c>
      <c r="E1138" s="324" t="s">
        <v>32</v>
      </c>
      <c r="F1138" s="325">
        <v>31</v>
      </c>
      <c r="G1138" s="42"/>
      <c r="H1138" s="48"/>
    </row>
    <row r="1139" s="2" customFormat="1" ht="16.8" customHeight="1">
      <c r="A1139" s="42"/>
      <c r="B1139" s="48"/>
      <c r="C1139" s="326" t="s">
        <v>4036</v>
      </c>
      <c r="D1139" s="326" t="s">
        <v>2488</v>
      </c>
      <c r="E1139" s="20" t="s">
        <v>32</v>
      </c>
      <c r="F1139" s="327">
        <v>31</v>
      </c>
      <c r="G1139" s="42"/>
      <c r="H1139" s="48"/>
    </row>
    <row r="1140" s="2" customFormat="1" ht="16.8" customHeight="1">
      <c r="A1140" s="42"/>
      <c r="B1140" s="48"/>
      <c r="C1140" s="322" t="s">
        <v>1736</v>
      </c>
      <c r="D1140" s="323" t="s">
        <v>1736</v>
      </c>
      <c r="E1140" s="324" t="s">
        <v>32</v>
      </c>
      <c r="F1140" s="325">
        <v>31</v>
      </c>
      <c r="G1140" s="42"/>
      <c r="H1140" s="48"/>
    </row>
    <row r="1141" s="2" customFormat="1" ht="16.8" customHeight="1">
      <c r="A1141" s="42"/>
      <c r="B1141" s="48"/>
      <c r="C1141" s="326" t="s">
        <v>1736</v>
      </c>
      <c r="D1141" s="326" t="s">
        <v>4161</v>
      </c>
      <c r="E1141" s="20" t="s">
        <v>32</v>
      </c>
      <c r="F1141" s="327">
        <v>31</v>
      </c>
      <c r="G1141" s="42"/>
      <c r="H1141" s="48"/>
    </row>
    <row r="1142" s="2" customFormat="1" ht="16.8" customHeight="1">
      <c r="A1142" s="42"/>
      <c r="B1142" s="48"/>
      <c r="C1142" s="322" t="s">
        <v>4038</v>
      </c>
      <c r="D1142" s="323" t="s">
        <v>4038</v>
      </c>
      <c r="E1142" s="324" t="s">
        <v>32</v>
      </c>
      <c r="F1142" s="325">
        <v>31</v>
      </c>
      <c r="G1142" s="42"/>
      <c r="H1142" s="48"/>
    </row>
    <row r="1143" s="2" customFormat="1" ht="16.8" customHeight="1">
      <c r="A1143" s="42"/>
      <c r="B1143" s="48"/>
      <c r="C1143" s="326" t="s">
        <v>4038</v>
      </c>
      <c r="D1143" s="326" t="s">
        <v>2637</v>
      </c>
      <c r="E1143" s="20" t="s">
        <v>32</v>
      </c>
      <c r="F1143" s="327">
        <v>31</v>
      </c>
      <c r="G1143" s="42"/>
      <c r="H1143" s="48"/>
    </row>
    <row r="1144" s="2" customFormat="1" ht="16.8" customHeight="1">
      <c r="A1144" s="42"/>
      <c r="B1144" s="48"/>
      <c r="C1144" s="322" t="s">
        <v>2084</v>
      </c>
      <c r="D1144" s="323" t="s">
        <v>2084</v>
      </c>
      <c r="E1144" s="324" t="s">
        <v>32</v>
      </c>
      <c r="F1144" s="325">
        <v>31</v>
      </c>
      <c r="G1144" s="42"/>
      <c r="H1144" s="48"/>
    </row>
    <row r="1145" s="2" customFormat="1" ht="16.8" customHeight="1">
      <c r="A1145" s="42"/>
      <c r="B1145" s="48"/>
      <c r="C1145" s="326" t="s">
        <v>2084</v>
      </c>
      <c r="D1145" s="326" t="s">
        <v>4162</v>
      </c>
      <c r="E1145" s="20" t="s">
        <v>32</v>
      </c>
      <c r="F1145" s="327">
        <v>31</v>
      </c>
      <c r="G1145" s="42"/>
      <c r="H1145" s="48"/>
    </row>
    <row r="1146" s="2" customFormat="1" ht="16.8" customHeight="1">
      <c r="A1146" s="42"/>
      <c r="B1146" s="48"/>
      <c r="C1146" s="322" t="s">
        <v>4040</v>
      </c>
      <c r="D1146" s="323" t="s">
        <v>4040</v>
      </c>
      <c r="E1146" s="324" t="s">
        <v>32</v>
      </c>
      <c r="F1146" s="325">
        <v>0</v>
      </c>
      <c r="G1146" s="42"/>
      <c r="H1146" s="48"/>
    </row>
    <row r="1147" s="2" customFormat="1" ht="16.8" customHeight="1">
      <c r="A1147" s="42"/>
      <c r="B1147" s="48"/>
      <c r="C1147" s="326" t="s">
        <v>4040</v>
      </c>
      <c r="D1147" s="326" t="s">
        <v>4041</v>
      </c>
      <c r="E1147" s="20" t="s">
        <v>32</v>
      </c>
      <c r="F1147" s="327">
        <v>0</v>
      </c>
      <c r="G1147" s="42"/>
      <c r="H1147" s="48"/>
    </row>
    <row r="1148" s="2" customFormat="1" ht="16.8" customHeight="1">
      <c r="A1148" s="42"/>
      <c r="B1148" s="48"/>
      <c r="C1148" s="322" t="s">
        <v>4042</v>
      </c>
      <c r="D1148" s="323" t="s">
        <v>4042</v>
      </c>
      <c r="E1148" s="324" t="s">
        <v>32</v>
      </c>
      <c r="F1148" s="325">
        <v>0</v>
      </c>
      <c r="G1148" s="42"/>
      <c r="H1148" s="48"/>
    </row>
    <row r="1149" s="2" customFormat="1" ht="16.8" customHeight="1">
      <c r="A1149" s="42"/>
      <c r="B1149" s="48"/>
      <c r="C1149" s="326" t="s">
        <v>4042</v>
      </c>
      <c r="D1149" s="326" t="s">
        <v>4043</v>
      </c>
      <c r="E1149" s="20" t="s">
        <v>32</v>
      </c>
      <c r="F1149" s="327">
        <v>0</v>
      </c>
      <c r="G1149" s="42"/>
      <c r="H1149" s="48"/>
    </row>
    <row r="1150" s="2" customFormat="1" ht="26.4" customHeight="1">
      <c r="A1150" s="42"/>
      <c r="B1150" s="48"/>
      <c r="C1150" s="321" t="s">
        <v>4163</v>
      </c>
      <c r="D1150" s="321" t="s">
        <v>147</v>
      </c>
      <c r="E1150" s="42"/>
      <c r="F1150" s="42"/>
      <c r="G1150" s="42"/>
      <c r="H1150" s="48"/>
    </row>
    <row r="1151" s="2" customFormat="1" ht="16.8" customHeight="1">
      <c r="A1151" s="42"/>
      <c r="B1151" s="48"/>
      <c r="C1151" s="322" t="s">
        <v>1752</v>
      </c>
      <c r="D1151" s="323" t="s">
        <v>1752</v>
      </c>
      <c r="E1151" s="324" t="s">
        <v>32</v>
      </c>
      <c r="F1151" s="325">
        <v>90</v>
      </c>
      <c r="G1151" s="42"/>
      <c r="H1151" s="48"/>
    </row>
    <row r="1152" s="2" customFormat="1" ht="16.8" customHeight="1">
      <c r="A1152" s="42"/>
      <c r="B1152" s="48"/>
      <c r="C1152" s="326" t="s">
        <v>32</v>
      </c>
      <c r="D1152" s="326" t="s">
        <v>1759</v>
      </c>
      <c r="E1152" s="20" t="s">
        <v>32</v>
      </c>
      <c r="F1152" s="327">
        <v>0</v>
      </c>
      <c r="G1152" s="42"/>
      <c r="H1152" s="48"/>
    </row>
    <row r="1153" s="2" customFormat="1" ht="16.8" customHeight="1">
      <c r="A1153" s="42"/>
      <c r="B1153" s="48"/>
      <c r="C1153" s="326" t="s">
        <v>1752</v>
      </c>
      <c r="D1153" s="326" t="s">
        <v>2666</v>
      </c>
      <c r="E1153" s="20" t="s">
        <v>32</v>
      </c>
      <c r="F1153" s="327">
        <v>90</v>
      </c>
      <c r="G1153" s="42"/>
      <c r="H1153" s="48"/>
    </row>
    <row r="1154" s="2" customFormat="1" ht="16.8" customHeight="1">
      <c r="A1154" s="42"/>
      <c r="B1154" s="48"/>
      <c r="C1154" s="322" t="s">
        <v>1814</v>
      </c>
      <c r="D1154" s="323" t="s">
        <v>1814</v>
      </c>
      <c r="E1154" s="324" t="s">
        <v>32</v>
      </c>
      <c r="F1154" s="325">
        <v>225.15000000000001</v>
      </c>
      <c r="G1154" s="42"/>
      <c r="H1154" s="48"/>
    </row>
    <row r="1155" s="2" customFormat="1" ht="16.8" customHeight="1">
      <c r="A1155" s="42"/>
      <c r="B1155" s="48"/>
      <c r="C1155" s="326" t="s">
        <v>32</v>
      </c>
      <c r="D1155" s="326" t="s">
        <v>2544</v>
      </c>
      <c r="E1155" s="20" t="s">
        <v>32</v>
      </c>
      <c r="F1155" s="327">
        <v>0</v>
      </c>
      <c r="G1155" s="42"/>
      <c r="H1155" s="48"/>
    </row>
    <row r="1156" s="2" customFormat="1" ht="16.8" customHeight="1">
      <c r="A1156" s="42"/>
      <c r="B1156" s="48"/>
      <c r="C1156" s="326" t="s">
        <v>1814</v>
      </c>
      <c r="D1156" s="326" t="s">
        <v>2681</v>
      </c>
      <c r="E1156" s="20" t="s">
        <v>32</v>
      </c>
      <c r="F1156" s="327">
        <v>225.15000000000001</v>
      </c>
      <c r="G1156" s="42"/>
      <c r="H1156" s="48"/>
    </row>
    <row r="1157" s="2" customFormat="1" ht="16.8" customHeight="1">
      <c r="A1157" s="42"/>
      <c r="B1157" s="48"/>
      <c r="C1157" s="322" t="s">
        <v>2541</v>
      </c>
      <c r="D1157" s="323" t="s">
        <v>2541</v>
      </c>
      <c r="E1157" s="324" t="s">
        <v>32</v>
      </c>
      <c r="F1157" s="325">
        <v>18</v>
      </c>
      <c r="G1157" s="42"/>
      <c r="H1157" s="48"/>
    </row>
    <row r="1158" s="2" customFormat="1" ht="16.8" customHeight="1">
      <c r="A1158" s="42"/>
      <c r="B1158" s="48"/>
      <c r="C1158" s="326" t="s">
        <v>32</v>
      </c>
      <c r="D1158" s="326" t="s">
        <v>1782</v>
      </c>
      <c r="E1158" s="20" t="s">
        <v>32</v>
      </c>
      <c r="F1158" s="327">
        <v>0</v>
      </c>
      <c r="G1158" s="42"/>
      <c r="H1158" s="48"/>
    </row>
    <row r="1159" s="2" customFormat="1" ht="16.8" customHeight="1">
      <c r="A1159" s="42"/>
      <c r="B1159" s="48"/>
      <c r="C1159" s="326" t="s">
        <v>2541</v>
      </c>
      <c r="D1159" s="326" t="s">
        <v>2669</v>
      </c>
      <c r="E1159" s="20" t="s">
        <v>32</v>
      </c>
      <c r="F1159" s="327">
        <v>18</v>
      </c>
      <c r="G1159" s="42"/>
      <c r="H1159" s="48"/>
    </row>
    <row r="1160" s="2" customFormat="1" ht="16.8" customHeight="1">
      <c r="A1160" s="42"/>
      <c r="B1160" s="48"/>
      <c r="C1160" s="322" t="s">
        <v>1820</v>
      </c>
      <c r="D1160" s="323" t="s">
        <v>1820</v>
      </c>
      <c r="E1160" s="324" t="s">
        <v>32</v>
      </c>
      <c r="F1160" s="325">
        <v>127.68000000000001</v>
      </c>
      <c r="G1160" s="42"/>
      <c r="H1160" s="48"/>
    </row>
    <row r="1161" s="2" customFormat="1" ht="16.8" customHeight="1">
      <c r="A1161" s="42"/>
      <c r="B1161" s="48"/>
      <c r="C1161" s="326" t="s">
        <v>32</v>
      </c>
      <c r="D1161" s="326" t="s">
        <v>2225</v>
      </c>
      <c r="E1161" s="20" t="s">
        <v>32</v>
      </c>
      <c r="F1161" s="327">
        <v>0</v>
      </c>
      <c r="G1161" s="42"/>
      <c r="H1161" s="48"/>
    </row>
    <row r="1162" s="2" customFormat="1" ht="16.8" customHeight="1">
      <c r="A1162" s="42"/>
      <c r="B1162" s="48"/>
      <c r="C1162" s="326" t="s">
        <v>1820</v>
      </c>
      <c r="D1162" s="326" t="s">
        <v>4164</v>
      </c>
      <c r="E1162" s="20" t="s">
        <v>32</v>
      </c>
      <c r="F1162" s="327">
        <v>127.68000000000001</v>
      </c>
      <c r="G1162" s="42"/>
      <c r="H1162" s="48"/>
    </row>
    <row r="1163" s="2" customFormat="1" ht="16.8" customHeight="1">
      <c r="A1163" s="42"/>
      <c r="B1163" s="48"/>
      <c r="C1163" s="322" t="s">
        <v>1827</v>
      </c>
      <c r="D1163" s="323" t="s">
        <v>1827</v>
      </c>
      <c r="E1163" s="324" t="s">
        <v>32</v>
      </c>
      <c r="F1163" s="325">
        <v>70</v>
      </c>
      <c r="G1163" s="42"/>
      <c r="H1163" s="48"/>
    </row>
    <row r="1164" s="2" customFormat="1" ht="16.8" customHeight="1">
      <c r="A1164" s="42"/>
      <c r="B1164" s="48"/>
      <c r="C1164" s="326" t="s">
        <v>32</v>
      </c>
      <c r="D1164" s="326" t="s">
        <v>1759</v>
      </c>
      <c r="E1164" s="20" t="s">
        <v>32</v>
      </c>
      <c r="F1164" s="327">
        <v>0</v>
      </c>
      <c r="G1164" s="42"/>
      <c r="H1164" s="48"/>
    </row>
    <row r="1165" s="2" customFormat="1" ht="16.8" customHeight="1">
      <c r="A1165" s="42"/>
      <c r="B1165" s="48"/>
      <c r="C1165" s="326" t="s">
        <v>1827</v>
      </c>
      <c r="D1165" s="326" t="s">
        <v>2685</v>
      </c>
      <c r="E1165" s="20" t="s">
        <v>32</v>
      </c>
      <c r="F1165" s="327">
        <v>70</v>
      </c>
      <c r="G1165" s="42"/>
      <c r="H1165" s="48"/>
    </row>
    <row r="1166" s="2" customFormat="1" ht="16.8" customHeight="1">
      <c r="A1166" s="42"/>
      <c r="B1166" s="48"/>
      <c r="C1166" s="322" t="s">
        <v>1833</v>
      </c>
      <c r="D1166" s="323" t="s">
        <v>1833</v>
      </c>
      <c r="E1166" s="324" t="s">
        <v>32</v>
      </c>
      <c r="F1166" s="325">
        <v>13.300000000000001</v>
      </c>
      <c r="G1166" s="42"/>
      <c r="H1166" s="48"/>
    </row>
    <row r="1167" s="2" customFormat="1" ht="16.8" customHeight="1">
      <c r="A1167" s="42"/>
      <c r="B1167" s="48"/>
      <c r="C1167" s="326" t="s">
        <v>32</v>
      </c>
      <c r="D1167" s="326" t="s">
        <v>1759</v>
      </c>
      <c r="E1167" s="20" t="s">
        <v>32</v>
      </c>
      <c r="F1167" s="327">
        <v>0</v>
      </c>
      <c r="G1167" s="42"/>
      <c r="H1167" s="48"/>
    </row>
    <row r="1168" s="2" customFormat="1" ht="16.8" customHeight="1">
      <c r="A1168" s="42"/>
      <c r="B1168" s="48"/>
      <c r="C1168" s="326" t="s">
        <v>1833</v>
      </c>
      <c r="D1168" s="326" t="s">
        <v>2687</v>
      </c>
      <c r="E1168" s="20" t="s">
        <v>32</v>
      </c>
      <c r="F1168" s="327">
        <v>13.300000000000001</v>
      </c>
      <c r="G1168" s="42"/>
      <c r="H1168" s="48"/>
    </row>
    <row r="1169" s="2" customFormat="1" ht="16.8" customHeight="1">
      <c r="A1169" s="42"/>
      <c r="B1169" s="48"/>
      <c r="C1169" s="322" t="s">
        <v>2689</v>
      </c>
      <c r="D1169" s="323" t="s">
        <v>2689</v>
      </c>
      <c r="E1169" s="324" t="s">
        <v>32</v>
      </c>
      <c r="F1169" s="325">
        <v>70</v>
      </c>
      <c r="G1169" s="42"/>
      <c r="H1169" s="48"/>
    </row>
    <row r="1170" s="2" customFormat="1" ht="16.8" customHeight="1">
      <c r="A1170" s="42"/>
      <c r="B1170" s="48"/>
      <c r="C1170" s="326" t="s">
        <v>32</v>
      </c>
      <c r="D1170" s="326" t="s">
        <v>1759</v>
      </c>
      <c r="E1170" s="20" t="s">
        <v>32</v>
      </c>
      <c r="F1170" s="327">
        <v>0</v>
      </c>
      <c r="G1170" s="42"/>
      <c r="H1170" s="48"/>
    </row>
    <row r="1171" s="2" customFormat="1" ht="16.8" customHeight="1">
      <c r="A1171" s="42"/>
      <c r="B1171" s="48"/>
      <c r="C1171" s="326" t="s">
        <v>2689</v>
      </c>
      <c r="D1171" s="326" t="s">
        <v>2685</v>
      </c>
      <c r="E1171" s="20" t="s">
        <v>32</v>
      </c>
      <c r="F1171" s="327">
        <v>70</v>
      </c>
      <c r="G1171" s="42"/>
      <c r="H1171" s="48"/>
    </row>
    <row r="1172" s="2" customFormat="1" ht="16.8" customHeight="1">
      <c r="A1172" s="42"/>
      <c r="B1172" s="48"/>
      <c r="C1172" s="322" t="s">
        <v>2550</v>
      </c>
      <c r="D1172" s="323" t="s">
        <v>2550</v>
      </c>
      <c r="E1172" s="324" t="s">
        <v>32</v>
      </c>
      <c r="F1172" s="325">
        <v>37.5</v>
      </c>
      <c r="G1172" s="42"/>
      <c r="H1172" s="48"/>
    </row>
    <row r="1173" s="2" customFormat="1" ht="16.8" customHeight="1">
      <c r="A1173" s="42"/>
      <c r="B1173" s="48"/>
      <c r="C1173" s="326" t="s">
        <v>32</v>
      </c>
      <c r="D1173" s="326" t="s">
        <v>1875</v>
      </c>
      <c r="E1173" s="20" t="s">
        <v>32</v>
      </c>
      <c r="F1173" s="327">
        <v>0</v>
      </c>
      <c r="G1173" s="42"/>
      <c r="H1173" s="48"/>
    </row>
    <row r="1174" s="2" customFormat="1" ht="16.8" customHeight="1">
      <c r="A1174" s="42"/>
      <c r="B1174" s="48"/>
      <c r="C1174" s="326" t="s">
        <v>2550</v>
      </c>
      <c r="D1174" s="326" t="s">
        <v>2692</v>
      </c>
      <c r="E1174" s="20" t="s">
        <v>32</v>
      </c>
      <c r="F1174" s="327">
        <v>37.5</v>
      </c>
      <c r="G1174" s="42"/>
      <c r="H1174" s="48"/>
    </row>
    <row r="1175" s="2" customFormat="1" ht="16.8" customHeight="1">
      <c r="A1175" s="42"/>
      <c r="B1175" s="48"/>
      <c r="C1175" s="322" t="s">
        <v>1854</v>
      </c>
      <c r="D1175" s="323" t="s">
        <v>1854</v>
      </c>
      <c r="E1175" s="324" t="s">
        <v>32</v>
      </c>
      <c r="F1175" s="325">
        <v>15</v>
      </c>
      <c r="G1175" s="42"/>
      <c r="H1175" s="48"/>
    </row>
    <row r="1176" s="2" customFormat="1" ht="16.8" customHeight="1">
      <c r="A1176" s="42"/>
      <c r="B1176" s="48"/>
      <c r="C1176" s="326" t="s">
        <v>32</v>
      </c>
      <c r="D1176" s="326" t="s">
        <v>1885</v>
      </c>
      <c r="E1176" s="20" t="s">
        <v>32</v>
      </c>
      <c r="F1176" s="327">
        <v>0</v>
      </c>
      <c r="G1176" s="42"/>
      <c r="H1176" s="48"/>
    </row>
    <row r="1177" s="2" customFormat="1" ht="16.8" customHeight="1">
      <c r="A1177" s="42"/>
      <c r="B1177" s="48"/>
      <c r="C1177" s="326" t="s">
        <v>1854</v>
      </c>
      <c r="D1177" s="326" t="s">
        <v>2695</v>
      </c>
      <c r="E1177" s="20" t="s">
        <v>32</v>
      </c>
      <c r="F1177" s="327">
        <v>15</v>
      </c>
      <c r="G1177" s="42"/>
      <c r="H1177" s="48"/>
    </row>
    <row r="1178" s="2" customFormat="1" ht="16.8" customHeight="1">
      <c r="A1178" s="42"/>
      <c r="B1178" s="48"/>
      <c r="C1178" s="322" t="s">
        <v>1760</v>
      </c>
      <c r="D1178" s="323" t="s">
        <v>1760</v>
      </c>
      <c r="E1178" s="324" t="s">
        <v>32</v>
      </c>
      <c r="F1178" s="325">
        <v>112.5</v>
      </c>
      <c r="G1178" s="42"/>
      <c r="H1178" s="48"/>
    </row>
    <row r="1179" s="2" customFormat="1" ht="16.8" customHeight="1">
      <c r="A1179" s="42"/>
      <c r="B1179" s="48"/>
      <c r="C1179" s="326" t="s">
        <v>32</v>
      </c>
      <c r="D1179" s="326" t="s">
        <v>4005</v>
      </c>
      <c r="E1179" s="20" t="s">
        <v>32</v>
      </c>
      <c r="F1179" s="327">
        <v>0</v>
      </c>
      <c r="G1179" s="42"/>
      <c r="H1179" s="48"/>
    </row>
    <row r="1180" s="2" customFormat="1" ht="16.8" customHeight="1">
      <c r="A1180" s="42"/>
      <c r="B1180" s="48"/>
      <c r="C1180" s="326" t="s">
        <v>1760</v>
      </c>
      <c r="D1180" s="326" t="s">
        <v>4165</v>
      </c>
      <c r="E1180" s="20" t="s">
        <v>32</v>
      </c>
      <c r="F1180" s="327">
        <v>112.5</v>
      </c>
      <c r="G1180" s="42"/>
      <c r="H1180" s="48"/>
    </row>
    <row r="1181" s="2" customFormat="1" ht="16.8" customHeight="1">
      <c r="A1181" s="42"/>
      <c r="B1181" s="48"/>
      <c r="C1181" s="322" t="s">
        <v>1859</v>
      </c>
      <c r="D1181" s="323" t="s">
        <v>1859</v>
      </c>
      <c r="E1181" s="324" t="s">
        <v>32</v>
      </c>
      <c r="F1181" s="325">
        <v>1.03</v>
      </c>
      <c r="G1181" s="42"/>
      <c r="H1181" s="48"/>
    </row>
    <row r="1182" s="2" customFormat="1" ht="16.8" customHeight="1">
      <c r="A1182" s="42"/>
      <c r="B1182" s="48"/>
      <c r="C1182" s="326" t="s">
        <v>32</v>
      </c>
      <c r="D1182" s="326" t="s">
        <v>2720</v>
      </c>
      <c r="E1182" s="20" t="s">
        <v>32</v>
      </c>
      <c r="F1182" s="327">
        <v>0</v>
      </c>
      <c r="G1182" s="42"/>
      <c r="H1182" s="48"/>
    </row>
    <row r="1183" s="2" customFormat="1" ht="16.8" customHeight="1">
      <c r="A1183" s="42"/>
      <c r="B1183" s="48"/>
      <c r="C1183" s="326" t="s">
        <v>1859</v>
      </c>
      <c r="D1183" s="326" t="s">
        <v>4166</v>
      </c>
      <c r="E1183" s="20" t="s">
        <v>32</v>
      </c>
      <c r="F1183" s="327">
        <v>1.03</v>
      </c>
      <c r="G1183" s="42"/>
      <c r="H1183" s="48"/>
    </row>
    <row r="1184" s="2" customFormat="1" ht="16.8" customHeight="1">
      <c r="A1184" s="42"/>
      <c r="B1184" s="48"/>
      <c r="C1184" s="322" t="s">
        <v>1865</v>
      </c>
      <c r="D1184" s="323" t="s">
        <v>1865</v>
      </c>
      <c r="E1184" s="324" t="s">
        <v>32</v>
      </c>
      <c r="F1184" s="325">
        <v>2.9700000000000002</v>
      </c>
      <c r="G1184" s="42"/>
      <c r="H1184" s="48"/>
    </row>
    <row r="1185" s="2" customFormat="1" ht="16.8" customHeight="1">
      <c r="A1185" s="42"/>
      <c r="B1185" s="48"/>
      <c r="C1185" s="326" t="s">
        <v>1865</v>
      </c>
      <c r="D1185" s="326" t="s">
        <v>2704</v>
      </c>
      <c r="E1185" s="20" t="s">
        <v>32</v>
      </c>
      <c r="F1185" s="327">
        <v>2.9700000000000002</v>
      </c>
      <c r="G1185" s="42"/>
      <c r="H1185" s="48"/>
    </row>
    <row r="1186" s="2" customFormat="1" ht="16.8" customHeight="1">
      <c r="A1186" s="42"/>
      <c r="B1186" s="48"/>
      <c r="C1186" s="322" t="s">
        <v>2559</v>
      </c>
      <c r="D1186" s="323" t="s">
        <v>2559</v>
      </c>
      <c r="E1186" s="324" t="s">
        <v>32</v>
      </c>
      <c r="F1186" s="325">
        <v>0.29593000000000003</v>
      </c>
      <c r="G1186" s="42"/>
      <c r="H1186" s="48"/>
    </row>
    <row r="1187" s="2" customFormat="1" ht="16.8" customHeight="1">
      <c r="A1187" s="42"/>
      <c r="B1187" s="48"/>
      <c r="C1187" s="326" t="s">
        <v>32</v>
      </c>
      <c r="D1187" s="326" t="s">
        <v>2709</v>
      </c>
      <c r="E1187" s="20" t="s">
        <v>32</v>
      </c>
      <c r="F1187" s="327">
        <v>0</v>
      </c>
      <c r="G1187" s="42"/>
      <c r="H1187" s="48"/>
    </row>
    <row r="1188" s="2" customFormat="1" ht="16.8" customHeight="1">
      <c r="A1188" s="42"/>
      <c r="B1188" s="48"/>
      <c r="C1188" s="326" t="s">
        <v>2559</v>
      </c>
      <c r="D1188" s="326" t="s">
        <v>2710</v>
      </c>
      <c r="E1188" s="20" t="s">
        <v>32</v>
      </c>
      <c r="F1188" s="327">
        <v>0.29599999999999999</v>
      </c>
      <c r="G1188" s="42"/>
      <c r="H1188" s="48"/>
    </row>
    <row r="1189" s="2" customFormat="1" ht="16.8" customHeight="1">
      <c r="A1189" s="42"/>
      <c r="B1189" s="48"/>
      <c r="C1189" s="322" t="s">
        <v>1876</v>
      </c>
      <c r="D1189" s="323" t="s">
        <v>1876</v>
      </c>
      <c r="E1189" s="324" t="s">
        <v>32</v>
      </c>
      <c r="F1189" s="325">
        <v>15.695499999999999</v>
      </c>
      <c r="G1189" s="42"/>
      <c r="H1189" s="48"/>
    </row>
    <row r="1190" s="2" customFormat="1" ht="16.8" customHeight="1">
      <c r="A1190" s="42"/>
      <c r="B1190" s="48"/>
      <c r="C1190" s="326" t="s">
        <v>32</v>
      </c>
      <c r="D1190" s="326" t="s">
        <v>2714</v>
      </c>
      <c r="E1190" s="20" t="s">
        <v>32</v>
      </c>
      <c r="F1190" s="327">
        <v>0</v>
      </c>
      <c r="G1190" s="42"/>
      <c r="H1190" s="48"/>
    </row>
    <row r="1191" s="2" customFormat="1" ht="16.8" customHeight="1">
      <c r="A1191" s="42"/>
      <c r="B1191" s="48"/>
      <c r="C1191" s="326" t="s">
        <v>1876</v>
      </c>
      <c r="D1191" s="326" t="s">
        <v>2715</v>
      </c>
      <c r="E1191" s="20" t="s">
        <v>32</v>
      </c>
      <c r="F1191" s="327">
        <v>15.696</v>
      </c>
      <c r="G1191" s="42"/>
      <c r="H1191" s="48"/>
    </row>
    <row r="1192" s="2" customFormat="1" ht="16.8" customHeight="1">
      <c r="A1192" s="42"/>
      <c r="B1192" s="48"/>
      <c r="C1192" s="322" t="s">
        <v>2721</v>
      </c>
      <c r="D1192" s="323" t="s">
        <v>2721</v>
      </c>
      <c r="E1192" s="324" t="s">
        <v>32</v>
      </c>
      <c r="F1192" s="325">
        <v>1.5449999999999999</v>
      </c>
      <c r="G1192" s="42"/>
      <c r="H1192" s="48"/>
    </row>
    <row r="1193" s="2" customFormat="1" ht="16.8" customHeight="1">
      <c r="A1193" s="42"/>
      <c r="B1193" s="48"/>
      <c r="C1193" s="326" t="s">
        <v>32</v>
      </c>
      <c r="D1193" s="326" t="s">
        <v>2720</v>
      </c>
      <c r="E1193" s="20" t="s">
        <v>32</v>
      </c>
      <c r="F1193" s="327">
        <v>0</v>
      </c>
      <c r="G1193" s="42"/>
      <c r="H1193" s="48"/>
    </row>
    <row r="1194" s="2" customFormat="1" ht="16.8" customHeight="1">
      <c r="A1194" s="42"/>
      <c r="B1194" s="48"/>
      <c r="C1194" s="326" t="s">
        <v>2721</v>
      </c>
      <c r="D1194" s="326" t="s">
        <v>2722</v>
      </c>
      <c r="E1194" s="20" t="s">
        <v>32</v>
      </c>
      <c r="F1194" s="327">
        <v>1.5449999999999999</v>
      </c>
      <c r="G1194" s="42"/>
      <c r="H1194" s="48"/>
    </row>
    <row r="1195" s="2" customFormat="1" ht="16.8" customHeight="1">
      <c r="A1195" s="42"/>
      <c r="B1195" s="48"/>
      <c r="C1195" s="322" t="s">
        <v>1886</v>
      </c>
      <c r="D1195" s="323" t="s">
        <v>1886</v>
      </c>
      <c r="E1195" s="324" t="s">
        <v>32</v>
      </c>
      <c r="F1195" s="325">
        <v>9.6880000000000006</v>
      </c>
      <c r="G1195" s="42"/>
      <c r="H1195" s="48"/>
    </row>
    <row r="1196" s="2" customFormat="1" ht="16.8" customHeight="1">
      <c r="A1196" s="42"/>
      <c r="B1196" s="48"/>
      <c r="C1196" s="326" t="s">
        <v>32</v>
      </c>
      <c r="D1196" s="326" t="s">
        <v>1932</v>
      </c>
      <c r="E1196" s="20" t="s">
        <v>32</v>
      </c>
      <c r="F1196" s="327">
        <v>0</v>
      </c>
      <c r="G1196" s="42"/>
      <c r="H1196" s="48"/>
    </row>
    <row r="1197" s="2" customFormat="1" ht="16.8" customHeight="1">
      <c r="A1197" s="42"/>
      <c r="B1197" s="48"/>
      <c r="C1197" s="326" t="s">
        <v>1886</v>
      </c>
      <c r="D1197" s="326" t="s">
        <v>4167</v>
      </c>
      <c r="E1197" s="20" t="s">
        <v>32</v>
      </c>
      <c r="F1197" s="327">
        <v>9.6880000000000006</v>
      </c>
      <c r="G1197" s="42"/>
      <c r="H1197" s="48"/>
    </row>
    <row r="1198" s="2" customFormat="1" ht="16.8" customHeight="1">
      <c r="A1198" s="42"/>
      <c r="B1198" s="48"/>
      <c r="C1198" s="322" t="s">
        <v>2239</v>
      </c>
      <c r="D1198" s="323" t="s">
        <v>2239</v>
      </c>
      <c r="E1198" s="324" t="s">
        <v>32</v>
      </c>
      <c r="F1198" s="325">
        <v>9.6880000000000006</v>
      </c>
      <c r="G1198" s="42"/>
      <c r="H1198" s="48"/>
    </row>
    <row r="1199" s="2" customFormat="1" ht="16.8" customHeight="1">
      <c r="A1199" s="42"/>
      <c r="B1199" s="48"/>
      <c r="C1199" s="326" t="s">
        <v>2239</v>
      </c>
      <c r="D1199" s="326" t="s">
        <v>2725</v>
      </c>
      <c r="E1199" s="20" t="s">
        <v>32</v>
      </c>
      <c r="F1199" s="327">
        <v>9.6880000000000006</v>
      </c>
      <c r="G1199" s="42"/>
      <c r="H1199" s="48"/>
    </row>
    <row r="1200" s="2" customFormat="1" ht="16.8" customHeight="1">
      <c r="A1200" s="42"/>
      <c r="B1200" s="48"/>
      <c r="C1200" s="322" t="s">
        <v>2243</v>
      </c>
      <c r="D1200" s="323" t="s">
        <v>2243</v>
      </c>
      <c r="E1200" s="324" t="s">
        <v>32</v>
      </c>
      <c r="F1200" s="325">
        <v>0.65381</v>
      </c>
      <c r="G1200" s="42"/>
      <c r="H1200" s="48"/>
    </row>
    <row r="1201" s="2" customFormat="1" ht="16.8" customHeight="1">
      <c r="A1201" s="42"/>
      <c r="B1201" s="48"/>
      <c r="C1201" s="326" t="s">
        <v>32</v>
      </c>
      <c r="D1201" s="326" t="s">
        <v>4168</v>
      </c>
      <c r="E1201" s="20" t="s">
        <v>32</v>
      </c>
      <c r="F1201" s="327">
        <v>0</v>
      </c>
      <c r="G1201" s="42"/>
      <c r="H1201" s="48"/>
    </row>
    <row r="1202" s="2" customFormat="1" ht="16.8" customHeight="1">
      <c r="A1202" s="42"/>
      <c r="B1202" s="48"/>
      <c r="C1202" s="326" t="s">
        <v>2243</v>
      </c>
      <c r="D1202" s="326" t="s">
        <v>4169</v>
      </c>
      <c r="E1202" s="20" t="s">
        <v>32</v>
      </c>
      <c r="F1202" s="327">
        <v>0.65400000000000003</v>
      </c>
      <c r="G1202" s="42"/>
      <c r="H1202" s="48"/>
    </row>
    <row r="1203" s="2" customFormat="1" ht="16.8" customHeight="1">
      <c r="A1203" s="42"/>
      <c r="B1203" s="48"/>
      <c r="C1203" s="322" t="s">
        <v>2247</v>
      </c>
      <c r="D1203" s="323" t="s">
        <v>2247</v>
      </c>
      <c r="E1203" s="324" t="s">
        <v>32</v>
      </c>
      <c r="F1203" s="325">
        <v>48.079999999999998</v>
      </c>
      <c r="G1203" s="42"/>
      <c r="H1203" s="48"/>
    </row>
    <row r="1204" s="2" customFormat="1" ht="16.8" customHeight="1">
      <c r="A1204" s="42"/>
      <c r="B1204" s="48"/>
      <c r="C1204" s="326" t="s">
        <v>32</v>
      </c>
      <c r="D1204" s="326" t="s">
        <v>2402</v>
      </c>
      <c r="E1204" s="20" t="s">
        <v>32</v>
      </c>
      <c r="F1204" s="327">
        <v>0</v>
      </c>
      <c r="G1204" s="42"/>
      <c r="H1204" s="48"/>
    </row>
    <row r="1205" s="2" customFormat="1" ht="16.8" customHeight="1">
      <c r="A1205" s="42"/>
      <c r="B1205" s="48"/>
      <c r="C1205" s="326" t="s">
        <v>2247</v>
      </c>
      <c r="D1205" s="326" t="s">
        <v>2728</v>
      </c>
      <c r="E1205" s="20" t="s">
        <v>32</v>
      </c>
      <c r="F1205" s="327">
        <v>48.079999999999998</v>
      </c>
      <c r="G1205" s="42"/>
      <c r="H1205" s="48"/>
    </row>
    <row r="1206" s="2" customFormat="1" ht="16.8" customHeight="1">
      <c r="A1206" s="42"/>
      <c r="B1206" s="48"/>
      <c r="C1206" s="322" t="s">
        <v>1908</v>
      </c>
      <c r="D1206" s="323" t="s">
        <v>1908</v>
      </c>
      <c r="E1206" s="324" t="s">
        <v>32</v>
      </c>
      <c r="F1206" s="325">
        <v>5.4450000000000003</v>
      </c>
      <c r="G1206" s="42"/>
      <c r="H1206" s="48"/>
    </row>
    <row r="1207" s="2" customFormat="1" ht="16.8" customHeight="1">
      <c r="A1207" s="42"/>
      <c r="B1207" s="48"/>
      <c r="C1207" s="326" t="s">
        <v>32</v>
      </c>
      <c r="D1207" s="326" t="s">
        <v>2250</v>
      </c>
      <c r="E1207" s="20" t="s">
        <v>32</v>
      </c>
      <c r="F1207" s="327">
        <v>0</v>
      </c>
      <c r="G1207" s="42"/>
      <c r="H1207" s="48"/>
    </row>
    <row r="1208" s="2" customFormat="1" ht="16.8" customHeight="1">
      <c r="A1208" s="42"/>
      <c r="B1208" s="48"/>
      <c r="C1208" s="326" t="s">
        <v>32</v>
      </c>
      <c r="D1208" s="326" t="s">
        <v>1915</v>
      </c>
      <c r="E1208" s="20" t="s">
        <v>32</v>
      </c>
      <c r="F1208" s="327">
        <v>0</v>
      </c>
      <c r="G1208" s="42"/>
      <c r="H1208" s="48"/>
    </row>
    <row r="1209" s="2" customFormat="1" ht="16.8" customHeight="1">
      <c r="A1209" s="42"/>
      <c r="B1209" s="48"/>
      <c r="C1209" s="326" t="s">
        <v>1908</v>
      </c>
      <c r="D1209" s="326" t="s">
        <v>2730</v>
      </c>
      <c r="E1209" s="20" t="s">
        <v>32</v>
      </c>
      <c r="F1209" s="327">
        <v>5.4450000000000003</v>
      </c>
      <c r="G1209" s="42"/>
      <c r="H1209" s="48"/>
    </row>
    <row r="1210" s="2" customFormat="1" ht="16.8" customHeight="1">
      <c r="A1210" s="42"/>
      <c r="B1210" s="48"/>
      <c r="C1210" s="322" t="s">
        <v>1768</v>
      </c>
      <c r="D1210" s="323" t="s">
        <v>1768</v>
      </c>
      <c r="E1210" s="324" t="s">
        <v>32</v>
      </c>
      <c r="F1210" s="325">
        <v>18</v>
      </c>
      <c r="G1210" s="42"/>
      <c r="H1210" s="48"/>
    </row>
    <row r="1211" s="2" customFormat="1" ht="16.8" customHeight="1">
      <c r="A1211" s="42"/>
      <c r="B1211" s="48"/>
      <c r="C1211" s="326" t="s">
        <v>32</v>
      </c>
      <c r="D1211" s="326" t="s">
        <v>1782</v>
      </c>
      <c r="E1211" s="20" t="s">
        <v>32</v>
      </c>
      <c r="F1211" s="327">
        <v>0</v>
      </c>
      <c r="G1211" s="42"/>
      <c r="H1211" s="48"/>
    </row>
    <row r="1212" s="2" customFormat="1" ht="16.8" customHeight="1">
      <c r="A1212" s="42"/>
      <c r="B1212" s="48"/>
      <c r="C1212" s="326" t="s">
        <v>1768</v>
      </c>
      <c r="D1212" s="326" t="s">
        <v>2669</v>
      </c>
      <c r="E1212" s="20" t="s">
        <v>32</v>
      </c>
      <c r="F1212" s="327">
        <v>18</v>
      </c>
      <c r="G1212" s="42"/>
      <c r="H1212" s="48"/>
    </row>
    <row r="1213" s="2" customFormat="1" ht="16.8" customHeight="1">
      <c r="A1213" s="42"/>
      <c r="B1213" s="48"/>
      <c r="C1213" s="322" t="s">
        <v>2256</v>
      </c>
      <c r="D1213" s="323" t="s">
        <v>2256</v>
      </c>
      <c r="E1213" s="324" t="s">
        <v>32</v>
      </c>
      <c r="F1213" s="325">
        <v>0.34412399999999999</v>
      </c>
      <c r="G1213" s="42"/>
      <c r="H1213" s="48"/>
    </row>
    <row r="1214" s="2" customFormat="1" ht="16.8" customHeight="1">
      <c r="A1214" s="42"/>
      <c r="B1214" s="48"/>
      <c r="C1214" s="326" t="s">
        <v>2256</v>
      </c>
      <c r="D1214" s="326" t="s">
        <v>2733</v>
      </c>
      <c r="E1214" s="20" t="s">
        <v>32</v>
      </c>
      <c r="F1214" s="327">
        <v>0.34399999999999997</v>
      </c>
      <c r="G1214" s="42"/>
      <c r="H1214" s="48"/>
    </row>
    <row r="1215" s="2" customFormat="1" ht="16.8" customHeight="1">
      <c r="A1215" s="42"/>
      <c r="B1215" s="48"/>
      <c r="C1215" s="322" t="s">
        <v>1926</v>
      </c>
      <c r="D1215" s="323" t="s">
        <v>1926</v>
      </c>
      <c r="E1215" s="324" t="s">
        <v>32</v>
      </c>
      <c r="F1215" s="325">
        <v>20.16</v>
      </c>
      <c r="G1215" s="42"/>
      <c r="H1215" s="48"/>
    </row>
    <row r="1216" s="2" customFormat="1" ht="16.8" customHeight="1">
      <c r="A1216" s="42"/>
      <c r="B1216" s="48"/>
      <c r="C1216" s="326" t="s">
        <v>32</v>
      </c>
      <c r="D1216" s="326" t="s">
        <v>1932</v>
      </c>
      <c r="E1216" s="20" t="s">
        <v>32</v>
      </c>
      <c r="F1216" s="327">
        <v>0</v>
      </c>
      <c r="G1216" s="42"/>
      <c r="H1216" s="48"/>
    </row>
    <row r="1217" s="2" customFormat="1" ht="16.8" customHeight="1">
      <c r="A1217" s="42"/>
      <c r="B1217" s="48"/>
      <c r="C1217" s="326" t="s">
        <v>1926</v>
      </c>
      <c r="D1217" s="326" t="s">
        <v>2735</v>
      </c>
      <c r="E1217" s="20" t="s">
        <v>32</v>
      </c>
      <c r="F1217" s="327">
        <v>20.16</v>
      </c>
      <c r="G1217" s="42"/>
      <c r="H1217" s="48"/>
    </row>
    <row r="1218" s="2" customFormat="1" ht="16.8" customHeight="1">
      <c r="A1218" s="42"/>
      <c r="B1218" s="48"/>
      <c r="C1218" s="322" t="s">
        <v>1933</v>
      </c>
      <c r="D1218" s="323" t="s">
        <v>1933</v>
      </c>
      <c r="E1218" s="324" t="s">
        <v>32</v>
      </c>
      <c r="F1218" s="325">
        <v>58.450000000000003</v>
      </c>
      <c r="G1218" s="42"/>
      <c r="H1218" s="48"/>
    </row>
    <row r="1219" s="2" customFormat="1" ht="16.8" customHeight="1">
      <c r="A1219" s="42"/>
      <c r="B1219" s="48"/>
      <c r="C1219" s="326" t="s">
        <v>32</v>
      </c>
      <c r="D1219" s="326" t="s">
        <v>2259</v>
      </c>
      <c r="E1219" s="20" t="s">
        <v>32</v>
      </c>
      <c r="F1219" s="327">
        <v>0</v>
      </c>
      <c r="G1219" s="42"/>
      <c r="H1219" s="48"/>
    </row>
    <row r="1220" s="2" customFormat="1" ht="16.8" customHeight="1">
      <c r="A1220" s="42"/>
      <c r="B1220" s="48"/>
      <c r="C1220" s="326" t="s">
        <v>1933</v>
      </c>
      <c r="D1220" s="326" t="s">
        <v>2737</v>
      </c>
      <c r="E1220" s="20" t="s">
        <v>32</v>
      </c>
      <c r="F1220" s="327">
        <v>58.450000000000003</v>
      </c>
      <c r="G1220" s="42"/>
      <c r="H1220" s="48"/>
    </row>
    <row r="1221" s="2" customFormat="1" ht="16.8" customHeight="1">
      <c r="A1221" s="42"/>
      <c r="B1221" s="48"/>
      <c r="C1221" s="322" t="s">
        <v>1940</v>
      </c>
      <c r="D1221" s="323" t="s">
        <v>1940</v>
      </c>
      <c r="E1221" s="324" t="s">
        <v>32</v>
      </c>
      <c r="F1221" s="325">
        <v>2</v>
      </c>
      <c r="G1221" s="42"/>
      <c r="H1221" s="48"/>
    </row>
    <row r="1222" s="2" customFormat="1" ht="16.8" customHeight="1">
      <c r="A1222" s="42"/>
      <c r="B1222" s="48"/>
      <c r="C1222" s="326" t="s">
        <v>32</v>
      </c>
      <c r="D1222" s="326" t="s">
        <v>4170</v>
      </c>
      <c r="E1222" s="20" t="s">
        <v>32</v>
      </c>
      <c r="F1222" s="327">
        <v>0</v>
      </c>
      <c r="G1222" s="42"/>
      <c r="H1222" s="48"/>
    </row>
    <row r="1223" s="2" customFormat="1" ht="16.8" customHeight="1">
      <c r="A1223" s="42"/>
      <c r="B1223" s="48"/>
      <c r="C1223" s="326" t="s">
        <v>32</v>
      </c>
      <c r="D1223" s="326" t="s">
        <v>1947</v>
      </c>
      <c r="E1223" s="20" t="s">
        <v>32</v>
      </c>
      <c r="F1223" s="327">
        <v>0</v>
      </c>
      <c r="G1223" s="42"/>
      <c r="H1223" s="48"/>
    </row>
    <row r="1224" s="2" customFormat="1" ht="16.8" customHeight="1">
      <c r="A1224" s="42"/>
      <c r="B1224" s="48"/>
      <c r="C1224" s="326" t="s">
        <v>1940</v>
      </c>
      <c r="D1224" s="326" t="s">
        <v>1949</v>
      </c>
      <c r="E1224" s="20" t="s">
        <v>32</v>
      </c>
      <c r="F1224" s="327">
        <v>2</v>
      </c>
      <c r="G1224" s="42"/>
      <c r="H1224" s="48"/>
    </row>
    <row r="1225" s="2" customFormat="1" ht="16.8" customHeight="1">
      <c r="A1225" s="42"/>
      <c r="B1225" s="48"/>
      <c r="C1225" s="322" t="s">
        <v>1948</v>
      </c>
      <c r="D1225" s="323" t="s">
        <v>1948</v>
      </c>
      <c r="E1225" s="324" t="s">
        <v>32</v>
      </c>
      <c r="F1225" s="325">
        <v>67.5</v>
      </c>
      <c r="G1225" s="42"/>
      <c r="H1225" s="48"/>
    </row>
    <row r="1226" s="2" customFormat="1" ht="16.8" customHeight="1">
      <c r="A1226" s="42"/>
      <c r="B1226" s="48"/>
      <c r="C1226" s="326" t="s">
        <v>32</v>
      </c>
      <c r="D1226" s="326" t="s">
        <v>2421</v>
      </c>
      <c r="E1226" s="20" t="s">
        <v>32</v>
      </c>
      <c r="F1226" s="327">
        <v>0</v>
      </c>
      <c r="G1226" s="42"/>
      <c r="H1226" s="48"/>
    </row>
    <row r="1227" s="2" customFormat="1" ht="16.8" customHeight="1">
      <c r="A1227" s="42"/>
      <c r="B1227" s="48"/>
      <c r="C1227" s="326" t="s">
        <v>1948</v>
      </c>
      <c r="D1227" s="326" t="s">
        <v>2743</v>
      </c>
      <c r="E1227" s="20" t="s">
        <v>32</v>
      </c>
      <c r="F1227" s="327">
        <v>67.5</v>
      </c>
      <c r="G1227" s="42"/>
      <c r="H1227" s="48"/>
    </row>
    <row r="1228" s="2" customFormat="1" ht="16.8" customHeight="1">
      <c r="A1228" s="42"/>
      <c r="B1228" s="48"/>
      <c r="C1228" s="322" t="s">
        <v>1955</v>
      </c>
      <c r="D1228" s="323" t="s">
        <v>1955</v>
      </c>
      <c r="E1228" s="324" t="s">
        <v>32</v>
      </c>
      <c r="F1228" s="325">
        <v>60</v>
      </c>
      <c r="G1228" s="42"/>
      <c r="H1228" s="48"/>
    </row>
    <row r="1229" s="2" customFormat="1" ht="16.8" customHeight="1">
      <c r="A1229" s="42"/>
      <c r="B1229" s="48"/>
      <c r="C1229" s="326" t="s">
        <v>32</v>
      </c>
      <c r="D1229" s="326" t="s">
        <v>2424</v>
      </c>
      <c r="E1229" s="20" t="s">
        <v>32</v>
      </c>
      <c r="F1229" s="327">
        <v>0</v>
      </c>
      <c r="G1229" s="42"/>
      <c r="H1229" s="48"/>
    </row>
    <row r="1230" s="2" customFormat="1" ht="16.8" customHeight="1">
      <c r="A1230" s="42"/>
      <c r="B1230" s="48"/>
      <c r="C1230" s="326" t="s">
        <v>1955</v>
      </c>
      <c r="D1230" s="326" t="s">
        <v>2269</v>
      </c>
      <c r="E1230" s="20" t="s">
        <v>32</v>
      </c>
      <c r="F1230" s="327">
        <v>60</v>
      </c>
      <c r="G1230" s="42"/>
      <c r="H1230" s="48"/>
    </row>
    <row r="1231" s="2" customFormat="1" ht="16.8" customHeight="1">
      <c r="A1231" s="42"/>
      <c r="B1231" s="48"/>
      <c r="C1231" s="322" t="s">
        <v>1962</v>
      </c>
      <c r="D1231" s="323" t="s">
        <v>1962</v>
      </c>
      <c r="E1231" s="324" t="s">
        <v>32</v>
      </c>
      <c r="F1231" s="325">
        <v>60</v>
      </c>
      <c r="G1231" s="42"/>
      <c r="H1231" s="48"/>
    </row>
    <row r="1232" s="2" customFormat="1" ht="16.8" customHeight="1">
      <c r="A1232" s="42"/>
      <c r="B1232" s="48"/>
      <c r="C1232" s="326" t="s">
        <v>32</v>
      </c>
      <c r="D1232" s="326" t="s">
        <v>1968</v>
      </c>
      <c r="E1232" s="20" t="s">
        <v>32</v>
      </c>
      <c r="F1232" s="327">
        <v>0</v>
      </c>
      <c r="G1232" s="42"/>
      <c r="H1232" s="48"/>
    </row>
    <row r="1233" s="2" customFormat="1" ht="16.8" customHeight="1">
      <c r="A1233" s="42"/>
      <c r="B1233" s="48"/>
      <c r="C1233" s="326" t="s">
        <v>1962</v>
      </c>
      <c r="D1233" s="326" t="s">
        <v>2269</v>
      </c>
      <c r="E1233" s="20" t="s">
        <v>32</v>
      </c>
      <c r="F1233" s="327">
        <v>60</v>
      </c>
      <c r="G1233" s="42"/>
      <c r="H1233" s="48"/>
    </row>
    <row r="1234" s="2" customFormat="1" ht="16.8" customHeight="1">
      <c r="A1234" s="42"/>
      <c r="B1234" s="48"/>
      <c r="C1234" s="322" t="s">
        <v>1969</v>
      </c>
      <c r="D1234" s="323" t="s">
        <v>1969</v>
      </c>
      <c r="E1234" s="324" t="s">
        <v>32</v>
      </c>
      <c r="F1234" s="325">
        <v>8</v>
      </c>
      <c r="G1234" s="42"/>
      <c r="H1234" s="48"/>
    </row>
    <row r="1235" s="2" customFormat="1" ht="16.8" customHeight="1">
      <c r="A1235" s="42"/>
      <c r="B1235" s="48"/>
      <c r="C1235" s="326" t="s">
        <v>32</v>
      </c>
      <c r="D1235" s="326" t="s">
        <v>2046</v>
      </c>
      <c r="E1235" s="20" t="s">
        <v>32</v>
      </c>
      <c r="F1235" s="327">
        <v>0</v>
      </c>
      <c r="G1235" s="42"/>
      <c r="H1235" s="48"/>
    </row>
    <row r="1236" s="2" customFormat="1" ht="16.8" customHeight="1">
      <c r="A1236" s="42"/>
      <c r="B1236" s="48"/>
      <c r="C1236" s="326" t="s">
        <v>1969</v>
      </c>
      <c r="D1236" s="326" t="s">
        <v>2048</v>
      </c>
      <c r="E1236" s="20" t="s">
        <v>32</v>
      </c>
      <c r="F1236" s="327">
        <v>8</v>
      </c>
      <c r="G1236" s="42"/>
      <c r="H1236" s="48"/>
    </row>
    <row r="1237" s="2" customFormat="1" ht="16.8" customHeight="1">
      <c r="A1237" s="42"/>
      <c r="B1237" s="48"/>
      <c r="C1237" s="322" t="s">
        <v>1775</v>
      </c>
      <c r="D1237" s="323" t="s">
        <v>1775</v>
      </c>
      <c r="E1237" s="324" t="s">
        <v>32</v>
      </c>
      <c r="F1237" s="325">
        <v>90</v>
      </c>
      <c r="G1237" s="42"/>
      <c r="H1237" s="48"/>
    </row>
    <row r="1238" s="2" customFormat="1" ht="16.8" customHeight="1">
      <c r="A1238" s="42"/>
      <c r="B1238" s="48"/>
      <c r="C1238" s="326" t="s">
        <v>1775</v>
      </c>
      <c r="D1238" s="326" t="s">
        <v>2671</v>
      </c>
      <c r="E1238" s="20" t="s">
        <v>32</v>
      </c>
      <c r="F1238" s="327">
        <v>90</v>
      </c>
      <c r="G1238" s="42"/>
      <c r="H1238" s="48"/>
    </row>
    <row r="1239" s="2" customFormat="1" ht="16.8" customHeight="1">
      <c r="A1239" s="42"/>
      <c r="B1239" s="48"/>
      <c r="C1239" s="322" t="s">
        <v>2302</v>
      </c>
      <c r="D1239" s="323" t="s">
        <v>2302</v>
      </c>
      <c r="E1239" s="324" t="s">
        <v>32</v>
      </c>
      <c r="F1239" s="325">
        <v>5.2199999999999998</v>
      </c>
      <c r="G1239" s="42"/>
      <c r="H1239" s="48"/>
    </row>
    <row r="1240" s="2" customFormat="1" ht="16.8" customHeight="1">
      <c r="A1240" s="42"/>
      <c r="B1240" s="48"/>
      <c r="C1240" s="326" t="s">
        <v>2302</v>
      </c>
      <c r="D1240" s="326" t="s">
        <v>2780</v>
      </c>
      <c r="E1240" s="20" t="s">
        <v>32</v>
      </c>
      <c r="F1240" s="327">
        <v>5.2199999999999998</v>
      </c>
      <c r="G1240" s="42"/>
      <c r="H1240" s="48"/>
    </row>
    <row r="1241" s="2" customFormat="1" ht="16.8" customHeight="1">
      <c r="A1241" s="42"/>
      <c r="B1241" s="48"/>
      <c r="C1241" s="322" t="s">
        <v>2305</v>
      </c>
      <c r="D1241" s="323" t="s">
        <v>2305</v>
      </c>
      <c r="E1241" s="324" t="s">
        <v>32</v>
      </c>
      <c r="F1241" s="325">
        <v>1</v>
      </c>
      <c r="G1241" s="42"/>
      <c r="H1241" s="48"/>
    </row>
    <row r="1242" s="2" customFormat="1" ht="16.8" customHeight="1">
      <c r="A1242" s="42"/>
      <c r="B1242" s="48"/>
      <c r="C1242" s="326" t="s">
        <v>32</v>
      </c>
      <c r="D1242" s="326" t="s">
        <v>1759</v>
      </c>
      <c r="E1242" s="20" t="s">
        <v>32</v>
      </c>
      <c r="F1242" s="327">
        <v>0</v>
      </c>
      <c r="G1242" s="42"/>
      <c r="H1242" s="48"/>
    </row>
    <row r="1243" s="2" customFormat="1" ht="16.8" customHeight="1">
      <c r="A1243" s="42"/>
      <c r="B1243" s="48"/>
      <c r="C1243" s="326" t="s">
        <v>2305</v>
      </c>
      <c r="D1243" s="326" t="s">
        <v>2466</v>
      </c>
      <c r="E1243" s="20" t="s">
        <v>32</v>
      </c>
      <c r="F1243" s="327">
        <v>1</v>
      </c>
      <c r="G1243" s="42"/>
      <c r="H1243" s="48"/>
    </row>
    <row r="1244" s="2" customFormat="1" ht="16.8" customHeight="1">
      <c r="A1244" s="42"/>
      <c r="B1244" s="48"/>
      <c r="C1244" s="322" t="s">
        <v>2060</v>
      </c>
      <c r="D1244" s="323" t="s">
        <v>2060</v>
      </c>
      <c r="E1244" s="324" t="s">
        <v>32</v>
      </c>
      <c r="F1244" s="325">
        <v>22.739999999999998</v>
      </c>
      <c r="G1244" s="42"/>
      <c r="H1244" s="48"/>
    </row>
    <row r="1245" s="2" customFormat="1" ht="16.8" customHeight="1">
      <c r="A1245" s="42"/>
      <c r="B1245" s="48"/>
      <c r="C1245" s="326" t="s">
        <v>2060</v>
      </c>
      <c r="D1245" s="326" t="s">
        <v>2783</v>
      </c>
      <c r="E1245" s="20" t="s">
        <v>32</v>
      </c>
      <c r="F1245" s="327">
        <v>22.739999999999998</v>
      </c>
      <c r="G1245" s="42"/>
      <c r="H1245" s="48"/>
    </row>
    <row r="1246" s="2" customFormat="1" ht="16.8" customHeight="1">
      <c r="A1246" s="42"/>
      <c r="B1246" s="48"/>
      <c r="C1246" s="322" t="s">
        <v>2066</v>
      </c>
      <c r="D1246" s="323" t="s">
        <v>2066</v>
      </c>
      <c r="E1246" s="324" t="s">
        <v>32</v>
      </c>
      <c r="F1246" s="325">
        <v>46</v>
      </c>
      <c r="G1246" s="42"/>
      <c r="H1246" s="48"/>
    </row>
    <row r="1247" s="2" customFormat="1" ht="16.8" customHeight="1">
      <c r="A1247" s="42"/>
      <c r="B1247" s="48"/>
      <c r="C1247" s="326" t="s">
        <v>32</v>
      </c>
      <c r="D1247" s="326" t="s">
        <v>4171</v>
      </c>
      <c r="E1247" s="20" t="s">
        <v>32</v>
      </c>
      <c r="F1247" s="327">
        <v>0</v>
      </c>
      <c r="G1247" s="42"/>
      <c r="H1247" s="48"/>
    </row>
    <row r="1248" s="2" customFormat="1" ht="16.8" customHeight="1">
      <c r="A1248" s="42"/>
      <c r="B1248" s="48"/>
      <c r="C1248" s="326" t="s">
        <v>2066</v>
      </c>
      <c r="D1248" s="326" t="s">
        <v>4172</v>
      </c>
      <c r="E1248" s="20" t="s">
        <v>32</v>
      </c>
      <c r="F1248" s="327">
        <v>46</v>
      </c>
      <c r="G1248" s="42"/>
      <c r="H1248" s="48"/>
    </row>
    <row r="1249" s="2" customFormat="1" ht="16.8" customHeight="1">
      <c r="A1249" s="42"/>
      <c r="B1249" s="48"/>
      <c r="C1249" s="322" t="s">
        <v>2073</v>
      </c>
      <c r="D1249" s="323" t="s">
        <v>2073</v>
      </c>
      <c r="E1249" s="324" t="s">
        <v>32</v>
      </c>
      <c r="F1249" s="325">
        <v>26.9175</v>
      </c>
      <c r="G1249" s="42"/>
      <c r="H1249" s="48"/>
    </row>
    <row r="1250" s="2" customFormat="1" ht="16.8" customHeight="1">
      <c r="A1250" s="42"/>
      <c r="B1250" s="48"/>
      <c r="C1250" s="326" t="s">
        <v>32</v>
      </c>
      <c r="D1250" s="326" t="s">
        <v>2786</v>
      </c>
      <c r="E1250" s="20" t="s">
        <v>32</v>
      </c>
      <c r="F1250" s="327">
        <v>0</v>
      </c>
      <c r="G1250" s="42"/>
      <c r="H1250" s="48"/>
    </row>
    <row r="1251" s="2" customFormat="1" ht="16.8" customHeight="1">
      <c r="A1251" s="42"/>
      <c r="B1251" s="48"/>
      <c r="C1251" s="326" t="s">
        <v>2073</v>
      </c>
      <c r="D1251" s="326" t="s">
        <v>2787</v>
      </c>
      <c r="E1251" s="20" t="s">
        <v>32</v>
      </c>
      <c r="F1251" s="327">
        <v>26.917999999999999</v>
      </c>
      <c r="G1251" s="42"/>
      <c r="H1251" s="48"/>
    </row>
    <row r="1252" s="2" customFormat="1" ht="16.8" customHeight="1">
      <c r="A1252" s="42"/>
      <c r="B1252" s="48"/>
      <c r="C1252" s="322" t="s">
        <v>1730</v>
      </c>
      <c r="D1252" s="323" t="s">
        <v>1730</v>
      </c>
      <c r="E1252" s="324" t="s">
        <v>32</v>
      </c>
      <c r="F1252" s="325">
        <v>46</v>
      </c>
      <c r="G1252" s="42"/>
      <c r="H1252" s="48"/>
    </row>
    <row r="1253" s="2" customFormat="1" ht="16.8" customHeight="1">
      <c r="A1253" s="42"/>
      <c r="B1253" s="48"/>
      <c r="C1253" s="326" t="s">
        <v>32</v>
      </c>
      <c r="D1253" s="326" t="s">
        <v>4171</v>
      </c>
      <c r="E1253" s="20" t="s">
        <v>32</v>
      </c>
      <c r="F1253" s="327">
        <v>0</v>
      </c>
      <c r="G1253" s="42"/>
      <c r="H1253" s="48"/>
    </row>
    <row r="1254" s="2" customFormat="1" ht="16.8" customHeight="1">
      <c r="A1254" s="42"/>
      <c r="B1254" s="48"/>
      <c r="C1254" s="326" t="s">
        <v>1730</v>
      </c>
      <c r="D1254" s="326" t="s">
        <v>4172</v>
      </c>
      <c r="E1254" s="20" t="s">
        <v>32</v>
      </c>
      <c r="F1254" s="327">
        <v>46</v>
      </c>
      <c r="G1254" s="42"/>
      <c r="H1254" s="48"/>
    </row>
    <row r="1255" s="2" customFormat="1" ht="16.8" customHeight="1">
      <c r="A1255" s="42"/>
      <c r="B1255" s="48"/>
      <c r="C1255" s="322" t="s">
        <v>2091</v>
      </c>
      <c r="D1255" s="323" t="s">
        <v>2091</v>
      </c>
      <c r="E1255" s="324" t="s">
        <v>32</v>
      </c>
      <c r="F1255" s="325">
        <v>26.9175</v>
      </c>
      <c r="G1255" s="42"/>
      <c r="H1255" s="48"/>
    </row>
    <row r="1256" s="2" customFormat="1" ht="16.8" customHeight="1">
      <c r="A1256" s="42"/>
      <c r="B1256" s="48"/>
      <c r="C1256" s="326" t="s">
        <v>32</v>
      </c>
      <c r="D1256" s="326" t="s">
        <v>2796</v>
      </c>
      <c r="E1256" s="20" t="s">
        <v>32</v>
      </c>
      <c r="F1256" s="327">
        <v>0</v>
      </c>
      <c r="G1256" s="42"/>
      <c r="H1256" s="48"/>
    </row>
    <row r="1257" s="2" customFormat="1" ht="16.8" customHeight="1">
      <c r="A1257" s="42"/>
      <c r="B1257" s="48"/>
      <c r="C1257" s="326" t="s">
        <v>2091</v>
      </c>
      <c r="D1257" s="326" t="s">
        <v>2787</v>
      </c>
      <c r="E1257" s="20" t="s">
        <v>32</v>
      </c>
      <c r="F1257" s="327">
        <v>26.917999999999999</v>
      </c>
      <c r="G1257" s="42"/>
      <c r="H1257" s="48"/>
    </row>
    <row r="1258" s="2" customFormat="1" ht="16.8" customHeight="1">
      <c r="A1258" s="42"/>
      <c r="B1258" s="48"/>
      <c r="C1258" s="322" t="s">
        <v>2315</v>
      </c>
      <c r="D1258" s="323" t="s">
        <v>2315</v>
      </c>
      <c r="E1258" s="324" t="s">
        <v>32</v>
      </c>
      <c r="F1258" s="325">
        <v>39.260599999999997</v>
      </c>
      <c r="G1258" s="42"/>
      <c r="H1258" s="48"/>
    </row>
    <row r="1259" s="2" customFormat="1" ht="16.8" customHeight="1">
      <c r="A1259" s="42"/>
      <c r="B1259" s="48"/>
      <c r="C1259" s="326" t="s">
        <v>32</v>
      </c>
      <c r="D1259" s="326" t="s">
        <v>2097</v>
      </c>
      <c r="E1259" s="20" t="s">
        <v>32</v>
      </c>
      <c r="F1259" s="327">
        <v>0</v>
      </c>
      <c r="G1259" s="42"/>
      <c r="H1259" s="48"/>
    </row>
    <row r="1260" s="2" customFormat="1" ht="16.8" customHeight="1">
      <c r="A1260" s="42"/>
      <c r="B1260" s="48"/>
      <c r="C1260" s="326" t="s">
        <v>2315</v>
      </c>
      <c r="D1260" s="326" t="s">
        <v>2798</v>
      </c>
      <c r="E1260" s="20" t="s">
        <v>32</v>
      </c>
      <c r="F1260" s="327">
        <v>39.261000000000003</v>
      </c>
      <c r="G1260" s="42"/>
      <c r="H1260" s="48"/>
    </row>
    <row r="1261" s="2" customFormat="1" ht="16.8" customHeight="1">
      <c r="A1261" s="42"/>
      <c r="B1261" s="48"/>
      <c r="C1261" s="322" t="s">
        <v>2320</v>
      </c>
      <c r="D1261" s="323" t="s">
        <v>2320</v>
      </c>
      <c r="E1261" s="324" t="s">
        <v>32</v>
      </c>
      <c r="F1261" s="325">
        <v>157.04239999999999</v>
      </c>
      <c r="G1261" s="42"/>
      <c r="H1261" s="48"/>
    </row>
    <row r="1262" s="2" customFormat="1" ht="16.8" customHeight="1">
      <c r="A1262" s="42"/>
      <c r="B1262" s="48"/>
      <c r="C1262" s="326" t="s">
        <v>32</v>
      </c>
      <c r="D1262" s="326" t="s">
        <v>2109</v>
      </c>
      <c r="E1262" s="20" t="s">
        <v>32</v>
      </c>
      <c r="F1262" s="327">
        <v>0</v>
      </c>
      <c r="G1262" s="42"/>
      <c r="H1262" s="48"/>
    </row>
    <row r="1263" s="2" customFormat="1" ht="16.8" customHeight="1">
      <c r="A1263" s="42"/>
      <c r="B1263" s="48"/>
      <c r="C1263" s="326" t="s">
        <v>2320</v>
      </c>
      <c r="D1263" s="326" t="s">
        <v>2800</v>
      </c>
      <c r="E1263" s="20" t="s">
        <v>32</v>
      </c>
      <c r="F1263" s="327">
        <v>157.042</v>
      </c>
      <c r="G1263" s="42"/>
      <c r="H1263" s="48"/>
    </row>
    <row r="1264" s="2" customFormat="1" ht="16.8" customHeight="1">
      <c r="A1264" s="42"/>
      <c r="B1264" s="48"/>
      <c r="C1264" s="322" t="s">
        <v>2098</v>
      </c>
      <c r="D1264" s="323" t="s">
        <v>2098</v>
      </c>
      <c r="E1264" s="324" t="s">
        <v>32</v>
      </c>
      <c r="F1264" s="325">
        <v>39.260599999999997</v>
      </c>
      <c r="G1264" s="42"/>
      <c r="H1264" s="48"/>
    </row>
    <row r="1265" s="2" customFormat="1" ht="16.8" customHeight="1">
      <c r="A1265" s="42"/>
      <c r="B1265" s="48"/>
      <c r="C1265" s="326" t="s">
        <v>32</v>
      </c>
      <c r="D1265" s="326" t="s">
        <v>2633</v>
      </c>
      <c r="E1265" s="20" t="s">
        <v>32</v>
      </c>
      <c r="F1265" s="327">
        <v>0</v>
      </c>
      <c r="G1265" s="42"/>
      <c r="H1265" s="48"/>
    </row>
    <row r="1266" s="2" customFormat="1" ht="16.8" customHeight="1">
      <c r="A1266" s="42"/>
      <c r="B1266" s="48"/>
      <c r="C1266" s="326" t="s">
        <v>2098</v>
      </c>
      <c r="D1266" s="326" t="s">
        <v>2798</v>
      </c>
      <c r="E1266" s="20" t="s">
        <v>32</v>
      </c>
      <c r="F1266" s="327">
        <v>39.261000000000003</v>
      </c>
      <c r="G1266" s="42"/>
      <c r="H1266" s="48"/>
    </row>
    <row r="1267" s="2" customFormat="1" ht="16.8" customHeight="1">
      <c r="A1267" s="42"/>
      <c r="B1267" s="48"/>
      <c r="C1267" s="322" t="s">
        <v>1783</v>
      </c>
      <c r="D1267" s="323" t="s">
        <v>1783</v>
      </c>
      <c r="E1267" s="324" t="s">
        <v>32</v>
      </c>
      <c r="F1267" s="325">
        <v>1350</v>
      </c>
      <c r="G1267" s="42"/>
      <c r="H1267" s="48"/>
    </row>
    <row r="1268" s="2" customFormat="1" ht="16.8" customHeight="1">
      <c r="A1268" s="42"/>
      <c r="B1268" s="48"/>
      <c r="C1268" s="326" t="s">
        <v>32</v>
      </c>
      <c r="D1268" s="326" t="s">
        <v>1806</v>
      </c>
      <c r="E1268" s="20" t="s">
        <v>32</v>
      </c>
      <c r="F1268" s="327">
        <v>0</v>
      </c>
      <c r="G1268" s="42"/>
      <c r="H1268" s="48"/>
    </row>
    <row r="1269" s="2" customFormat="1" ht="16.8" customHeight="1">
      <c r="A1269" s="42"/>
      <c r="B1269" s="48"/>
      <c r="C1269" s="326" t="s">
        <v>1783</v>
      </c>
      <c r="D1269" s="326" t="s">
        <v>2673</v>
      </c>
      <c r="E1269" s="20" t="s">
        <v>32</v>
      </c>
      <c r="F1269" s="327">
        <v>1350</v>
      </c>
      <c r="G1269" s="42"/>
      <c r="H1269" s="48"/>
    </row>
    <row r="1270" s="2" customFormat="1" ht="16.8" customHeight="1">
      <c r="A1270" s="42"/>
      <c r="B1270" s="48"/>
      <c r="C1270" s="322" t="s">
        <v>2103</v>
      </c>
      <c r="D1270" s="323" t="s">
        <v>2103</v>
      </c>
      <c r="E1270" s="324" t="s">
        <v>32</v>
      </c>
      <c r="F1270" s="325">
        <v>14.039999999999999</v>
      </c>
      <c r="G1270" s="42"/>
      <c r="H1270" s="48"/>
    </row>
    <row r="1271" s="2" customFormat="1" ht="16.8" customHeight="1">
      <c r="A1271" s="42"/>
      <c r="B1271" s="48"/>
      <c r="C1271" s="326" t="s">
        <v>32</v>
      </c>
      <c r="D1271" s="326" t="s">
        <v>4173</v>
      </c>
      <c r="E1271" s="20" t="s">
        <v>32</v>
      </c>
      <c r="F1271" s="327">
        <v>0</v>
      </c>
      <c r="G1271" s="42"/>
      <c r="H1271" s="48"/>
    </row>
    <row r="1272" s="2" customFormat="1" ht="16.8" customHeight="1">
      <c r="A1272" s="42"/>
      <c r="B1272" s="48"/>
      <c r="C1272" s="326" t="s">
        <v>2103</v>
      </c>
      <c r="D1272" s="326" t="s">
        <v>4174</v>
      </c>
      <c r="E1272" s="20" t="s">
        <v>32</v>
      </c>
      <c r="F1272" s="327">
        <v>14.039999999999999</v>
      </c>
      <c r="G1272" s="42"/>
      <c r="H1272" s="48"/>
    </row>
    <row r="1273" s="2" customFormat="1" ht="16.8" customHeight="1">
      <c r="A1273" s="42"/>
      <c r="B1273" s="48"/>
      <c r="C1273" s="322" t="s">
        <v>2110</v>
      </c>
      <c r="D1273" s="323" t="s">
        <v>2110</v>
      </c>
      <c r="E1273" s="324" t="s">
        <v>32</v>
      </c>
      <c r="F1273" s="325">
        <v>34.716000000000001</v>
      </c>
      <c r="G1273" s="42"/>
      <c r="H1273" s="48"/>
    </row>
    <row r="1274" s="2" customFormat="1" ht="16.8" customHeight="1">
      <c r="A1274" s="42"/>
      <c r="B1274" s="48"/>
      <c r="C1274" s="326" t="s">
        <v>32</v>
      </c>
      <c r="D1274" s="326" t="s">
        <v>2804</v>
      </c>
      <c r="E1274" s="20" t="s">
        <v>32</v>
      </c>
      <c r="F1274" s="327">
        <v>0</v>
      </c>
      <c r="G1274" s="42"/>
      <c r="H1274" s="48"/>
    </row>
    <row r="1275" s="2" customFormat="1" ht="16.8" customHeight="1">
      <c r="A1275" s="42"/>
      <c r="B1275" s="48"/>
      <c r="C1275" s="326" t="s">
        <v>2110</v>
      </c>
      <c r="D1275" s="326" t="s">
        <v>2805</v>
      </c>
      <c r="E1275" s="20" t="s">
        <v>32</v>
      </c>
      <c r="F1275" s="327">
        <v>34.716000000000001</v>
      </c>
      <c r="G1275" s="42"/>
      <c r="H1275" s="48"/>
    </row>
    <row r="1276" s="2" customFormat="1" ht="16.8" customHeight="1">
      <c r="A1276" s="42"/>
      <c r="B1276" s="48"/>
      <c r="C1276" s="322" t="s">
        <v>2116</v>
      </c>
      <c r="D1276" s="323" t="s">
        <v>2116</v>
      </c>
      <c r="E1276" s="324" t="s">
        <v>32</v>
      </c>
      <c r="F1276" s="325">
        <v>1939.24</v>
      </c>
      <c r="G1276" s="42"/>
      <c r="H1276" s="48"/>
    </row>
    <row r="1277" s="2" customFormat="1" ht="16.8" customHeight="1">
      <c r="A1277" s="42"/>
      <c r="B1277" s="48"/>
      <c r="C1277" s="326" t="s">
        <v>32</v>
      </c>
      <c r="D1277" s="326" t="s">
        <v>2493</v>
      </c>
      <c r="E1277" s="20" t="s">
        <v>32</v>
      </c>
      <c r="F1277" s="327">
        <v>0</v>
      </c>
      <c r="G1277" s="42"/>
      <c r="H1277" s="48"/>
    </row>
    <row r="1278" s="2" customFormat="1" ht="16.8" customHeight="1">
      <c r="A1278" s="42"/>
      <c r="B1278" s="48"/>
      <c r="C1278" s="326" t="s">
        <v>2116</v>
      </c>
      <c r="D1278" s="326" t="s">
        <v>2807</v>
      </c>
      <c r="E1278" s="20" t="s">
        <v>32</v>
      </c>
      <c r="F1278" s="327">
        <v>1939.24</v>
      </c>
      <c r="G1278" s="42"/>
      <c r="H1278" s="48"/>
    </row>
    <row r="1279" s="2" customFormat="1" ht="16.8" customHeight="1">
      <c r="A1279" s="42"/>
      <c r="B1279" s="48"/>
      <c r="C1279" s="322" t="s">
        <v>2122</v>
      </c>
      <c r="D1279" s="323" t="s">
        <v>2122</v>
      </c>
      <c r="E1279" s="324" t="s">
        <v>32</v>
      </c>
      <c r="F1279" s="325">
        <v>436.30000000000001</v>
      </c>
      <c r="G1279" s="42"/>
      <c r="H1279" s="48"/>
    </row>
    <row r="1280" s="2" customFormat="1" ht="16.8" customHeight="1">
      <c r="A1280" s="42"/>
      <c r="B1280" s="48"/>
      <c r="C1280" s="326" t="s">
        <v>32</v>
      </c>
      <c r="D1280" s="326" t="s">
        <v>2150</v>
      </c>
      <c r="E1280" s="20" t="s">
        <v>32</v>
      </c>
      <c r="F1280" s="327">
        <v>0</v>
      </c>
      <c r="G1280" s="42"/>
      <c r="H1280" s="48"/>
    </row>
    <row r="1281" s="2" customFormat="1" ht="16.8" customHeight="1">
      <c r="A1281" s="42"/>
      <c r="B1281" s="48"/>
      <c r="C1281" s="326" t="s">
        <v>32</v>
      </c>
      <c r="D1281" s="326" t="s">
        <v>2809</v>
      </c>
      <c r="E1281" s="20" t="s">
        <v>32</v>
      </c>
      <c r="F1281" s="327">
        <v>0</v>
      </c>
      <c r="G1281" s="42"/>
      <c r="H1281" s="48"/>
    </row>
    <row r="1282" s="2" customFormat="1" ht="16.8" customHeight="1">
      <c r="A1282" s="42"/>
      <c r="B1282" s="48"/>
      <c r="C1282" s="326" t="s">
        <v>2122</v>
      </c>
      <c r="D1282" s="326" t="s">
        <v>2810</v>
      </c>
      <c r="E1282" s="20" t="s">
        <v>32</v>
      </c>
      <c r="F1282" s="327">
        <v>436.30000000000001</v>
      </c>
      <c r="G1282" s="42"/>
      <c r="H1282" s="48"/>
    </row>
    <row r="1283" s="2" customFormat="1" ht="16.8" customHeight="1">
      <c r="A1283" s="42"/>
      <c r="B1283" s="48"/>
      <c r="C1283" s="322" t="s">
        <v>2337</v>
      </c>
      <c r="D1283" s="323" t="s">
        <v>2337</v>
      </c>
      <c r="E1283" s="324" t="s">
        <v>32</v>
      </c>
      <c r="F1283" s="325">
        <v>326.971</v>
      </c>
      <c r="G1283" s="42"/>
      <c r="H1283" s="48"/>
    </row>
    <row r="1284" s="2" customFormat="1" ht="16.8" customHeight="1">
      <c r="A1284" s="42"/>
      <c r="B1284" s="48"/>
      <c r="C1284" s="326" t="s">
        <v>32</v>
      </c>
      <c r="D1284" s="326" t="s">
        <v>2502</v>
      </c>
      <c r="E1284" s="20" t="s">
        <v>32</v>
      </c>
      <c r="F1284" s="327">
        <v>0</v>
      </c>
      <c r="G1284" s="42"/>
      <c r="H1284" s="48"/>
    </row>
    <row r="1285" s="2" customFormat="1" ht="16.8" customHeight="1">
      <c r="A1285" s="42"/>
      <c r="B1285" s="48"/>
      <c r="C1285" s="326" t="s">
        <v>2337</v>
      </c>
      <c r="D1285" s="326" t="s">
        <v>2813</v>
      </c>
      <c r="E1285" s="20" t="s">
        <v>32</v>
      </c>
      <c r="F1285" s="327">
        <v>326.971</v>
      </c>
      <c r="G1285" s="42"/>
      <c r="H1285" s="48"/>
    </row>
    <row r="1286" s="2" customFormat="1" ht="16.8" customHeight="1">
      <c r="A1286" s="42"/>
      <c r="B1286" s="48"/>
      <c r="C1286" s="322" t="s">
        <v>2140</v>
      </c>
      <c r="D1286" s="323" t="s">
        <v>2140</v>
      </c>
      <c r="E1286" s="324" t="s">
        <v>32</v>
      </c>
      <c r="F1286" s="325">
        <v>13.741</v>
      </c>
      <c r="G1286" s="42"/>
      <c r="H1286" s="48"/>
    </row>
    <row r="1287" s="2" customFormat="1" ht="16.8" customHeight="1">
      <c r="A1287" s="42"/>
      <c r="B1287" s="48"/>
      <c r="C1287" s="326" t="s">
        <v>2140</v>
      </c>
      <c r="D1287" s="326" t="s">
        <v>2815</v>
      </c>
      <c r="E1287" s="20" t="s">
        <v>32</v>
      </c>
      <c r="F1287" s="327">
        <v>13.741</v>
      </c>
      <c r="G1287" s="42"/>
      <c r="H1287" s="48"/>
    </row>
    <row r="1288" s="2" customFormat="1" ht="16.8" customHeight="1">
      <c r="A1288" s="42"/>
      <c r="B1288" s="48"/>
      <c r="C1288" s="322" t="s">
        <v>2343</v>
      </c>
      <c r="D1288" s="323" t="s">
        <v>2343</v>
      </c>
      <c r="E1288" s="324" t="s">
        <v>32</v>
      </c>
      <c r="F1288" s="325">
        <v>3.0579999999999998</v>
      </c>
      <c r="G1288" s="42"/>
      <c r="H1288" s="48"/>
    </row>
    <row r="1289" s="2" customFormat="1" ht="16.8" customHeight="1">
      <c r="A1289" s="42"/>
      <c r="B1289" s="48"/>
      <c r="C1289" s="326" t="s">
        <v>2343</v>
      </c>
      <c r="D1289" s="326" t="s">
        <v>2820</v>
      </c>
      <c r="E1289" s="20" t="s">
        <v>32</v>
      </c>
      <c r="F1289" s="327">
        <v>3.0579999999999998</v>
      </c>
      <c r="G1289" s="42"/>
      <c r="H1289" s="48"/>
    </row>
    <row r="1290" s="2" customFormat="1" ht="16.8" customHeight="1">
      <c r="A1290" s="42"/>
      <c r="B1290" s="48"/>
      <c r="C1290" s="322" t="s">
        <v>2158</v>
      </c>
      <c r="D1290" s="323" t="s">
        <v>2158</v>
      </c>
      <c r="E1290" s="324" t="s">
        <v>32</v>
      </c>
      <c r="F1290" s="325">
        <v>14.4</v>
      </c>
      <c r="G1290" s="42"/>
      <c r="H1290" s="48"/>
    </row>
    <row r="1291" s="2" customFormat="1" ht="16.8" customHeight="1">
      <c r="A1291" s="42"/>
      <c r="B1291" s="48"/>
      <c r="C1291" s="326" t="s">
        <v>32</v>
      </c>
      <c r="D1291" s="326" t="s">
        <v>3342</v>
      </c>
      <c r="E1291" s="20" t="s">
        <v>32</v>
      </c>
      <c r="F1291" s="327">
        <v>0</v>
      </c>
      <c r="G1291" s="42"/>
      <c r="H1291" s="48"/>
    </row>
    <row r="1292" s="2" customFormat="1" ht="16.8" customHeight="1">
      <c r="A1292" s="42"/>
      <c r="B1292" s="48"/>
      <c r="C1292" s="326" t="s">
        <v>32</v>
      </c>
      <c r="D1292" s="326" t="s">
        <v>4175</v>
      </c>
      <c r="E1292" s="20" t="s">
        <v>32</v>
      </c>
      <c r="F1292" s="327">
        <v>0</v>
      </c>
      <c r="G1292" s="42"/>
      <c r="H1292" s="48"/>
    </row>
    <row r="1293" s="2" customFormat="1" ht="16.8" customHeight="1">
      <c r="A1293" s="42"/>
      <c r="B1293" s="48"/>
      <c r="C1293" s="326" t="s">
        <v>2158</v>
      </c>
      <c r="D1293" s="326" t="s">
        <v>4176</v>
      </c>
      <c r="E1293" s="20" t="s">
        <v>32</v>
      </c>
      <c r="F1293" s="327">
        <v>14.4</v>
      </c>
      <c r="G1293" s="42"/>
      <c r="H1293" s="48"/>
    </row>
    <row r="1294" s="2" customFormat="1" ht="16.8" customHeight="1">
      <c r="A1294" s="42"/>
      <c r="B1294" s="48"/>
      <c r="C1294" s="322" t="s">
        <v>1790</v>
      </c>
      <c r="D1294" s="323" t="s">
        <v>1790</v>
      </c>
      <c r="E1294" s="324" t="s">
        <v>32</v>
      </c>
      <c r="F1294" s="325">
        <v>18</v>
      </c>
      <c r="G1294" s="42"/>
      <c r="H1294" s="48"/>
    </row>
    <row r="1295" s="2" customFormat="1" ht="16.8" customHeight="1">
      <c r="A1295" s="42"/>
      <c r="B1295" s="48"/>
      <c r="C1295" s="326" t="s">
        <v>32</v>
      </c>
      <c r="D1295" s="326" t="s">
        <v>1813</v>
      </c>
      <c r="E1295" s="20" t="s">
        <v>32</v>
      </c>
      <c r="F1295" s="327">
        <v>0</v>
      </c>
      <c r="G1295" s="42"/>
      <c r="H1295" s="48"/>
    </row>
    <row r="1296" s="2" customFormat="1" ht="16.8" customHeight="1">
      <c r="A1296" s="42"/>
      <c r="B1296" s="48"/>
      <c r="C1296" s="326" t="s">
        <v>32</v>
      </c>
      <c r="D1296" s="326" t="s">
        <v>1782</v>
      </c>
      <c r="E1296" s="20" t="s">
        <v>32</v>
      </c>
      <c r="F1296" s="327">
        <v>0</v>
      </c>
      <c r="G1296" s="42"/>
      <c r="H1296" s="48"/>
    </row>
    <row r="1297" s="2" customFormat="1" ht="16.8" customHeight="1">
      <c r="A1297" s="42"/>
      <c r="B1297" s="48"/>
      <c r="C1297" s="326" t="s">
        <v>1790</v>
      </c>
      <c r="D1297" s="326" t="s">
        <v>2669</v>
      </c>
      <c r="E1297" s="20" t="s">
        <v>32</v>
      </c>
      <c r="F1297" s="327">
        <v>18</v>
      </c>
      <c r="G1297" s="42"/>
      <c r="H1297" s="48"/>
    </row>
    <row r="1298" s="2" customFormat="1" ht="16.8" customHeight="1">
      <c r="A1298" s="42"/>
      <c r="B1298" s="48"/>
      <c r="C1298" s="322" t="s">
        <v>2350</v>
      </c>
      <c r="D1298" s="323" t="s">
        <v>2350</v>
      </c>
      <c r="E1298" s="324" t="s">
        <v>32</v>
      </c>
      <c r="F1298" s="325">
        <v>24.640000000000001</v>
      </c>
      <c r="G1298" s="42"/>
      <c r="H1298" s="48"/>
    </row>
    <row r="1299" s="2" customFormat="1" ht="16.8" customHeight="1">
      <c r="A1299" s="42"/>
      <c r="B1299" s="48"/>
      <c r="C1299" s="326" t="s">
        <v>32</v>
      </c>
      <c r="D1299" s="326" t="s">
        <v>3342</v>
      </c>
      <c r="E1299" s="20" t="s">
        <v>32</v>
      </c>
      <c r="F1299" s="327">
        <v>0</v>
      </c>
      <c r="G1299" s="42"/>
      <c r="H1299" s="48"/>
    </row>
    <row r="1300" s="2" customFormat="1" ht="16.8" customHeight="1">
      <c r="A1300" s="42"/>
      <c r="B1300" s="48"/>
      <c r="C1300" s="326" t="s">
        <v>2350</v>
      </c>
      <c r="D1300" s="326" t="s">
        <v>4177</v>
      </c>
      <c r="E1300" s="20" t="s">
        <v>32</v>
      </c>
      <c r="F1300" s="327">
        <v>24.640000000000001</v>
      </c>
      <c r="G1300" s="42"/>
      <c r="H1300" s="48"/>
    </row>
    <row r="1301" s="2" customFormat="1" ht="16.8" customHeight="1">
      <c r="A1301" s="42"/>
      <c r="B1301" s="48"/>
      <c r="C1301" s="322" t="s">
        <v>2177</v>
      </c>
      <c r="D1301" s="323" t="s">
        <v>2177</v>
      </c>
      <c r="E1301" s="324" t="s">
        <v>32</v>
      </c>
      <c r="F1301" s="325">
        <v>14.4</v>
      </c>
      <c r="G1301" s="42"/>
      <c r="H1301" s="48"/>
    </row>
    <row r="1302" s="2" customFormat="1" ht="16.8" customHeight="1">
      <c r="A1302" s="42"/>
      <c r="B1302" s="48"/>
      <c r="C1302" s="326" t="s">
        <v>32</v>
      </c>
      <c r="D1302" s="326" t="s">
        <v>4178</v>
      </c>
      <c r="E1302" s="20" t="s">
        <v>32</v>
      </c>
      <c r="F1302" s="327">
        <v>0</v>
      </c>
      <c r="G1302" s="42"/>
      <c r="H1302" s="48"/>
    </row>
    <row r="1303" s="2" customFormat="1" ht="16.8" customHeight="1">
      <c r="A1303" s="42"/>
      <c r="B1303" s="48"/>
      <c r="C1303" s="326" t="s">
        <v>32</v>
      </c>
      <c r="D1303" s="326" t="s">
        <v>4175</v>
      </c>
      <c r="E1303" s="20" t="s">
        <v>32</v>
      </c>
      <c r="F1303" s="327">
        <v>0</v>
      </c>
      <c r="G1303" s="42"/>
      <c r="H1303" s="48"/>
    </row>
    <row r="1304" s="2" customFormat="1" ht="16.8" customHeight="1">
      <c r="A1304" s="42"/>
      <c r="B1304" s="48"/>
      <c r="C1304" s="326" t="s">
        <v>2177</v>
      </c>
      <c r="D1304" s="326" t="s">
        <v>4176</v>
      </c>
      <c r="E1304" s="20" t="s">
        <v>32</v>
      </c>
      <c r="F1304" s="327">
        <v>14.4</v>
      </c>
      <c r="G1304" s="42"/>
      <c r="H1304" s="48"/>
    </row>
    <row r="1305" s="2" customFormat="1" ht="16.8" customHeight="1">
      <c r="A1305" s="42"/>
      <c r="B1305" s="48"/>
      <c r="C1305" s="322" t="s">
        <v>2183</v>
      </c>
      <c r="D1305" s="323" t="s">
        <v>2183</v>
      </c>
      <c r="E1305" s="324" t="s">
        <v>32</v>
      </c>
      <c r="F1305" s="325">
        <v>24.640000000000001</v>
      </c>
      <c r="G1305" s="42"/>
      <c r="H1305" s="48"/>
    </row>
    <row r="1306" s="2" customFormat="1" ht="16.8" customHeight="1">
      <c r="A1306" s="42"/>
      <c r="B1306" s="48"/>
      <c r="C1306" s="326" t="s">
        <v>32</v>
      </c>
      <c r="D1306" s="326" t="s">
        <v>4178</v>
      </c>
      <c r="E1306" s="20" t="s">
        <v>32</v>
      </c>
      <c r="F1306" s="327">
        <v>0</v>
      </c>
      <c r="G1306" s="42"/>
      <c r="H1306" s="48"/>
    </row>
    <row r="1307" s="2" customFormat="1" ht="16.8" customHeight="1">
      <c r="A1307" s="42"/>
      <c r="B1307" s="48"/>
      <c r="C1307" s="326" t="s">
        <v>2183</v>
      </c>
      <c r="D1307" s="326" t="s">
        <v>4177</v>
      </c>
      <c r="E1307" s="20" t="s">
        <v>32</v>
      </c>
      <c r="F1307" s="327">
        <v>24.640000000000001</v>
      </c>
      <c r="G1307" s="42"/>
      <c r="H1307" s="48"/>
    </row>
    <row r="1308" s="2" customFormat="1" ht="16.8" customHeight="1">
      <c r="A1308" s="42"/>
      <c r="B1308" s="48"/>
      <c r="C1308" s="322" t="s">
        <v>2510</v>
      </c>
      <c r="D1308" s="323" t="s">
        <v>2510</v>
      </c>
      <c r="E1308" s="324" t="s">
        <v>32</v>
      </c>
      <c r="F1308" s="325">
        <v>3.6000000000000001</v>
      </c>
      <c r="G1308" s="42"/>
      <c r="H1308" s="48"/>
    </row>
    <row r="1309" s="2" customFormat="1" ht="16.8" customHeight="1">
      <c r="A1309" s="42"/>
      <c r="B1309" s="48"/>
      <c r="C1309" s="326" t="s">
        <v>32</v>
      </c>
      <c r="D1309" s="326" t="s">
        <v>4179</v>
      </c>
      <c r="E1309" s="20" t="s">
        <v>32</v>
      </c>
      <c r="F1309" s="327">
        <v>0</v>
      </c>
      <c r="G1309" s="42"/>
      <c r="H1309" s="48"/>
    </row>
    <row r="1310" s="2" customFormat="1" ht="16.8" customHeight="1">
      <c r="A1310" s="42"/>
      <c r="B1310" s="48"/>
      <c r="C1310" s="326" t="s">
        <v>2510</v>
      </c>
      <c r="D1310" s="326" t="s">
        <v>2761</v>
      </c>
      <c r="E1310" s="20" t="s">
        <v>32</v>
      </c>
      <c r="F1310" s="327">
        <v>3.6000000000000001</v>
      </c>
      <c r="G1310" s="42"/>
      <c r="H1310" s="48"/>
    </row>
    <row r="1311" s="2" customFormat="1" ht="16.8" customHeight="1">
      <c r="A1311" s="42"/>
      <c r="B1311" s="48"/>
      <c r="C1311" s="322" t="s">
        <v>3958</v>
      </c>
      <c r="D1311" s="323" t="s">
        <v>3958</v>
      </c>
      <c r="E1311" s="324" t="s">
        <v>32</v>
      </c>
      <c r="F1311" s="325">
        <v>12.869999999999999</v>
      </c>
      <c r="G1311" s="42"/>
      <c r="H1311" s="48"/>
    </row>
    <row r="1312" s="2" customFormat="1" ht="16.8" customHeight="1">
      <c r="A1312" s="42"/>
      <c r="B1312" s="48"/>
      <c r="C1312" s="326" t="s">
        <v>32</v>
      </c>
      <c r="D1312" s="326" t="s">
        <v>4180</v>
      </c>
      <c r="E1312" s="20" t="s">
        <v>32</v>
      </c>
      <c r="F1312" s="327">
        <v>0</v>
      </c>
      <c r="G1312" s="42"/>
      <c r="H1312" s="48"/>
    </row>
    <row r="1313" s="2" customFormat="1" ht="16.8" customHeight="1">
      <c r="A1313" s="42"/>
      <c r="B1313" s="48"/>
      <c r="C1313" s="326" t="s">
        <v>3958</v>
      </c>
      <c r="D1313" s="326" t="s">
        <v>2769</v>
      </c>
      <c r="E1313" s="20" t="s">
        <v>32</v>
      </c>
      <c r="F1313" s="327">
        <v>12.869999999999999</v>
      </c>
      <c r="G1313" s="42"/>
      <c r="H1313" s="48"/>
    </row>
    <row r="1314" s="2" customFormat="1" ht="16.8" customHeight="1">
      <c r="A1314" s="42"/>
      <c r="B1314" s="48"/>
      <c r="C1314" s="322" t="s">
        <v>2660</v>
      </c>
      <c r="D1314" s="323" t="s">
        <v>2660</v>
      </c>
      <c r="E1314" s="324" t="s">
        <v>32</v>
      </c>
      <c r="F1314" s="325">
        <v>3.6000000000000001</v>
      </c>
      <c r="G1314" s="42"/>
      <c r="H1314" s="48"/>
    </row>
    <row r="1315" s="2" customFormat="1" ht="16.8" customHeight="1">
      <c r="A1315" s="42"/>
      <c r="B1315" s="48"/>
      <c r="C1315" s="326" t="s">
        <v>32</v>
      </c>
      <c r="D1315" s="326" t="s">
        <v>2760</v>
      </c>
      <c r="E1315" s="20" t="s">
        <v>32</v>
      </c>
      <c r="F1315" s="327">
        <v>0</v>
      </c>
      <c r="G1315" s="42"/>
      <c r="H1315" s="48"/>
    </row>
    <row r="1316" s="2" customFormat="1" ht="16.8" customHeight="1">
      <c r="A1316" s="42"/>
      <c r="B1316" s="48"/>
      <c r="C1316" s="326" t="s">
        <v>2660</v>
      </c>
      <c r="D1316" s="326" t="s">
        <v>2761</v>
      </c>
      <c r="E1316" s="20" t="s">
        <v>32</v>
      </c>
      <c r="F1316" s="327">
        <v>3.6000000000000001</v>
      </c>
      <c r="G1316" s="42"/>
      <c r="H1316" s="48"/>
    </row>
    <row r="1317" s="2" customFormat="1" ht="16.8" customHeight="1">
      <c r="A1317" s="42"/>
      <c r="B1317" s="48"/>
      <c r="C1317" s="322" t="s">
        <v>1797</v>
      </c>
      <c r="D1317" s="323" t="s">
        <v>1797</v>
      </c>
      <c r="E1317" s="324" t="s">
        <v>32</v>
      </c>
      <c r="F1317" s="325">
        <v>136.5</v>
      </c>
      <c r="G1317" s="42"/>
      <c r="H1317" s="48"/>
    </row>
    <row r="1318" s="2" customFormat="1" ht="16.8" customHeight="1">
      <c r="A1318" s="42"/>
      <c r="B1318" s="48"/>
      <c r="C1318" s="326" t="s">
        <v>32</v>
      </c>
      <c r="D1318" s="326" t="s">
        <v>3945</v>
      </c>
      <c r="E1318" s="20" t="s">
        <v>32</v>
      </c>
      <c r="F1318" s="327">
        <v>0</v>
      </c>
      <c r="G1318" s="42"/>
      <c r="H1318" s="48"/>
    </row>
    <row r="1319" s="2" customFormat="1" ht="16.8" customHeight="1">
      <c r="A1319" s="42"/>
      <c r="B1319" s="48"/>
      <c r="C1319" s="326" t="s">
        <v>1797</v>
      </c>
      <c r="D1319" s="326" t="s">
        <v>4181</v>
      </c>
      <c r="E1319" s="20" t="s">
        <v>32</v>
      </c>
      <c r="F1319" s="327">
        <v>136.5</v>
      </c>
      <c r="G1319" s="42"/>
      <c r="H1319" s="48"/>
    </row>
    <row r="1320" s="2" customFormat="1" ht="16.8" customHeight="1">
      <c r="A1320" s="42"/>
      <c r="B1320" s="48"/>
      <c r="C1320" s="322" t="s">
        <v>2282</v>
      </c>
      <c r="D1320" s="323" t="s">
        <v>2282</v>
      </c>
      <c r="E1320" s="324" t="s">
        <v>32</v>
      </c>
      <c r="F1320" s="325">
        <v>12.869999999999999</v>
      </c>
      <c r="G1320" s="42"/>
      <c r="H1320" s="48"/>
    </row>
    <row r="1321" s="2" customFormat="1" ht="16.8" customHeight="1">
      <c r="A1321" s="42"/>
      <c r="B1321" s="48"/>
      <c r="C1321" s="326" t="s">
        <v>32</v>
      </c>
      <c r="D1321" s="326" t="s">
        <v>2768</v>
      </c>
      <c r="E1321" s="20" t="s">
        <v>32</v>
      </c>
      <c r="F1321" s="327">
        <v>0</v>
      </c>
      <c r="G1321" s="42"/>
      <c r="H1321" s="48"/>
    </row>
    <row r="1322" s="2" customFormat="1" ht="16.8" customHeight="1">
      <c r="A1322" s="42"/>
      <c r="B1322" s="48"/>
      <c r="C1322" s="326" t="s">
        <v>2282</v>
      </c>
      <c r="D1322" s="326" t="s">
        <v>2769</v>
      </c>
      <c r="E1322" s="20" t="s">
        <v>32</v>
      </c>
      <c r="F1322" s="327">
        <v>12.869999999999999</v>
      </c>
      <c r="G1322" s="42"/>
      <c r="H1322" s="48"/>
    </row>
    <row r="1323" s="2" customFormat="1" ht="16.8" customHeight="1">
      <c r="A1323" s="42"/>
      <c r="B1323" s="48"/>
      <c r="C1323" s="322" t="s">
        <v>2775</v>
      </c>
      <c r="D1323" s="323" t="s">
        <v>2775</v>
      </c>
      <c r="E1323" s="324" t="s">
        <v>32</v>
      </c>
      <c r="F1323" s="325">
        <v>25.800000000000001</v>
      </c>
      <c r="G1323" s="42"/>
      <c r="H1323" s="48"/>
    </row>
    <row r="1324" s="2" customFormat="1" ht="16.8" customHeight="1">
      <c r="A1324" s="42"/>
      <c r="B1324" s="48"/>
      <c r="C1324" s="326" t="s">
        <v>2775</v>
      </c>
      <c r="D1324" s="326" t="s">
        <v>2776</v>
      </c>
      <c r="E1324" s="20" t="s">
        <v>32</v>
      </c>
      <c r="F1324" s="327">
        <v>25.800000000000001</v>
      </c>
      <c r="G1324" s="42"/>
      <c r="H1324" s="48"/>
    </row>
    <row r="1325" s="2" customFormat="1" ht="16.8" customHeight="1">
      <c r="A1325" s="42"/>
      <c r="B1325" s="48"/>
      <c r="C1325" s="322" t="s">
        <v>1800</v>
      </c>
      <c r="D1325" s="323" t="s">
        <v>1800</v>
      </c>
      <c r="E1325" s="324" t="s">
        <v>32</v>
      </c>
      <c r="F1325" s="325">
        <v>1185</v>
      </c>
      <c r="G1325" s="42"/>
      <c r="H1325" s="48"/>
    </row>
    <row r="1326" s="2" customFormat="1" ht="16.8" customHeight="1">
      <c r="A1326" s="42"/>
      <c r="B1326" s="48"/>
      <c r="C1326" s="326" t="s">
        <v>32</v>
      </c>
      <c r="D1326" s="326" t="s">
        <v>2535</v>
      </c>
      <c r="E1326" s="20" t="s">
        <v>32</v>
      </c>
      <c r="F1326" s="327">
        <v>0</v>
      </c>
      <c r="G1326" s="42"/>
      <c r="H1326" s="48"/>
    </row>
    <row r="1327" s="2" customFormat="1" ht="16.8" customHeight="1">
      <c r="A1327" s="42"/>
      <c r="B1327" s="48"/>
      <c r="C1327" s="326" t="s">
        <v>1800</v>
      </c>
      <c r="D1327" s="326" t="s">
        <v>2677</v>
      </c>
      <c r="E1327" s="20" t="s">
        <v>32</v>
      </c>
      <c r="F1327" s="327">
        <v>1185</v>
      </c>
      <c r="G1327" s="42"/>
      <c r="H1327" s="48"/>
    </row>
    <row r="1328" s="2" customFormat="1" ht="16.8" customHeight="1">
      <c r="A1328" s="42"/>
      <c r="B1328" s="48"/>
      <c r="C1328" s="322" t="s">
        <v>1807</v>
      </c>
      <c r="D1328" s="323" t="s">
        <v>1807</v>
      </c>
      <c r="E1328" s="324" t="s">
        <v>32</v>
      </c>
      <c r="F1328" s="325">
        <v>118.5</v>
      </c>
      <c r="G1328" s="42"/>
      <c r="H1328" s="48"/>
    </row>
    <row r="1329" s="2" customFormat="1" ht="16.8" customHeight="1">
      <c r="A1329" s="42"/>
      <c r="B1329" s="48"/>
      <c r="C1329" s="326" t="s">
        <v>1807</v>
      </c>
      <c r="D1329" s="326" t="s">
        <v>2679</v>
      </c>
      <c r="E1329" s="20" t="s">
        <v>32</v>
      </c>
      <c r="F1329" s="327">
        <v>118.5</v>
      </c>
      <c r="G1329" s="42"/>
      <c r="H1329" s="48"/>
    </row>
    <row r="1330" s="2" customFormat="1" ht="16.8" customHeight="1">
      <c r="A1330" s="42"/>
      <c r="B1330" s="48"/>
      <c r="C1330" s="322" t="s">
        <v>3965</v>
      </c>
      <c r="D1330" s="323" t="s">
        <v>3965</v>
      </c>
      <c r="E1330" s="324" t="s">
        <v>32</v>
      </c>
      <c r="F1330" s="325">
        <v>60.799999999999997</v>
      </c>
      <c r="G1330" s="42"/>
      <c r="H1330" s="48"/>
    </row>
    <row r="1331" s="2" customFormat="1" ht="16.8" customHeight="1">
      <c r="A1331" s="42"/>
      <c r="B1331" s="48"/>
      <c r="C1331" s="326" t="s">
        <v>32</v>
      </c>
      <c r="D1331" s="326" t="s">
        <v>2225</v>
      </c>
      <c r="E1331" s="20" t="s">
        <v>32</v>
      </c>
      <c r="F1331" s="327">
        <v>0</v>
      </c>
      <c r="G1331" s="42"/>
      <c r="H1331" s="48"/>
    </row>
    <row r="1332" s="2" customFormat="1" ht="16.8" customHeight="1">
      <c r="A1332" s="42"/>
      <c r="B1332" s="48"/>
      <c r="C1332" s="326" t="s">
        <v>3965</v>
      </c>
      <c r="D1332" s="326" t="s">
        <v>4182</v>
      </c>
      <c r="E1332" s="20" t="s">
        <v>32</v>
      </c>
      <c r="F1332" s="327">
        <v>60.799999999999997</v>
      </c>
      <c r="G1332" s="42"/>
      <c r="H1332" s="48"/>
    </row>
    <row r="1333" s="2" customFormat="1" ht="16.8" customHeight="1">
      <c r="A1333" s="42"/>
      <c r="B1333" s="48"/>
      <c r="C1333" s="322" t="s">
        <v>4065</v>
      </c>
      <c r="D1333" s="323" t="s">
        <v>4065</v>
      </c>
      <c r="E1333" s="324" t="s">
        <v>32</v>
      </c>
      <c r="F1333" s="325">
        <v>0</v>
      </c>
      <c r="G1333" s="42"/>
      <c r="H1333" s="48"/>
    </row>
    <row r="1334" s="2" customFormat="1" ht="16.8" customHeight="1">
      <c r="A1334" s="42"/>
      <c r="B1334" s="48"/>
      <c r="C1334" s="326" t="s">
        <v>4065</v>
      </c>
      <c r="D1334" s="326" t="s">
        <v>4066</v>
      </c>
      <c r="E1334" s="20" t="s">
        <v>32</v>
      </c>
      <c r="F1334" s="327">
        <v>0</v>
      </c>
      <c r="G1334" s="42"/>
      <c r="H1334" s="48"/>
    </row>
    <row r="1335" s="2" customFormat="1" ht="16.8" customHeight="1">
      <c r="A1335" s="42"/>
      <c r="B1335" s="48"/>
      <c r="C1335" s="322" t="s">
        <v>4069</v>
      </c>
      <c r="D1335" s="323" t="s">
        <v>4069</v>
      </c>
      <c r="E1335" s="324" t="s">
        <v>32</v>
      </c>
      <c r="F1335" s="325">
        <v>24</v>
      </c>
      <c r="G1335" s="42"/>
      <c r="H1335" s="48"/>
    </row>
    <row r="1336" s="2" customFormat="1" ht="16.8" customHeight="1">
      <c r="A1336" s="42"/>
      <c r="B1336" s="48"/>
      <c r="C1336" s="326" t="s">
        <v>4069</v>
      </c>
      <c r="D1336" s="326" t="s">
        <v>4183</v>
      </c>
      <c r="E1336" s="20" t="s">
        <v>32</v>
      </c>
      <c r="F1336" s="327">
        <v>24</v>
      </c>
      <c r="G1336" s="42"/>
      <c r="H1336" s="48"/>
    </row>
    <row r="1337" s="2" customFormat="1" ht="16.8" customHeight="1">
      <c r="A1337" s="42"/>
      <c r="B1337" s="48"/>
      <c r="C1337" s="322" t="s">
        <v>4184</v>
      </c>
      <c r="D1337" s="323" t="s">
        <v>4184</v>
      </c>
      <c r="E1337" s="324" t="s">
        <v>32</v>
      </c>
      <c r="F1337" s="325">
        <v>1.94</v>
      </c>
      <c r="G1337" s="42"/>
      <c r="H1337" s="48"/>
    </row>
    <row r="1338" s="2" customFormat="1" ht="16.8" customHeight="1">
      <c r="A1338" s="42"/>
      <c r="B1338" s="48"/>
      <c r="C1338" s="326" t="s">
        <v>4184</v>
      </c>
      <c r="D1338" s="326" t="s">
        <v>4185</v>
      </c>
      <c r="E1338" s="20" t="s">
        <v>32</v>
      </c>
      <c r="F1338" s="327">
        <v>1.94</v>
      </c>
      <c r="G1338" s="42"/>
      <c r="H1338" s="48"/>
    </row>
    <row r="1339" s="2" customFormat="1" ht="16.8" customHeight="1">
      <c r="A1339" s="42"/>
      <c r="B1339" s="48"/>
      <c r="C1339" s="322" t="s">
        <v>4186</v>
      </c>
      <c r="D1339" s="323" t="s">
        <v>4186</v>
      </c>
      <c r="E1339" s="324" t="s">
        <v>32</v>
      </c>
      <c r="F1339" s="325">
        <v>0</v>
      </c>
      <c r="G1339" s="42"/>
      <c r="H1339" s="48"/>
    </row>
    <row r="1340" s="2" customFormat="1" ht="16.8" customHeight="1">
      <c r="A1340" s="42"/>
      <c r="B1340" s="48"/>
      <c r="C1340" s="326" t="s">
        <v>4186</v>
      </c>
      <c r="D1340" s="326" t="s">
        <v>4187</v>
      </c>
      <c r="E1340" s="20" t="s">
        <v>32</v>
      </c>
      <c r="F1340" s="327">
        <v>0</v>
      </c>
      <c r="G1340" s="42"/>
      <c r="H1340" s="48"/>
    </row>
    <row r="1341" s="2" customFormat="1" ht="16.8" customHeight="1">
      <c r="A1341" s="42"/>
      <c r="B1341" s="48"/>
      <c r="C1341" s="322" t="s">
        <v>4188</v>
      </c>
      <c r="D1341" s="323" t="s">
        <v>4188</v>
      </c>
      <c r="E1341" s="324" t="s">
        <v>32</v>
      </c>
      <c r="F1341" s="325">
        <v>0</v>
      </c>
      <c r="G1341" s="42"/>
      <c r="H1341" s="48"/>
    </row>
    <row r="1342" s="2" customFormat="1" ht="16.8" customHeight="1">
      <c r="A1342" s="42"/>
      <c r="B1342" s="48"/>
      <c r="C1342" s="326" t="s">
        <v>4188</v>
      </c>
      <c r="D1342" s="326" t="s">
        <v>4189</v>
      </c>
      <c r="E1342" s="20" t="s">
        <v>32</v>
      </c>
      <c r="F1342" s="327">
        <v>0</v>
      </c>
      <c r="G1342" s="42"/>
      <c r="H1342" s="48"/>
    </row>
    <row r="1343" s="2" customFormat="1" ht="16.8" customHeight="1">
      <c r="A1343" s="42"/>
      <c r="B1343" s="48"/>
      <c r="C1343" s="322" t="s">
        <v>4190</v>
      </c>
      <c r="D1343" s="323" t="s">
        <v>4190</v>
      </c>
      <c r="E1343" s="324" t="s">
        <v>32</v>
      </c>
      <c r="F1343" s="325">
        <v>6</v>
      </c>
      <c r="G1343" s="42"/>
      <c r="H1343" s="48"/>
    </row>
    <row r="1344" s="2" customFormat="1" ht="16.8" customHeight="1">
      <c r="A1344" s="42"/>
      <c r="B1344" s="48"/>
      <c r="C1344" s="326" t="s">
        <v>4190</v>
      </c>
      <c r="D1344" s="326" t="s">
        <v>4191</v>
      </c>
      <c r="E1344" s="20" t="s">
        <v>32</v>
      </c>
      <c r="F1344" s="327">
        <v>6</v>
      </c>
      <c r="G1344" s="42"/>
      <c r="H1344" s="48"/>
    </row>
    <row r="1345" s="2" customFormat="1" ht="16.8" customHeight="1">
      <c r="A1345" s="42"/>
      <c r="B1345" s="48"/>
      <c r="C1345" s="322" t="s">
        <v>4022</v>
      </c>
      <c r="D1345" s="323" t="s">
        <v>4022</v>
      </c>
      <c r="E1345" s="324" t="s">
        <v>32</v>
      </c>
      <c r="F1345" s="325">
        <v>34.628999999999998</v>
      </c>
      <c r="G1345" s="42"/>
      <c r="H1345" s="48"/>
    </row>
    <row r="1346" s="2" customFormat="1" ht="16.8" customHeight="1">
      <c r="A1346" s="42"/>
      <c r="B1346" s="48"/>
      <c r="C1346" s="326" t="s">
        <v>4022</v>
      </c>
      <c r="D1346" s="326" t="s">
        <v>4192</v>
      </c>
      <c r="E1346" s="20" t="s">
        <v>32</v>
      </c>
      <c r="F1346" s="327">
        <v>34.628999999999998</v>
      </c>
      <c r="G1346" s="42"/>
      <c r="H1346" s="48"/>
    </row>
    <row r="1347" s="2" customFormat="1" ht="16.8" customHeight="1">
      <c r="A1347" s="42"/>
      <c r="B1347" s="48"/>
      <c r="C1347" s="322" t="s">
        <v>1734</v>
      </c>
      <c r="D1347" s="323" t="s">
        <v>1734</v>
      </c>
      <c r="E1347" s="324" t="s">
        <v>32</v>
      </c>
      <c r="F1347" s="325">
        <v>34.628999999999998</v>
      </c>
      <c r="G1347" s="42"/>
      <c r="H1347" s="48"/>
    </row>
    <row r="1348" s="2" customFormat="1" ht="16.8" customHeight="1">
      <c r="A1348" s="42"/>
      <c r="B1348" s="48"/>
      <c r="C1348" s="326" t="s">
        <v>1734</v>
      </c>
      <c r="D1348" s="326" t="s">
        <v>4192</v>
      </c>
      <c r="E1348" s="20" t="s">
        <v>32</v>
      </c>
      <c r="F1348" s="327">
        <v>34.628999999999998</v>
      </c>
      <c r="G1348" s="42"/>
      <c r="H1348" s="48"/>
    </row>
    <row r="1349" s="2" customFormat="1" ht="16.8" customHeight="1">
      <c r="A1349" s="42"/>
      <c r="B1349" s="48"/>
      <c r="C1349" s="322" t="s">
        <v>4193</v>
      </c>
      <c r="D1349" s="323" t="s">
        <v>4193</v>
      </c>
      <c r="E1349" s="324" t="s">
        <v>32</v>
      </c>
      <c r="F1349" s="325">
        <v>26.917999999999999</v>
      </c>
      <c r="G1349" s="42"/>
      <c r="H1349" s="48"/>
    </row>
    <row r="1350" s="2" customFormat="1" ht="16.8" customHeight="1">
      <c r="A1350" s="42"/>
      <c r="B1350" s="48"/>
      <c r="C1350" s="326" t="s">
        <v>32</v>
      </c>
      <c r="D1350" s="326" t="s">
        <v>4194</v>
      </c>
      <c r="E1350" s="20" t="s">
        <v>32</v>
      </c>
      <c r="F1350" s="327">
        <v>0</v>
      </c>
      <c r="G1350" s="42"/>
      <c r="H1350" s="48"/>
    </row>
    <row r="1351" s="2" customFormat="1" ht="16.8" customHeight="1">
      <c r="A1351" s="42"/>
      <c r="B1351" s="48"/>
      <c r="C1351" s="326" t="s">
        <v>4193</v>
      </c>
      <c r="D1351" s="326" t="s">
        <v>2787</v>
      </c>
      <c r="E1351" s="20" t="s">
        <v>32</v>
      </c>
      <c r="F1351" s="327">
        <v>26.917999999999999</v>
      </c>
      <c r="G1351" s="42"/>
      <c r="H1351" s="48"/>
    </row>
    <row r="1352" s="2" customFormat="1" ht="16.8" customHeight="1">
      <c r="A1352" s="42"/>
      <c r="B1352" s="48"/>
      <c r="C1352" s="322" t="s">
        <v>4195</v>
      </c>
      <c r="D1352" s="323" t="s">
        <v>4195</v>
      </c>
      <c r="E1352" s="324" t="s">
        <v>32</v>
      </c>
      <c r="F1352" s="325">
        <v>0</v>
      </c>
      <c r="G1352" s="42"/>
      <c r="H1352" s="48"/>
    </row>
    <row r="1353" s="2" customFormat="1" ht="16.8" customHeight="1">
      <c r="A1353" s="42"/>
      <c r="B1353" s="48"/>
      <c r="C1353" s="326" t="s">
        <v>4195</v>
      </c>
      <c r="D1353" s="326" t="s">
        <v>4196</v>
      </c>
      <c r="E1353" s="20" t="s">
        <v>32</v>
      </c>
      <c r="F1353" s="327">
        <v>0</v>
      </c>
      <c r="G1353" s="42"/>
      <c r="H1353" s="48"/>
    </row>
    <row r="1354" s="2" customFormat="1" ht="16.8" customHeight="1">
      <c r="A1354" s="42"/>
      <c r="B1354" s="48"/>
      <c r="C1354" s="322" t="s">
        <v>4197</v>
      </c>
      <c r="D1354" s="323" t="s">
        <v>4197</v>
      </c>
      <c r="E1354" s="324" t="s">
        <v>32</v>
      </c>
      <c r="F1354" s="325">
        <v>0</v>
      </c>
      <c r="G1354" s="42"/>
      <c r="H1354" s="48"/>
    </row>
    <row r="1355" s="2" customFormat="1" ht="16.8" customHeight="1">
      <c r="A1355" s="42"/>
      <c r="B1355" s="48"/>
      <c r="C1355" s="326" t="s">
        <v>4197</v>
      </c>
      <c r="D1355" s="326" t="s">
        <v>4198</v>
      </c>
      <c r="E1355" s="20" t="s">
        <v>32</v>
      </c>
      <c r="F1355" s="327">
        <v>0</v>
      </c>
      <c r="G1355" s="42"/>
      <c r="H1355" s="48"/>
    </row>
    <row r="1356" s="2" customFormat="1" ht="16.8" customHeight="1">
      <c r="A1356" s="42"/>
      <c r="B1356" s="48"/>
      <c r="C1356" s="322" t="s">
        <v>4145</v>
      </c>
      <c r="D1356" s="323" t="s">
        <v>4145</v>
      </c>
      <c r="E1356" s="324" t="s">
        <v>32</v>
      </c>
      <c r="F1356" s="325">
        <v>0</v>
      </c>
      <c r="G1356" s="42"/>
      <c r="H1356" s="48"/>
    </row>
    <row r="1357" s="2" customFormat="1" ht="16.8" customHeight="1">
      <c r="A1357" s="42"/>
      <c r="B1357" s="48"/>
      <c r="C1357" s="326" t="s">
        <v>4145</v>
      </c>
      <c r="D1357" s="326" t="s">
        <v>4199</v>
      </c>
      <c r="E1357" s="20" t="s">
        <v>32</v>
      </c>
      <c r="F1357" s="327">
        <v>0</v>
      </c>
      <c r="G1357" s="42"/>
      <c r="H1357" s="48"/>
    </row>
    <row r="1358" s="2" customFormat="1" ht="16.8" customHeight="1">
      <c r="A1358" s="42"/>
      <c r="B1358" s="48"/>
      <c r="C1358" s="322" t="s">
        <v>4200</v>
      </c>
      <c r="D1358" s="323" t="s">
        <v>4200</v>
      </c>
      <c r="E1358" s="324" t="s">
        <v>32</v>
      </c>
      <c r="F1358" s="325">
        <v>0</v>
      </c>
      <c r="G1358" s="42"/>
      <c r="H1358" s="48"/>
    </row>
    <row r="1359" s="2" customFormat="1" ht="16.8" customHeight="1">
      <c r="A1359" s="42"/>
      <c r="B1359" s="48"/>
      <c r="C1359" s="326" t="s">
        <v>4200</v>
      </c>
      <c r="D1359" s="326" t="s">
        <v>4201</v>
      </c>
      <c r="E1359" s="20" t="s">
        <v>32</v>
      </c>
      <c r="F1359" s="327">
        <v>0</v>
      </c>
      <c r="G1359" s="42"/>
      <c r="H1359" s="48"/>
    </row>
    <row r="1360" s="2" customFormat="1" ht="16.8" customHeight="1">
      <c r="A1360" s="42"/>
      <c r="B1360" s="48"/>
      <c r="C1360" s="322" t="s">
        <v>3980</v>
      </c>
      <c r="D1360" s="323" t="s">
        <v>3980</v>
      </c>
      <c r="E1360" s="324" t="s">
        <v>32</v>
      </c>
      <c r="F1360" s="325">
        <v>58.450000000000003</v>
      </c>
      <c r="G1360" s="42"/>
      <c r="H1360" s="48"/>
    </row>
    <row r="1361" s="2" customFormat="1" ht="16.8" customHeight="1">
      <c r="A1361" s="42"/>
      <c r="B1361" s="48"/>
      <c r="C1361" s="326" t="s">
        <v>32</v>
      </c>
      <c r="D1361" s="326" t="s">
        <v>3292</v>
      </c>
      <c r="E1361" s="20" t="s">
        <v>32</v>
      </c>
      <c r="F1361" s="327">
        <v>0</v>
      </c>
      <c r="G1361" s="42"/>
      <c r="H1361" s="48"/>
    </row>
    <row r="1362" s="2" customFormat="1" ht="16.8" customHeight="1">
      <c r="A1362" s="42"/>
      <c r="B1362" s="48"/>
      <c r="C1362" s="326" t="s">
        <v>3980</v>
      </c>
      <c r="D1362" s="326" t="s">
        <v>4202</v>
      </c>
      <c r="E1362" s="20" t="s">
        <v>32</v>
      </c>
      <c r="F1362" s="327">
        <v>58.450000000000003</v>
      </c>
      <c r="G1362" s="42"/>
      <c r="H1362" s="48"/>
    </row>
    <row r="1363" s="2" customFormat="1" ht="16.8" customHeight="1">
      <c r="A1363" s="42"/>
      <c r="B1363" s="48"/>
      <c r="C1363" s="322" t="s">
        <v>3981</v>
      </c>
      <c r="D1363" s="323" t="s">
        <v>3981</v>
      </c>
      <c r="E1363" s="324" t="s">
        <v>32</v>
      </c>
      <c r="F1363" s="325">
        <v>0</v>
      </c>
      <c r="G1363" s="42"/>
      <c r="H1363" s="48"/>
    </row>
    <row r="1364" s="2" customFormat="1" ht="16.8" customHeight="1">
      <c r="A1364" s="42"/>
      <c r="B1364" s="48"/>
      <c r="C1364" s="326" t="s">
        <v>3981</v>
      </c>
      <c r="D1364" s="326" t="s">
        <v>4203</v>
      </c>
      <c r="E1364" s="20" t="s">
        <v>32</v>
      </c>
      <c r="F1364" s="327">
        <v>0</v>
      </c>
      <c r="G1364" s="42"/>
      <c r="H1364" s="48"/>
    </row>
    <row r="1365" s="2" customFormat="1" ht="16.8" customHeight="1">
      <c r="A1365" s="42"/>
      <c r="B1365" s="48"/>
      <c r="C1365" s="322" t="s">
        <v>2762</v>
      </c>
      <c r="D1365" s="323" t="s">
        <v>2762</v>
      </c>
      <c r="E1365" s="324" t="s">
        <v>32</v>
      </c>
      <c r="F1365" s="325">
        <v>58.450000000000003</v>
      </c>
      <c r="G1365" s="42"/>
      <c r="H1365" s="48"/>
    </row>
    <row r="1366" s="2" customFormat="1" ht="16.8" customHeight="1">
      <c r="A1366" s="42"/>
      <c r="B1366" s="48"/>
      <c r="C1366" s="326" t="s">
        <v>2762</v>
      </c>
      <c r="D1366" s="326" t="s">
        <v>2763</v>
      </c>
      <c r="E1366" s="20" t="s">
        <v>32</v>
      </c>
      <c r="F1366" s="327">
        <v>58.450000000000003</v>
      </c>
      <c r="G1366" s="42"/>
      <c r="H1366" s="48"/>
    </row>
    <row r="1367" s="2" customFormat="1" ht="16.8" customHeight="1">
      <c r="A1367" s="42"/>
      <c r="B1367" s="48"/>
      <c r="C1367" s="322" t="s">
        <v>4084</v>
      </c>
      <c r="D1367" s="323" t="s">
        <v>4084</v>
      </c>
      <c r="E1367" s="324" t="s">
        <v>32</v>
      </c>
      <c r="F1367" s="325">
        <v>-18</v>
      </c>
      <c r="G1367" s="42"/>
      <c r="H1367" s="48"/>
    </row>
    <row r="1368" s="2" customFormat="1" ht="16.8" customHeight="1">
      <c r="A1368" s="42"/>
      <c r="B1368" s="48"/>
      <c r="C1368" s="326" t="s">
        <v>4084</v>
      </c>
      <c r="D1368" s="326" t="s">
        <v>4204</v>
      </c>
      <c r="E1368" s="20" t="s">
        <v>32</v>
      </c>
      <c r="F1368" s="327">
        <v>-18</v>
      </c>
      <c r="G1368" s="42"/>
      <c r="H1368" s="48"/>
    </row>
    <row r="1369" s="2" customFormat="1" ht="16.8" customHeight="1">
      <c r="A1369" s="42"/>
      <c r="B1369" s="48"/>
      <c r="C1369" s="322" t="s">
        <v>2656</v>
      </c>
      <c r="D1369" s="323" t="s">
        <v>2656</v>
      </c>
      <c r="E1369" s="324" t="s">
        <v>32</v>
      </c>
      <c r="F1369" s="325">
        <v>12.869999999999999</v>
      </c>
      <c r="G1369" s="42"/>
      <c r="H1369" s="48"/>
    </row>
    <row r="1370" s="2" customFormat="1" ht="16.8" customHeight="1">
      <c r="A1370" s="42"/>
      <c r="B1370" s="48"/>
      <c r="C1370" s="326" t="s">
        <v>2656</v>
      </c>
      <c r="D1370" s="326" t="s">
        <v>2770</v>
      </c>
      <c r="E1370" s="20" t="s">
        <v>32</v>
      </c>
      <c r="F1370" s="327">
        <v>0</v>
      </c>
      <c r="G1370" s="42"/>
      <c r="H1370" s="48"/>
    </row>
    <row r="1371" s="2" customFormat="1" ht="16.8" customHeight="1">
      <c r="A1371" s="42"/>
      <c r="B1371" s="48"/>
      <c r="C1371" s="328" t="s">
        <v>3952</v>
      </c>
      <c r="D1371" s="42"/>
      <c r="E1371" s="42"/>
      <c r="F1371" s="42"/>
      <c r="G1371" s="42"/>
      <c r="H1371" s="48"/>
    </row>
    <row r="1372" s="2" customFormat="1" ht="16.8" customHeight="1">
      <c r="A1372" s="42"/>
      <c r="B1372" s="48"/>
      <c r="C1372" s="326" t="s">
        <v>2023</v>
      </c>
      <c r="D1372" s="326" t="s">
        <v>2024</v>
      </c>
      <c r="E1372" s="20" t="s">
        <v>1749</v>
      </c>
      <c r="F1372" s="327">
        <v>13.513999999999999</v>
      </c>
      <c r="G1372" s="42"/>
      <c r="H1372" s="48"/>
    </row>
    <row r="1373" s="2" customFormat="1" ht="16.8" customHeight="1">
      <c r="A1373" s="42"/>
      <c r="B1373" s="48"/>
      <c r="C1373" s="322" t="s">
        <v>3986</v>
      </c>
      <c r="D1373" s="323" t="s">
        <v>3986</v>
      </c>
      <c r="E1373" s="324" t="s">
        <v>32</v>
      </c>
      <c r="F1373" s="325">
        <v>0</v>
      </c>
      <c r="G1373" s="42"/>
      <c r="H1373" s="48"/>
    </row>
    <row r="1374" s="2" customFormat="1" ht="16.8" customHeight="1">
      <c r="A1374" s="42"/>
      <c r="B1374" s="48"/>
      <c r="C1374" s="326" t="s">
        <v>3986</v>
      </c>
      <c r="D1374" s="326" t="s">
        <v>3987</v>
      </c>
      <c r="E1374" s="20" t="s">
        <v>32</v>
      </c>
      <c r="F1374" s="327">
        <v>0</v>
      </c>
      <c r="G1374" s="42"/>
      <c r="H1374" s="48"/>
    </row>
    <row r="1375" s="2" customFormat="1" ht="16.8" customHeight="1">
      <c r="A1375" s="42"/>
      <c r="B1375" s="48"/>
      <c r="C1375" s="322" t="s">
        <v>4152</v>
      </c>
      <c r="D1375" s="323" t="s">
        <v>4152</v>
      </c>
      <c r="E1375" s="324" t="s">
        <v>32</v>
      </c>
      <c r="F1375" s="325">
        <v>0</v>
      </c>
      <c r="G1375" s="42"/>
      <c r="H1375" s="48"/>
    </row>
    <row r="1376" s="2" customFormat="1" ht="16.8" customHeight="1">
      <c r="A1376" s="42"/>
      <c r="B1376" s="48"/>
      <c r="C1376" s="326" t="s">
        <v>4152</v>
      </c>
      <c r="D1376" s="326" t="s">
        <v>4153</v>
      </c>
      <c r="E1376" s="20" t="s">
        <v>32</v>
      </c>
      <c r="F1376" s="327">
        <v>0</v>
      </c>
      <c r="G1376" s="42"/>
      <c r="H1376" s="48"/>
    </row>
    <row r="1377" s="2" customFormat="1" ht="16.8" customHeight="1">
      <c r="A1377" s="42"/>
      <c r="B1377" s="48"/>
      <c r="C1377" s="322" t="s">
        <v>4205</v>
      </c>
      <c r="D1377" s="323" t="s">
        <v>4205</v>
      </c>
      <c r="E1377" s="324" t="s">
        <v>32</v>
      </c>
      <c r="F1377" s="325">
        <v>0</v>
      </c>
      <c r="G1377" s="42"/>
      <c r="H1377" s="48"/>
    </row>
    <row r="1378" s="2" customFormat="1" ht="16.8" customHeight="1">
      <c r="A1378" s="42"/>
      <c r="B1378" s="48"/>
      <c r="C1378" s="326" t="s">
        <v>4205</v>
      </c>
      <c r="D1378" s="326" t="s">
        <v>4206</v>
      </c>
      <c r="E1378" s="20" t="s">
        <v>32</v>
      </c>
      <c r="F1378" s="327">
        <v>0</v>
      </c>
      <c r="G1378" s="42"/>
      <c r="H1378" s="48"/>
    </row>
    <row r="1379" s="2" customFormat="1" ht="16.8" customHeight="1">
      <c r="A1379" s="42"/>
      <c r="B1379" s="48"/>
      <c r="C1379" s="322" t="s">
        <v>4207</v>
      </c>
      <c r="D1379" s="323" t="s">
        <v>4207</v>
      </c>
      <c r="E1379" s="324" t="s">
        <v>32</v>
      </c>
      <c r="F1379" s="325">
        <v>19.800000000000001</v>
      </c>
      <c r="G1379" s="42"/>
      <c r="H1379" s="48"/>
    </row>
    <row r="1380" s="2" customFormat="1" ht="16.8" customHeight="1">
      <c r="A1380" s="42"/>
      <c r="B1380" s="48"/>
      <c r="C1380" s="326" t="s">
        <v>4207</v>
      </c>
      <c r="D1380" s="326" t="s">
        <v>4208</v>
      </c>
      <c r="E1380" s="20" t="s">
        <v>32</v>
      </c>
      <c r="F1380" s="327">
        <v>19.800000000000001</v>
      </c>
      <c r="G1380" s="42"/>
      <c r="H1380" s="48"/>
    </row>
    <row r="1381" s="2" customFormat="1" ht="16.8" customHeight="1">
      <c r="A1381" s="42"/>
      <c r="B1381" s="48"/>
      <c r="C1381" s="322" t="s">
        <v>4032</v>
      </c>
      <c r="D1381" s="323" t="s">
        <v>4032</v>
      </c>
      <c r="E1381" s="324" t="s">
        <v>32</v>
      </c>
      <c r="F1381" s="325">
        <v>40</v>
      </c>
      <c r="G1381" s="42"/>
      <c r="H1381" s="48"/>
    </row>
    <row r="1382" s="2" customFormat="1" ht="16.8" customHeight="1">
      <c r="A1382" s="42"/>
      <c r="B1382" s="48"/>
      <c r="C1382" s="326" t="s">
        <v>4032</v>
      </c>
      <c r="D1382" s="326" t="s">
        <v>4209</v>
      </c>
      <c r="E1382" s="20" t="s">
        <v>32</v>
      </c>
      <c r="F1382" s="327">
        <v>40</v>
      </c>
      <c r="G1382" s="42"/>
      <c r="H1382" s="48"/>
    </row>
    <row r="1383" s="2" customFormat="1" ht="16.8" customHeight="1">
      <c r="A1383" s="42"/>
      <c r="B1383" s="48"/>
      <c r="C1383" s="322" t="s">
        <v>1735</v>
      </c>
      <c r="D1383" s="323" t="s">
        <v>1735</v>
      </c>
      <c r="E1383" s="324" t="s">
        <v>32</v>
      </c>
      <c r="F1383" s="325">
        <v>40</v>
      </c>
      <c r="G1383" s="42"/>
      <c r="H1383" s="48"/>
    </row>
    <row r="1384" s="2" customFormat="1" ht="16.8" customHeight="1">
      <c r="A1384" s="42"/>
      <c r="B1384" s="48"/>
      <c r="C1384" s="326" t="s">
        <v>1735</v>
      </c>
      <c r="D1384" s="326" t="s">
        <v>4209</v>
      </c>
      <c r="E1384" s="20" t="s">
        <v>32</v>
      </c>
      <c r="F1384" s="327">
        <v>40</v>
      </c>
      <c r="G1384" s="42"/>
      <c r="H1384" s="48"/>
    </row>
    <row r="1385" s="2" customFormat="1" ht="16.8" customHeight="1">
      <c r="A1385" s="42"/>
      <c r="B1385" s="48"/>
      <c r="C1385" s="322" t="s">
        <v>4210</v>
      </c>
      <c r="D1385" s="323" t="s">
        <v>4210</v>
      </c>
      <c r="E1385" s="324" t="s">
        <v>32</v>
      </c>
      <c r="F1385" s="325">
        <v>0</v>
      </c>
      <c r="G1385" s="42"/>
      <c r="H1385" s="48"/>
    </row>
    <row r="1386" s="2" customFormat="1" ht="16.8" customHeight="1">
      <c r="A1386" s="42"/>
      <c r="B1386" s="48"/>
      <c r="C1386" s="326" t="s">
        <v>4210</v>
      </c>
      <c r="D1386" s="326" t="s">
        <v>4211</v>
      </c>
      <c r="E1386" s="20" t="s">
        <v>32</v>
      </c>
      <c r="F1386" s="327">
        <v>0</v>
      </c>
      <c r="G1386" s="42"/>
      <c r="H1386" s="48"/>
    </row>
    <row r="1387" s="2" customFormat="1" ht="16.8" customHeight="1">
      <c r="A1387" s="42"/>
      <c r="B1387" s="48"/>
      <c r="C1387" s="322" t="s">
        <v>3996</v>
      </c>
      <c r="D1387" s="323" t="s">
        <v>3996</v>
      </c>
      <c r="E1387" s="324" t="s">
        <v>32</v>
      </c>
      <c r="F1387" s="325">
        <v>0</v>
      </c>
      <c r="G1387" s="42"/>
      <c r="H1387" s="48"/>
    </row>
    <row r="1388" s="2" customFormat="1" ht="16.8" customHeight="1">
      <c r="A1388" s="42"/>
      <c r="B1388" s="48"/>
      <c r="C1388" s="326" t="s">
        <v>3996</v>
      </c>
      <c r="D1388" s="326" t="s">
        <v>3997</v>
      </c>
      <c r="E1388" s="20" t="s">
        <v>32</v>
      </c>
      <c r="F1388" s="327">
        <v>0</v>
      </c>
      <c r="G1388" s="42"/>
      <c r="H1388" s="48"/>
    </row>
    <row r="1389" s="2" customFormat="1" ht="16.8" customHeight="1">
      <c r="A1389" s="42"/>
      <c r="B1389" s="48"/>
      <c r="C1389" s="322" t="s">
        <v>2658</v>
      </c>
      <c r="D1389" s="323" t="s">
        <v>2658</v>
      </c>
      <c r="E1389" s="324" t="s">
        <v>32</v>
      </c>
      <c r="F1389" s="325">
        <v>62.049999999999997</v>
      </c>
      <c r="G1389" s="42"/>
      <c r="H1389" s="48"/>
    </row>
    <row r="1390" s="2" customFormat="1" ht="16.8" customHeight="1">
      <c r="A1390" s="42"/>
      <c r="B1390" s="48"/>
      <c r="C1390" s="326" t="s">
        <v>2658</v>
      </c>
      <c r="D1390" s="326" t="s">
        <v>2764</v>
      </c>
      <c r="E1390" s="20" t="s">
        <v>32</v>
      </c>
      <c r="F1390" s="327">
        <v>0</v>
      </c>
      <c r="G1390" s="42"/>
      <c r="H1390" s="48"/>
    </row>
    <row r="1391" s="2" customFormat="1" ht="16.8" customHeight="1">
      <c r="A1391" s="42"/>
      <c r="B1391" s="48"/>
      <c r="C1391" s="328" t="s">
        <v>3952</v>
      </c>
      <c r="D1391" s="42"/>
      <c r="E1391" s="42"/>
      <c r="F1391" s="42"/>
      <c r="G1391" s="42"/>
      <c r="H1391" s="48"/>
    </row>
    <row r="1392" s="2" customFormat="1" ht="16.8" customHeight="1">
      <c r="A1392" s="42"/>
      <c r="B1392" s="48"/>
      <c r="C1392" s="326" t="s">
        <v>2017</v>
      </c>
      <c r="D1392" s="326" t="s">
        <v>2018</v>
      </c>
      <c r="E1392" s="20" t="s">
        <v>1749</v>
      </c>
      <c r="F1392" s="327">
        <v>65.153000000000006</v>
      </c>
      <c r="G1392" s="42"/>
      <c r="H1392" s="48"/>
    </row>
    <row r="1393" s="2" customFormat="1" ht="16.8" customHeight="1">
      <c r="A1393" s="42"/>
      <c r="B1393" s="48"/>
      <c r="C1393" s="322" t="s">
        <v>4212</v>
      </c>
      <c r="D1393" s="323" t="s">
        <v>4212</v>
      </c>
      <c r="E1393" s="324" t="s">
        <v>32</v>
      </c>
      <c r="F1393" s="325">
        <v>0</v>
      </c>
      <c r="G1393" s="42"/>
      <c r="H1393" s="48"/>
    </row>
    <row r="1394" s="2" customFormat="1" ht="16.8" customHeight="1">
      <c r="A1394" s="42"/>
      <c r="B1394" s="48"/>
      <c r="C1394" s="326" t="s">
        <v>4212</v>
      </c>
      <c r="D1394" s="326" t="s">
        <v>4213</v>
      </c>
      <c r="E1394" s="20" t="s">
        <v>32</v>
      </c>
      <c r="F1394" s="327">
        <v>0</v>
      </c>
      <c r="G1394" s="42"/>
      <c r="H1394" s="48"/>
    </row>
    <row r="1395" s="2" customFormat="1" ht="16.8" customHeight="1">
      <c r="A1395" s="42"/>
      <c r="B1395" s="48"/>
      <c r="C1395" s="322" t="s">
        <v>2771</v>
      </c>
      <c r="D1395" s="323" t="s">
        <v>2771</v>
      </c>
      <c r="E1395" s="324" t="s">
        <v>32</v>
      </c>
      <c r="F1395" s="325">
        <v>13.513500000000001</v>
      </c>
      <c r="G1395" s="42"/>
      <c r="H1395" s="48"/>
    </row>
    <row r="1396" s="2" customFormat="1" ht="16.8" customHeight="1">
      <c r="A1396" s="42"/>
      <c r="B1396" s="48"/>
      <c r="C1396" s="326" t="s">
        <v>2656</v>
      </c>
      <c r="D1396" s="326" t="s">
        <v>2770</v>
      </c>
      <c r="E1396" s="20" t="s">
        <v>32</v>
      </c>
      <c r="F1396" s="327">
        <v>0</v>
      </c>
      <c r="G1396" s="42"/>
      <c r="H1396" s="48"/>
    </row>
    <row r="1397" s="2" customFormat="1" ht="16.8" customHeight="1">
      <c r="A1397" s="42"/>
      <c r="B1397" s="48"/>
      <c r="C1397" s="326" t="s">
        <v>2771</v>
      </c>
      <c r="D1397" s="326" t="s">
        <v>2772</v>
      </c>
      <c r="E1397" s="20" t="s">
        <v>32</v>
      </c>
      <c r="F1397" s="327">
        <v>13.513999999999999</v>
      </c>
      <c r="G1397" s="42"/>
      <c r="H1397" s="48"/>
    </row>
    <row r="1398" s="2" customFormat="1" ht="16.8" customHeight="1">
      <c r="A1398" s="42"/>
      <c r="B1398" s="48"/>
      <c r="C1398" s="322" t="s">
        <v>4214</v>
      </c>
      <c r="D1398" s="323" t="s">
        <v>4214</v>
      </c>
      <c r="E1398" s="324" t="s">
        <v>32</v>
      </c>
      <c r="F1398" s="325">
        <v>0</v>
      </c>
      <c r="G1398" s="42"/>
      <c r="H1398" s="48"/>
    </row>
    <row r="1399" s="2" customFormat="1" ht="16.8" customHeight="1">
      <c r="A1399" s="42"/>
      <c r="B1399" s="48"/>
      <c r="C1399" s="326" t="s">
        <v>4214</v>
      </c>
      <c r="D1399" s="326" t="s">
        <v>4215</v>
      </c>
      <c r="E1399" s="20" t="s">
        <v>32</v>
      </c>
      <c r="F1399" s="327">
        <v>0</v>
      </c>
      <c r="G1399" s="42"/>
      <c r="H1399" s="48"/>
    </row>
    <row r="1400" s="2" customFormat="1" ht="16.8" customHeight="1">
      <c r="A1400" s="42"/>
      <c r="B1400" s="48"/>
      <c r="C1400" s="322" t="s">
        <v>4036</v>
      </c>
      <c r="D1400" s="323" t="s">
        <v>4036</v>
      </c>
      <c r="E1400" s="324" t="s">
        <v>32</v>
      </c>
      <c r="F1400" s="325">
        <v>34.716000000000001</v>
      </c>
      <c r="G1400" s="42"/>
      <c r="H1400" s="48"/>
    </row>
    <row r="1401" s="2" customFormat="1" ht="16.8" customHeight="1">
      <c r="A1401" s="42"/>
      <c r="B1401" s="48"/>
      <c r="C1401" s="326" t="s">
        <v>4036</v>
      </c>
      <c r="D1401" s="326" t="s">
        <v>2805</v>
      </c>
      <c r="E1401" s="20" t="s">
        <v>32</v>
      </c>
      <c r="F1401" s="327">
        <v>34.716000000000001</v>
      </c>
      <c r="G1401" s="42"/>
      <c r="H1401" s="48"/>
    </row>
    <row r="1402" s="2" customFormat="1" ht="16.8" customHeight="1">
      <c r="A1402" s="42"/>
      <c r="B1402" s="48"/>
      <c r="C1402" s="322" t="s">
        <v>1736</v>
      </c>
      <c r="D1402" s="323" t="s">
        <v>1736</v>
      </c>
      <c r="E1402" s="324" t="s">
        <v>32</v>
      </c>
      <c r="F1402" s="325">
        <v>34.716000000000001</v>
      </c>
      <c r="G1402" s="42"/>
      <c r="H1402" s="48"/>
    </row>
    <row r="1403" s="2" customFormat="1" ht="16.8" customHeight="1">
      <c r="A1403" s="42"/>
      <c r="B1403" s="48"/>
      <c r="C1403" s="326" t="s">
        <v>1736</v>
      </c>
      <c r="D1403" s="326" t="s">
        <v>2805</v>
      </c>
      <c r="E1403" s="20" t="s">
        <v>32</v>
      </c>
      <c r="F1403" s="327">
        <v>34.716000000000001</v>
      </c>
      <c r="G1403" s="42"/>
      <c r="H1403" s="48"/>
    </row>
    <row r="1404" s="2" customFormat="1" ht="16.8" customHeight="1">
      <c r="A1404" s="42"/>
      <c r="B1404" s="48"/>
      <c r="C1404" s="322" t="s">
        <v>2765</v>
      </c>
      <c r="D1404" s="323" t="s">
        <v>2765</v>
      </c>
      <c r="E1404" s="324" t="s">
        <v>32</v>
      </c>
      <c r="F1404" s="325">
        <v>65.152500000000003</v>
      </c>
      <c r="G1404" s="42"/>
      <c r="H1404" s="48"/>
    </row>
    <row r="1405" s="2" customFormat="1" ht="16.8" customHeight="1">
      <c r="A1405" s="42"/>
      <c r="B1405" s="48"/>
      <c r="C1405" s="326" t="s">
        <v>2658</v>
      </c>
      <c r="D1405" s="326" t="s">
        <v>2764</v>
      </c>
      <c r="E1405" s="20" t="s">
        <v>32</v>
      </c>
      <c r="F1405" s="327">
        <v>0</v>
      </c>
      <c r="G1405" s="42"/>
      <c r="H1405" s="48"/>
    </row>
    <row r="1406" s="2" customFormat="1" ht="16.8" customHeight="1">
      <c r="A1406" s="42"/>
      <c r="B1406" s="48"/>
      <c r="C1406" s="326" t="s">
        <v>2765</v>
      </c>
      <c r="D1406" s="326" t="s">
        <v>2766</v>
      </c>
      <c r="E1406" s="20" t="s">
        <v>32</v>
      </c>
      <c r="F1406" s="327">
        <v>65.153000000000006</v>
      </c>
      <c r="G1406" s="42"/>
      <c r="H1406" s="48"/>
    </row>
    <row r="1407" s="2" customFormat="1" ht="16.8" customHeight="1">
      <c r="A1407" s="42"/>
      <c r="B1407" s="48"/>
      <c r="C1407" s="322" t="s">
        <v>4038</v>
      </c>
      <c r="D1407" s="323" t="s">
        <v>4038</v>
      </c>
      <c r="E1407" s="324" t="s">
        <v>32</v>
      </c>
      <c r="F1407" s="325">
        <v>14.039999999999999</v>
      </c>
      <c r="G1407" s="42"/>
      <c r="H1407" s="48"/>
    </row>
    <row r="1408" s="2" customFormat="1" ht="16.8" customHeight="1">
      <c r="A1408" s="42"/>
      <c r="B1408" s="48"/>
      <c r="C1408" s="326" t="s">
        <v>4038</v>
      </c>
      <c r="D1408" s="326" t="s">
        <v>4174</v>
      </c>
      <c r="E1408" s="20" t="s">
        <v>32</v>
      </c>
      <c r="F1408" s="327">
        <v>14.039999999999999</v>
      </c>
      <c r="G1408" s="42"/>
      <c r="H1408" s="48"/>
    </row>
    <row r="1409" s="2" customFormat="1" ht="16.8" customHeight="1">
      <c r="A1409" s="42"/>
      <c r="B1409" s="48"/>
      <c r="C1409" s="322" t="s">
        <v>2084</v>
      </c>
      <c r="D1409" s="323" t="s">
        <v>2084</v>
      </c>
      <c r="E1409" s="324" t="s">
        <v>32</v>
      </c>
      <c r="F1409" s="325">
        <v>14.039999999999999</v>
      </c>
      <c r="G1409" s="42"/>
      <c r="H1409" s="48"/>
    </row>
    <row r="1410" s="2" customFormat="1" ht="16.8" customHeight="1">
      <c r="A1410" s="42"/>
      <c r="B1410" s="48"/>
      <c r="C1410" s="326" t="s">
        <v>2084</v>
      </c>
      <c r="D1410" s="326" t="s">
        <v>4174</v>
      </c>
      <c r="E1410" s="20" t="s">
        <v>32</v>
      </c>
      <c r="F1410" s="327">
        <v>14.039999999999999</v>
      </c>
      <c r="G1410" s="42"/>
      <c r="H1410" s="48"/>
    </row>
    <row r="1411" s="2" customFormat="1" ht="16.8" customHeight="1">
      <c r="A1411" s="42"/>
      <c r="B1411" s="48"/>
      <c r="C1411" s="322" t="s">
        <v>4040</v>
      </c>
      <c r="D1411" s="323" t="s">
        <v>4040</v>
      </c>
      <c r="E1411" s="324" t="s">
        <v>32</v>
      </c>
      <c r="F1411" s="325">
        <v>0</v>
      </c>
      <c r="G1411" s="42"/>
      <c r="H1411" s="48"/>
    </row>
    <row r="1412" s="2" customFormat="1" ht="16.8" customHeight="1">
      <c r="A1412" s="42"/>
      <c r="B1412" s="48"/>
      <c r="C1412" s="326" t="s">
        <v>4040</v>
      </c>
      <c r="D1412" s="326" t="s">
        <v>4041</v>
      </c>
      <c r="E1412" s="20" t="s">
        <v>32</v>
      </c>
      <c r="F1412" s="327">
        <v>0</v>
      </c>
      <c r="G1412" s="42"/>
      <c r="H1412" s="48"/>
    </row>
    <row r="1413" s="2" customFormat="1" ht="16.8" customHeight="1">
      <c r="A1413" s="42"/>
      <c r="B1413" s="48"/>
      <c r="C1413" s="322" t="s">
        <v>4042</v>
      </c>
      <c r="D1413" s="323" t="s">
        <v>4042</v>
      </c>
      <c r="E1413" s="324" t="s">
        <v>32</v>
      </c>
      <c r="F1413" s="325">
        <v>0</v>
      </c>
      <c r="G1413" s="42"/>
      <c r="H1413" s="48"/>
    </row>
    <row r="1414" s="2" customFormat="1" ht="16.8" customHeight="1">
      <c r="A1414" s="42"/>
      <c r="B1414" s="48"/>
      <c r="C1414" s="326" t="s">
        <v>4042</v>
      </c>
      <c r="D1414" s="326" t="s">
        <v>4043</v>
      </c>
      <c r="E1414" s="20" t="s">
        <v>32</v>
      </c>
      <c r="F1414" s="327">
        <v>0</v>
      </c>
      <c r="G1414" s="42"/>
      <c r="H1414" s="48"/>
    </row>
    <row r="1415" s="2" customFormat="1" ht="26.4" customHeight="1">
      <c r="A1415" s="42"/>
      <c r="B1415" s="48"/>
      <c r="C1415" s="321" t="s">
        <v>4216</v>
      </c>
      <c r="D1415" s="321" t="s">
        <v>150</v>
      </c>
      <c r="E1415" s="42"/>
      <c r="F1415" s="42"/>
      <c r="G1415" s="42"/>
      <c r="H1415" s="48"/>
    </row>
    <row r="1416" s="2" customFormat="1" ht="16.8" customHeight="1">
      <c r="A1416" s="42"/>
      <c r="B1416" s="48"/>
      <c r="C1416" s="322" t="s">
        <v>1752</v>
      </c>
      <c r="D1416" s="323" t="s">
        <v>1752</v>
      </c>
      <c r="E1416" s="324" t="s">
        <v>32</v>
      </c>
      <c r="F1416" s="325">
        <v>50</v>
      </c>
      <c r="G1416" s="42"/>
      <c r="H1416" s="48"/>
    </row>
    <row r="1417" s="2" customFormat="1" ht="16.8" customHeight="1">
      <c r="A1417" s="42"/>
      <c r="B1417" s="48"/>
      <c r="C1417" s="326" t="s">
        <v>32</v>
      </c>
      <c r="D1417" s="326" t="s">
        <v>1759</v>
      </c>
      <c r="E1417" s="20" t="s">
        <v>32</v>
      </c>
      <c r="F1417" s="327">
        <v>0</v>
      </c>
      <c r="G1417" s="42"/>
      <c r="H1417" s="48"/>
    </row>
    <row r="1418" s="2" customFormat="1" ht="16.8" customHeight="1">
      <c r="A1418" s="42"/>
      <c r="B1418" s="48"/>
      <c r="C1418" s="326" t="s">
        <v>1752</v>
      </c>
      <c r="D1418" s="326" t="s">
        <v>2826</v>
      </c>
      <c r="E1418" s="20" t="s">
        <v>32</v>
      </c>
      <c r="F1418" s="327">
        <v>50</v>
      </c>
      <c r="G1418" s="42"/>
      <c r="H1418" s="48"/>
    </row>
    <row r="1419" s="2" customFormat="1" ht="16.8" customHeight="1">
      <c r="A1419" s="42"/>
      <c r="B1419" s="48"/>
      <c r="C1419" s="322" t="s">
        <v>1814</v>
      </c>
      <c r="D1419" s="323" t="s">
        <v>1814</v>
      </c>
      <c r="E1419" s="324" t="s">
        <v>32</v>
      </c>
      <c r="F1419" s="325">
        <v>27.942</v>
      </c>
      <c r="G1419" s="42"/>
      <c r="H1419" s="48"/>
    </row>
    <row r="1420" s="2" customFormat="1" ht="16.8" customHeight="1">
      <c r="A1420" s="42"/>
      <c r="B1420" s="48"/>
      <c r="C1420" s="326" t="s">
        <v>1814</v>
      </c>
      <c r="D1420" s="326" t="s">
        <v>2845</v>
      </c>
      <c r="E1420" s="20" t="s">
        <v>32</v>
      </c>
      <c r="F1420" s="327">
        <v>27.942</v>
      </c>
      <c r="G1420" s="42"/>
      <c r="H1420" s="48"/>
    </row>
    <row r="1421" s="2" customFormat="1" ht="16.8" customHeight="1">
      <c r="A1421" s="42"/>
      <c r="B1421" s="48"/>
      <c r="C1421" s="322" t="s">
        <v>2541</v>
      </c>
      <c r="D1421" s="323" t="s">
        <v>2541</v>
      </c>
      <c r="E1421" s="324" t="s">
        <v>32</v>
      </c>
      <c r="F1421" s="325">
        <v>55.884</v>
      </c>
      <c r="G1421" s="42"/>
      <c r="H1421" s="48"/>
    </row>
    <row r="1422" s="2" customFormat="1" ht="16.8" customHeight="1">
      <c r="A1422" s="42"/>
      <c r="B1422" s="48"/>
      <c r="C1422" s="326" t="s">
        <v>32</v>
      </c>
      <c r="D1422" s="326" t="s">
        <v>2544</v>
      </c>
      <c r="E1422" s="20" t="s">
        <v>32</v>
      </c>
      <c r="F1422" s="327">
        <v>0</v>
      </c>
      <c r="G1422" s="42"/>
      <c r="H1422" s="48"/>
    </row>
    <row r="1423" s="2" customFormat="1" ht="16.8" customHeight="1">
      <c r="A1423" s="42"/>
      <c r="B1423" s="48"/>
      <c r="C1423" s="326" t="s">
        <v>2541</v>
      </c>
      <c r="D1423" s="326" t="s">
        <v>2847</v>
      </c>
      <c r="E1423" s="20" t="s">
        <v>32</v>
      </c>
      <c r="F1423" s="327">
        <v>55.884</v>
      </c>
      <c r="G1423" s="42"/>
      <c r="H1423" s="48"/>
    </row>
    <row r="1424" s="2" customFormat="1" ht="16.8" customHeight="1">
      <c r="A1424" s="42"/>
      <c r="B1424" s="48"/>
      <c r="C1424" s="322" t="s">
        <v>1820</v>
      </c>
      <c r="D1424" s="323" t="s">
        <v>1820</v>
      </c>
      <c r="E1424" s="324" t="s">
        <v>32</v>
      </c>
      <c r="F1424" s="325">
        <v>5</v>
      </c>
      <c r="G1424" s="42"/>
      <c r="H1424" s="48"/>
    </row>
    <row r="1425" s="2" customFormat="1" ht="16.8" customHeight="1">
      <c r="A1425" s="42"/>
      <c r="B1425" s="48"/>
      <c r="C1425" s="326" t="s">
        <v>32</v>
      </c>
      <c r="D1425" s="326" t="s">
        <v>2829</v>
      </c>
      <c r="E1425" s="20" t="s">
        <v>32</v>
      </c>
      <c r="F1425" s="327">
        <v>0</v>
      </c>
      <c r="G1425" s="42"/>
      <c r="H1425" s="48"/>
    </row>
    <row r="1426" s="2" customFormat="1" ht="16.8" customHeight="1">
      <c r="A1426" s="42"/>
      <c r="B1426" s="48"/>
      <c r="C1426" s="326" t="s">
        <v>1820</v>
      </c>
      <c r="D1426" s="326" t="s">
        <v>4217</v>
      </c>
      <c r="E1426" s="20" t="s">
        <v>32</v>
      </c>
      <c r="F1426" s="327">
        <v>5</v>
      </c>
      <c r="G1426" s="42"/>
      <c r="H1426" s="48"/>
    </row>
    <row r="1427" s="2" customFormat="1" ht="16.8" customHeight="1">
      <c r="A1427" s="42"/>
      <c r="B1427" s="48"/>
      <c r="C1427" s="322" t="s">
        <v>1827</v>
      </c>
      <c r="D1427" s="323" t="s">
        <v>1827</v>
      </c>
      <c r="E1427" s="324" t="s">
        <v>32</v>
      </c>
      <c r="F1427" s="325">
        <v>30</v>
      </c>
      <c r="G1427" s="42"/>
      <c r="H1427" s="48"/>
    </row>
    <row r="1428" s="2" customFormat="1" ht="16.8" customHeight="1">
      <c r="A1428" s="42"/>
      <c r="B1428" s="48"/>
      <c r="C1428" s="326" t="s">
        <v>32</v>
      </c>
      <c r="D1428" s="326" t="s">
        <v>1759</v>
      </c>
      <c r="E1428" s="20" t="s">
        <v>32</v>
      </c>
      <c r="F1428" s="327">
        <v>0</v>
      </c>
      <c r="G1428" s="42"/>
      <c r="H1428" s="48"/>
    </row>
    <row r="1429" s="2" customFormat="1" ht="16.8" customHeight="1">
      <c r="A1429" s="42"/>
      <c r="B1429" s="48"/>
      <c r="C1429" s="326" t="s">
        <v>1827</v>
      </c>
      <c r="D1429" s="326" t="s">
        <v>2850</v>
      </c>
      <c r="E1429" s="20" t="s">
        <v>32</v>
      </c>
      <c r="F1429" s="327">
        <v>30</v>
      </c>
      <c r="G1429" s="42"/>
      <c r="H1429" s="48"/>
    </row>
    <row r="1430" s="2" customFormat="1" ht="16.8" customHeight="1">
      <c r="A1430" s="42"/>
      <c r="B1430" s="48"/>
      <c r="C1430" s="322" t="s">
        <v>1833</v>
      </c>
      <c r="D1430" s="323" t="s">
        <v>1833</v>
      </c>
      <c r="E1430" s="324" t="s">
        <v>32</v>
      </c>
      <c r="F1430" s="325">
        <v>5.7000000000000002</v>
      </c>
      <c r="G1430" s="42"/>
      <c r="H1430" s="48"/>
    </row>
    <row r="1431" s="2" customFormat="1" ht="16.8" customHeight="1">
      <c r="A1431" s="42"/>
      <c r="B1431" s="48"/>
      <c r="C1431" s="326" t="s">
        <v>32</v>
      </c>
      <c r="D1431" s="326" t="s">
        <v>1759</v>
      </c>
      <c r="E1431" s="20" t="s">
        <v>32</v>
      </c>
      <c r="F1431" s="327">
        <v>0</v>
      </c>
      <c r="G1431" s="42"/>
      <c r="H1431" s="48"/>
    </row>
    <row r="1432" s="2" customFormat="1" ht="16.8" customHeight="1">
      <c r="A1432" s="42"/>
      <c r="B1432" s="48"/>
      <c r="C1432" s="326" t="s">
        <v>1833</v>
      </c>
      <c r="D1432" s="326" t="s">
        <v>2852</v>
      </c>
      <c r="E1432" s="20" t="s">
        <v>32</v>
      </c>
      <c r="F1432" s="327">
        <v>5.7000000000000002</v>
      </c>
      <c r="G1432" s="42"/>
      <c r="H1432" s="48"/>
    </row>
    <row r="1433" s="2" customFormat="1" ht="16.8" customHeight="1">
      <c r="A1433" s="42"/>
      <c r="B1433" s="48"/>
      <c r="C1433" s="322" t="s">
        <v>2689</v>
      </c>
      <c r="D1433" s="323" t="s">
        <v>2689</v>
      </c>
      <c r="E1433" s="324" t="s">
        <v>32</v>
      </c>
      <c r="F1433" s="325">
        <v>30</v>
      </c>
      <c r="G1433" s="42"/>
      <c r="H1433" s="48"/>
    </row>
    <row r="1434" s="2" customFormat="1" ht="16.8" customHeight="1">
      <c r="A1434" s="42"/>
      <c r="B1434" s="48"/>
      <c r="C1434" s="326" t="s">
        <v>32</v>
      </c>
      <c r="D1434" s="326" t="s">
        <v>1759</v>
      </c>
      <c r="E1434" s="20" t="s">
        <v>32</v>
      </c>
      <c r="F1434" s="327">
        <v>0</v>
      </c>
      <c r="G1434" s="42"/>
      <c r="H1434" s="48"/>
    </row>
    <row r="1435" s="2" customFormat="1" ht="16.8" customHeight="1">
      <c r="A1435" s="42"/>
      <c r="B1435" s="48"/>
      <c r="C1435" s="326" t="s">
        <v>2689</v>
      </c>
      <c r="D1435" s="326" t="s">
        <v>2854</v>
      </c>
      <c r="E1435" s="20" t="s">
        <v>32</v>
      </c>
      <c r="F1435" s="327">
        <v>30</v>
      </c>
      <c r="G1435" s="42"/>
      <c r="H1435" s="48"/>
    </row>
    <row r="1436" s="2" customFormat="1" ht="16.8" customHeight="1">
      <c r="A1436" s="42"/>
      <c r="B1436" s="48"/>
      <c r="C1436" s="322" t="s">
        <v>2550</v>
      </c>
      <c r="D1436" s="323" t="s">
        <v>2550</v>
      </c>
      <c r="E1436" s="324" t="s">
        <v>32</v>
      </c>
      <c r="F1436" s="325">
        <v>1.3535999999999999</v>
      </c>
      <c r="G1436" s="42"/>
      <c r="H1436" s="48"/>
    </row>
    <row r="1437" s="2" customFormat="1" ht="16.8" customHeight="1">
      <c r="A1437" s="42"/>
      <c r="B1437" s="48"/>
      <c r="C1437" s="326" t="s">
        <v>32</v>
      </c>
      <c r="D1437" s="326" t="s">
        <v>2860</v>
      </c>
      <c r="E1437" s="20" t="s">
        <v>32</v>
      </c>
      <c r="F1437" s="327">
        <v>0</v>
      </c>
      <c r="G1437" s="42"/>
      <c r="H1437" s="48"/>
    </row>
    <row r="1438" s="2" customFormat="1" ht="16.8" customHeight="1">
      <c r="A1438" s="42"/>
      <c r="B1438" s="48"/>
      <c r="C1438" s="326" t="s">
        <v>2550</v>
      </c>
      <c r="D1438" s="326" t="s">
        <v>2861</v>
      </c>
      <c r="E1438" s="20" t="s">
        <v>32</v>
      </c>
      <c r="F1438" s="327">
        <v>1.3540000000000001</v>
      </c>
      <c r="G1438" s="42"/>
      <c r="H1438" s="48"/>
    </row>
    <row r="1439" s="2" customFormat="1" ht="16.8" customHeight="1">
      <c r="A1439" s="42"/>
      <c r="B1439" s="48"/>
      <c r="C1439" s="322" t="s">
        <v>2226</v>
      </c>
      <c r="D1439" s="323" t="s">
        <v>2226</v>
      </c>
      <c r="E1439" s="324" t="s">
        <v>32</v>
      </c>
      <c r="F1439" s="325">
        <v>132.93799999999999</v>
      </c>
      <c r="G1439" s="42"/>
      <c r="H1439" s="48"/>
    </row>
    <row r="1440" s="2" customFormat="1" ht="16.8" customHeight="1">
      <c r="A1440" s="42"/>
      <c r="B1440" s="48"/>
      <c r="C1440" s="326" t="s">
        <v>32</v>
      </c>
      <c r="D1440" s="326" t="s">
        <v>2863</v>
      </c>
      <c r="E1440" s="20" t="s">
        <v>32</v>
      </c>
      <c r="F1440" s="327">
        <v>0</v>
      </c>
      <c r="G1440" s="42"/>
      <c r="H1440" s="48"/>
    </row>
    <row r="1441" s="2" customFormat="1" ht="16.8" customHeight="1">
      <c r="A1441" s="42"/>
      <c r="B1441" s="48"/>
      <c r="C1441" s="326" t="s">
        <v>32</v>
      </c>
      <c r="D1441" s="326" t="s">
        <v>2864</v>
      </c>
      <c r="E1441" s="20" t="s">
        <v>32</v>
      </c>
      <c r="F1441" s="327">
        <v>0</v>
      </c>
      <c r="G1441" s="42"/>
      <c r="H1441" s="48"/>
    </row>
    <row r="1442" s="2" customFormat="1" ht="16.8" customHeight="1">
      <c r="A1442" s="42"/>
      <c r="B1442" s="48"/>
      <c r="C1442" s="326" t="s">
        <v>2226</v>
      </c>
      <c r="D1442" s="326" t="s">
        <v>2865</v>
      </c>
      <c r="E1442" s="20" t="s">
        <v>32</v>
      </c>
      <c r="F1442" s="327">
        <v>132.93799999999999</v>
      </c>
      <c r="G1442" s="42"/>
      <c r="H1442" s="48"/>
    </row>
    <row r="1443" s="2" customFormat="1" ht="16.8" customHeight="1">
      <c r="A1443" s="42"/>
      <c r="B1443" s="48"/>
      <c r="C1443" s="322" t="s">
        <v>1854</v>
      </c>
      <c r="D1443" s="323" t="s">
        <v>1854</v>
      </c>
      <c r="E1443" s="324" t="s">
        <v>32</v>
      </c>
      <c r="F1443" s="325">
        <v>24</v>
      </c>
      <c r="G1443" s="42"/>
      <c r="H1443" s="48"/>
    </row>
    <row r="1444" s="2" customFormat="1" ht="16.8" customHeight="1">
      <c r="A1444" s="42"/>
      <c r="B1444" s="48"/>
      <c r="C1444" s="326" t="s">
        <v>32</v>
      </c>
      <c r="D1444" s="326" t="s">
        <v>2424</v>
      </c>
      <c r="E1444" s="20" t="s">
        <v>32</v>
      </c>
      <c r="F1444" s="327">
        <v>0</v>
      </c>
      <c r="G1444" s="42"/>
      <c r="H1444" s="48"/>
    </row>
    <row r="1445" s="2" customFormat="1" ht="16.8" customHeight="1">
      <c r="A1445" s="42"/>
      <c r="B1445" s="48"/>
      <c r="C1445" s="326" t="s">
        <v>1854</v>
      </c>
      <c r="D1445" s="326" t="s">
        <v>2867</v>
      </c>
      <c r="E1445" s="20" t="s">
        <v>32</v>
      </c>
      <c r="F1445" s="327">
        <v>24</v>
      </c>
      <c r="G1445" s="42"/>
      <c r="H1445" s="48"/>
    </row>
    <row r="1446" s="2" customFormat="1" ht="16.8" customHeight="1">
      <c r="A1446" s="42"/>
      <c r="B1446" s="48"/>
      <c r="C1446" s="322" t="s">
        <v>1760</v>
      </c>
      <c r="D1446" s="323" t="s">
        <v>1760</v>
      </c>
      <c r="E1446" s="324" t="s">
        <v>32</v>
      </c>
      <c r="F1446" s="325">
        <v>26.587599999999998</v>
      </c>
      <c r="G1446" s="42"/>
      <c r="H1446" s="48"/>
    </row>
    <row r="1447" s="2" customFormat="1" ht="16.8" customHeight="1">
      <c r="A1447" s="42"/>
      <c r="B1447" s="48"/>
      <c r="C1447" s="326" t="s">
        <v>32</v>
      </c>
      <c r="D1447" s="326" t="s">
        <v>4218</v>
      </c>
      <c r="E1447" s="20" t="s">
        <v>32</v>
      </c>
      <c r="F1447" s="327">
        <v>0</v>
      </c>
      <c r="G1447" s="42"/>
      <c r="H1447" s="48"/>
    </row>
    <row r="1448" s="2" customFormat="1" ht="16.8" customHeight="1">
      <c r="A1448" s="42"/>
      <c r="B1448" s="48"/>
      <c r="C1448" s="326" t="s">
        <v>1760</v>
      </c>
      <c r="D1448" s="326" t="s">
        <v>4219</v>
      </c>
      <c r="E1448" s="20" t="s">
        <v>32</v>
      </c>
      <c r="F1448" s="327">
        <v>26.588000000000001</v>
      </c>
      <c r="G1448" s="42"/>
      <c r="H1448" s="48"/>
    </row>
    <row r="1449" s="2" customFormat="1" ht="16.8" customHeight="1">
      <c r="A1449" s="42"/>
      <c r="B1449" s="48"/>
      <c r="C1449" s="322" t="s">
        <v>1859</v>
      </c>
      <c r="D1449" s="323" t="s">
        <v>1859</v>
      </c>
      <c r="E1449" s="324" t="s">
        <v>32</v>
      </c>
      <c r="F1449" s="325">
        <v>24</v>
      </c>
      <c r="G1449" s="42"/>
      <c r="H1449" s="48"/>
    </row>
    <row r="1450" s="2" customFormat="1" ht="16.8" customHeight="1">
      <c r="A1450" s="42"/>
      <c r="B1450" s="48"/>
      <c r="C1450" s="326" t="s">
        <v>32</v>
      </c>
      <c r="D1450" s="326" t="s">
        <v>1968</v>
      </c>
      <c r="E1450" s="20" t="s">
        <v>32</v>
      </c>
      <c r="F1450" s="327">
        <v>0</v>
      </c>
      <c r="G1450" s="42"/>
      <c r="H1450" s="48"/>
    </row>
    <row r="1451" s="2" customFormat="1" ht="16.8" customHeight="1">
      <c r="A1451" s="42"/>
      <c r="B1451" s="48"/>
      <c r="C1451" s="326" t="s">
        <v>1859</v>
      </c>
      <c r="D1451" s="326" t="s">
        <v>2867</v>
      </c>
      <c r="E1451" s="20" t="s">
        <v>32</v>
      </c>
      <c r="F1451" s="327">
        <v>24</v>
      </c>
      <c r="G1451" s="42"/>
      <c r="H1451" s="48"/>
    </row>
    <row r="1452" s="2" customFormat="1" ht="16.8" customHeight="1">
      <c r="A1452" s="42"/>
      <c r="B1452" s="48"/>
      <c r="C1452" s="322" t="s">
        <v>1865</v>
      </c>
      <c r="D1452" s="323" t="s">
        <v>1865</v>
      </c>
      <c r="E1452" s="324" t="s">
        <v>32</v>
      </c>
      <c r="F1452" s="325">
        <v>242.75999999999999</v>
      </c>
      <c r="G1452" s="42"/>
      <c r="H1452" s="48"/>
    </row>
    <row r="1453" s="2" customFormat="1" ht="16.8" customHeight="1">
      <c r="A1453" s="42"/>
      <c r="B1453" s="48"/>
      <c r="C1453" s="326" t="s">
        <v>32</v>
      </c>
      <c r="D1453" s="326" t="s">
        <v>4220</v>
      </c>
      <c r="E1453" s="20" t="s">
        <v>32</v>
      </c>
      <c r="F1453" s="327">
        <v>0</v>
      </c>
      <c r="G1453" s="42"/>
      <c r="H1453" s="48"/>
    </row>
    <row r="1454" s="2" customFormat="1" ht="16.8" customHeight="1">
      <c r="A1454" s="42"/>
      <c r="B1454" s="48"/>
      <c r="C1454" s="326" t="s">
        <v>1865</v>
      </c>
      <c r="D1454" s="326" t="s">
        <v>4221</v>
      </c>
      <c r="E1454" s="20" t="s">
        <v>32</v>
      </c>
      <c r="F1454" s="327">
        <v>242.75999999999999</v>
      </c>
      <c r="G1454" s="42"/>
      <c r="H1454" s="48"/>
    </row>
    <row r="1455" s="2" customFormat="1" ht="16.8" customHeight="1">
      <c r="A1455" s="42"/>
      <c r="B1455" s="48"/>
      <c r="C1455" s="322" t="s">
        <v>2559</v>
      </c>
      <c r="D1455" s="323" t="s">
        <v>2559</v>
      </c>
      <c r="E1455" s="324" t="s">
        <v>32</v>
      </c>
      <c r="F1455" s="325">
        <v>266.88</v>
      </c>
      <c r="G1455" s="42"/>
      <c r="H1455" s="48"/>
    </row>
    <row r="1456" s="2" customFormat="1" ht="16.8" customHeight="1">
      <c r="A1456" s="42"/>
      <c r="B1456" s="48"/>
      <c r="C1456" s="326" t="s">
        <v>2559</v>
      </c>
      <c r="D1456" s="326" t="s">
        <v>4222</v>
      </c>
      <c r="E1456" s="20" t="s">
        <v>32</v>
      </c>
      <c r="F1456" s="327">
        <v>266.88</v>
      </c>
      <c r="G1456" s="42"/>
      <c r="H1456" s="48"/>
    </row>
    <row r="1457" s="2" customFormat="1" ht="16.8" customHeight="1">
      <c r="A1457" s="42"/>
      <c r="B1457" s="48"/>
      <c r="C1457" s="322" t="s">
        <v>1876</v>
      </c>
      <c r="D1457" s="323" t="s">
        <v>1876</v>
      </c>
      <c r="E1457" s="324" t="s">
        <v>32</v>
      </c>
      <c r="F1457" s="325">
        <v>7.3200000000000003</v>
      </c>
      <c r="G1457" s="42"/>
      <c r="H1457" s="48"/>
    </row>
    <row r="1458" s="2" customFormat="1" ht="16.8" customHeight="1">
      <c r="A1458" s="42"/>
      <c r="B1458" s="48"/>
      <c r="C1458" s="326" t="s">
        <v>32</v>
      </c>
      <c r="D1458" s="326" t="s">
        <v>1759</v>
      </c>
      <c r="E1458" s="20" t="s">
        <v>32</v>
      </c>
      <c r="F1458" s="327">
        <v>0</v>
      </c>
      <c r="G1458" s="42"/>
      <c r="H1458" s="48"/>
    </row>
    <row r="1459" s="2" customFormat="1" ht="16.8" customHeight="1">
      <c r="A1459" s="42"/>
      <c r="B1459" s="48"/>
      <c r="C1459" s="326" t="s">
        <v>1876</v>
      </c>
      <c r="D1459" s="326" t="s">
        <v>4223</v>
      </c>
      <c r="E1459" s="20" t="s">
        <v>32</v>
      </c>
      <c r="F1459" s="327">
        <v>7.3200000000000003</v>
      </c>
      <c r="G1459" s="42"/>
      <c r="H1459" s="48"/>
    </row>
    <row r="1460" s="2" customFormat="1" ht="16.8" customHeight="1">
      <c r="A1460" s="42"/>
      <c r="B1460" s="48"/>
      <c r="C1460" s="322" t="s">
        <v>2721</v>
      </c>
      <c r="D1460" s="323" t="s">
        <v>2721</v>
      </c>
      <c r="E1460" s="324" t="s">
        <v>32</v>
      </c>
      <c r="F1460" s="325">
        <v>72.828000000000003</v>
      </c>
      <c r="G1460" s="42"/>
      <c r="H1460" s="48"/>
    </row>
    <row r="1461" s="2" customFormat="1" ht="16.8" customHeight="1">
      <c r="A1461" s="42"/>
      <c r="B1461" s="48"/>
      <c r="C1461" s="326" t="s">
        <v>32</v>
      </c>
      <c r="D1461" s="326" t="s">
        <v>4224</v>
      </c>
      <c r="E1461" s="20" t="s">
        <v>32</v>
      </c>
      <c r="F1461" s="327">
        <v>0</v>
      </c>
      <c r="G1461" s="42"/>
      <c r="H1461" s="48"/>
    </row>
    <row r="1462" s="2" customFormat="1" ht="16.8" customHeight="1">
      <c r="A1462" s="42"/>
      <c r="B1462" s="48"/>
      <c r="C1462" s="326" t="s">
        <v>32</v>
      </c>
      <c r="D1462" s="326" t="s">
        <v>4220</v>
      </c>
      <c r="E1462" s="20" t="s">
        <v>32</v>
      </c>
      <c r="F1462" s="327">
        <v>0</v>
      </c>
      <c r="G1462" s="42"/>
      <c r="H1462" s="48"/>
    </row>
    <row r="1463" s="2" customFormat="1" ht="16.8" customHeight="1">
      <c r="A1463" s="42"/>
      <c r="B1463" s="48"/>
      <c r="C1463" s="326" t="s">
        <v>2721</v>
      </c>
      <c r="D1463" s="326" t="s">
        <v>4225</v>
      </c>
      <c r="E1463" s="20" t="s">
        <v>32</v>
      </c>
      <c r="F1463" s="327">
        <v>72.828000000000003</v>
      </c>
      <c r="G1463" s="42"/>
      <c r="H1463" s="48"/>
    </row>
    <row r="1464" s="2" customFormat="1" ht="16.8" customHeight="1">
      <c r="A1464" s="42"/>
      <c r="B1464" s="48"/>
      <c r="C1464" s="322" t="s">
        <v>1886</v>
      </c>
      <c r="D1464" s="323" t="s">
        <v>1886</v>
      </c>
      <c r="E1464" s="324" t="s">
        <v>32</v>
      </c>
      <c r="F1464" s="325">
        <v>169.93199999999999</v>
      </c>
      <c r="G1464" s="42"/>
      <c r="H1464" s="48"/>
    </row>
    <row r="1465" s="2" customFormat="1" ht="16.8" customHeight="1">
      <c r="A1465" s="42"/>
      <c r="B1465" s="48"/>
      <c r="C1465" s="326" t="s">
        <v>32</v>
      </c>
      <c r="D1465" s="326" t="s">
        <v>4226</v>
      </c>
      <c r="E1465" s="20" t="s">
        <v>32</v>
      </c>
      <c r="F1465" s="327">
        <v>0</v>
      </c>
      <c r="G1465" s="42"/>
      <c r="H1465" s="48"/>
    </row>
    <row r="1466" s="2" customFormat="1" ht="16.8" customHeight="1">
      <c r="A1466" s="42"/>
      <c r="B1466" s="48"/>
      <c r="C1466" s="326" t="s">
        <v>32</v>
      </c>
      <c r="D1466" s="326" t="s">
        <v>4220</v>
      </c>
      <c r="E1466" s="20" t="s">
        <v>32</v>
      </c>
      <c r="F1466" s="327">
        <v>0</v>
      </c>
      <c r="G1466" s="42"/>
      <c r="H1466" s="48"/>
    </row>
    <row r="1467" s="2" customFormat="1" ht="16.8" customHeight="1">
      <c r="A1467" s="42"/>
      <c r="B1467" s="48"/>
      <c r="C1467" s="326" t="s">
        <v>1886</v>
      </c>
      <c r="D1467" s="326" t="s">
        <v>4227</v>
      </c>
      <c r="E1467" s="20" t="s">
        <v>32</v>
      </c>
      <c r="F1467" s="327">
        <v>169.93199999999999</v>
      </c>
      <c r="G1467" s="42"/>
      <c r="H1467" s="48"/>
    </row>
    <row r="1468" s="2" customFormat="1" ht="16.8" customHeight="1">
      <c r="A1468" s="42"/>
      <c r="B1468" s="48"/>
      <c r="C1468" s="322" t="s">
        <v>2243</v>
      </c>
      <c r="D1468" s="323" t="s">
        <v>2243</v>
      </c>
      <c r="E1468" s="324" t="s">
        <v>32</v>
      </c>
      <c r="F1468" s="325">
        <v>440.11599999999999</v>
      </c>
      <c r="G1468" s="42"/>
      <c r="H1468" s="48"/>
    </row>
    <row r="1469" s="2" customFormat="1" ht="16.8" customHeight="1">
      <c r="A1469" s="42"/>
      <c r="B1469" s="48"/>
      <c r="C1469" s="326" t="s">
        <v>32</v>
      </c>
      <c r="D1469" s="326" t="s">
        <v>2502</v>
      </c>
      <c r="E1469" s="20" t="s">
        <v>32</v>
      </c>
      <c r="F1469" s="327">
        <v>0</v>
      </c>
      <c r="G1469" s="42"/>
      <c r="H1469" s="48"/>
    </row>
    <row r="1470" s="2" customFormat="1" ht="16.8" customHeight="1">
      <c r="A1470" s="42"/>
      <c r="B1470" s="48"/>
      <c r="C1470" s="326" t="s">
        <v>2243</v>
      </c>
      <c r="D1470" s="326" t="s">
        <v>2878</v>
      </c>
      <c r="E1470" s="20" t="s">
        <v>32</v>
      </c>
      <c r="F1470" s="327">
        <v>440.11599999999999</v>
      </c>
      <c r="G1470" s="42"/>
      <c r="H1470" s="48"/>
    </row>
    <row r="1471" s="2" customFormat="1" ht="16.8" customHeight="1">
      <c r="A1471" s="42"/>
      <c r="B1471" s="48"/>
      <c r="C1471" s="322" t="s">
        <v>2247</v>
      </c>
      <c r="D1471" s="323" t="s">
        <v>2247</v>
      </c>
      <c r="E1471" s="324" t="s">
        <v>32</v>
      </c>
      <c r="F1471" s="325">
        <v>18.681999999999999</v>
      </c>
      <c r="G1471" s="42"/>
      <c r="H1471" s="48"/>
    </row>
    <row r="1472" s="2" customFormat="1" ht="16.8" customHeight="1">
      <c r="A1472" s="42"/>
      <c r="B1472" s="48"/>
      <c r="C1472" s="326" t="s">
        <v>2247</v>
      </c>
      <c r="D1472" s="326" t="s">
        <v>2880</v>
      </c>
      <c r="E1472" s="20" t="s">
        <v>32</v>
      </c>
      <c r="F1472" s="327">
        <v>18.681999999999999</v>
      </c>
      <c r="G1472" s="42"/>
      <c r="H1472" s="48"/>
    </row>
    <row r="1473" s="2" customFormat="1" ht="16.8" customHeight="1">
      <c r="A1473" s="42"/>
      <c r="B1473" s="48"/>
      <c r="C1473" s="322" t="s">
        <v>1908</v>
      </c>
      <c r="D1473" s="323" t="s">
        <v>1908</v>
      </c>
      <c r="E1473" s="324" t="s">
        <v>32</v>
      </c>
      <c r="F1473" s="325">
        <v>4.4820000000000002</v>
      </c>
      <c r="G1473" s="42"/>
      <c r="H1473" s="48"/>
    </row>
    <row r="1474" s="2" customFormat="1" ht="16.8" customHeight="1">
      <c r="A1474" s="42"/>
      <c r="B1474" s="48"/>
      <c r="C1474" s="326" t="s">
        <v>1908</v>
      </c>
      <c r="D1474" s="326" t="s">
        <v>2882</v>
      </c>
      <c r="E1474" s="20" t="s">
        <v>32</v>
      </c>
      <c r="F1474" s="327">
        <v>4.4820000000000002</v>
      </c>
      <c r="G1474" s="42"/>
      <c r="H1474" s="48"/>
    </row>
    <row r="1475" s="2" customFormat="1" ht="16.8" customHeight="1">
      <c r="A1475" s="42"/>
      <c r="B1475" s="48"/>
      <c r="C1475" s="322" t="s">
        <v>1768</v>
      </c>
      <c r="D1475" s="323" t="s">
        <v>1768</v>
      </c>
      <c r="E1475" s="324" t="s">
        <v>32</v>
      </c>
      <c r="F1475" s="325">
        <v>5</v>
      </c>
      <c r="G1475" s="42"/>
      <c r="H1475" s="48"/>
    </row>
    <row r="1476" s="2" customFormat="1" ht="16.8" customHeight="1">
      <c r="A1476" s="42"/>
      <c r="B1476" s="48"/>
      <c r="C1476" s="326" t="s">
        <v>32</v>
      </c>
      <c r="D1476" s="326" t="s">
        <v>2829</v>
      </c>
      <c r="E1476" s="20" t="s">
        <v>32</v>
      </c>
      <c r="F1476" s="327">
        <v>0</v>
      </c>
      <c r="G1476" s="42"/>
      <c r="H1476" s="48"/>
    </row>
    <row r="1477" s="2" customFormat="1" ht="16.8" customHeight="1">
      <c r="A1477" s="42"/>
      <c r="B1477" s="48"/>
      <c r="C1477" s="326" t="s">
        <v>1768</v>
      </c>
      <c r="D1477" s="326" t="s">
        <v>2830</v>
      </c>
      <c r="E1477" s="20" t="s">
        <v>32</v>
      </c>
      <c r="F1477" s="327">
        <v>5</v>
      </c>
      <c r="G1477" s="42"/>
      <c r="H1477" s="48"/>
    </row>
    <row r="1478" s="2" customFormat="1" ht="16.8" customHeight="1">
      <c r="A1478" s="42"/>
      <c r="B1478" s="48"/>
      <c r="C1478" s="322" t="s">
        <v>1775</v>
      </c>
      <c r="D1478" s="323" t="s">
        <v>1775</v>
      </c>
      <c r="E1478" s="324" t="s">
        <v>32</v>
      </c>
      <c r="F1478" s="325">
        <v>34</v>
      </c>
      <c r="G1478" s="42"/>
      <c r="H1478" s="48"/>
    </row>
    <row r="1479" s="2" customFormat="1" ht="16.8" customHeight="1">
      <c r="A1479" s="42"/>
      <c r="B1479" s="48"/>
      <c r="C1479" s="326" t="s">
        <v>32</v>
      </c>
      <c r="D1479" s="326" t="s">
        <v>2834</v>
      </c>
      <c r="E1479" s="20" t="s">
        <v>32</v>
      </c>
      <c r="F1479" s="327">
        <v>0</v>
      </c>
      <c r="G1479" s="42"/>
      <c r="H1479" s="48"/>
    </row>
    <row r="1480" s="2" customFormat="1" ht="16.8" customHeight="1">
      <c r="A1480" s="42"/>
      <c r="B1480" s="48"/>
      <c r="C1480" s="326" t="s">
        <v>1775</v>
      </c>
      <c r="D1480" s="326" t="s">
        <v>2835</v>
      </c>
      <c r="E1480" s="20" t="s">
        <v>32</v>
      </c>
      <c r="F1480" s="327">
        <v>34</v>
      </c>
      <c r="G1480" s="42"/>
      <c r="H1480" s="48"/>
    </row>
    <row r="1481" s="2" customFormat="1" ht="16.8" customHeight="1">
      <c r="A1481" s="42"/>
      <c r="B1481" s="48"/>
      <c r="C1481" s="322" t="s">
        <v>1783</v>
      </c>
      <c r="D1481" s="323" t="s">
        <v>1783</v>
      </c>
      <c r="E1481" s="324" t="s">
        <v>32</v>
      </c>
      <c r="F1481" s="325">
        <v>50</v>
      </c>
      <c r="G1481" s="42"/>
      <c r="H1481" s="48"/>
    </row>
    <row r="1482" s="2" customFormat="1" ht="16.8" customHeight="1">
      <c r="A1482" s="42"/>
      <c r="B1482" s="48"/>
      <c r="C1482" s="326" t="s">
        <v>1783</v>
      </c>
      <c r="D1482" s="326" t="s">
        <v>2837</v>
      </c>
      <c r="E1482" s="20" t="s">
        <v>32</v>
      </c>
      <c r="F1482" s="327">
        <v>50</v>
      </c>
      <c r="G1482" s="42"/>
      <c r="H1482" s="48"/>
    </row>
    <row r="1483" s="2" customFormat="1" ht="16.8" customHeight="1">
      <c r="A1483" s="42"/>
      <c r="B1483" s="48"/>
      <c r="C1483" s="322" t="s">
        <v>1790</v>
      </c>
      <c r="D1483" s="323" t="s">
        <v>1790</v>
      </c>
      <c r="E1483" s="324" t="s">
        <v>32</v>
      </c>
      <c r="F1483" s="325">
        <v>750</v>
      </c>
      <c r="G1483" s="42"/>
      <c r="H1483" s="48"/>
    </row>
    <row r="1484" s="2" customFormat="1" ht="16.8" customHeight="1">
      <c r="A1484" s="42"/>
      <c r="B1484" s="48"/>
      <c r="C1484" s="326" t="s">
        <v>32</v>
      </c>
      <c r="D1484" s="326" t="s">
        <v>1806</v>
      </c>
      <c r="E1484" s="20" t="s">
        <v>32</v>
      </c>
      <c r="F1484" s="327">
        <v>0</v>
      </c>
      <c r="G1484" s="42"/>
      <c r="H1484" s="48"/>
    </row>
    <row r="1485" s="2" customFormat="1" ht="16.8" customHeight="1">
      <c r="A1485" s="42"/>
      <c r="B1485" s="48"/>
      <c r="C1485" s="326" t="s">
        <v>1790</v>
      </c>
      <c r="D1485" s="326" t="s">
        <v>2839</v>
      </c>
      <c r="E1485" s="20" t="s">
        <v>32</v>
      </c>
      <c r="F1485" s="327">
        <v>750</v>
      </c>
      <c r="G1485" s="42"/>
      <c r="H1485" s="48"/>
    </row>
    <row r="1486" s="2" customFormat="1" ht="16.8" customHeight="1">
      <c r="A1486" s="42"/>
      <c r="B1486" s="48"/>
      <c r="C1486" s="322" t="s">
        <v>1797</v>
      </c>
      <c r="D1486" s="323" t="s">
        <v>1797</v>
      </c>
      <c r="E1486" s="324" t="s">
        <v>32</v>
      </c>
      <c r="F1486" s="325">
        <v>5</v>
      </c>
      <c r="G1486" s="42"/>
      <c r="H1486" s="48"/>
    </row>
    <row r="1487" s="2" customFormat="1" ht="16.8" customHeight="1">
      <c r="A1487" s="42"/>
      <c r="B1487" s="48"/>
      <c r="C1487" s="326" t="s">
        <v>32</v>
      </c>
      <c r="D1487" s="326" t="s">
        <v>1813</v>
      </c>
      <c r="E1487" s="20" t="s">
        <v>32</v>
      </c>
      <c r="F1487" s="327">
        <v>0</v>
      </c>
      <c r="G1487" s="42"/>
      <c r="H1487" s="48"/>
    </row>
    <row r="1488" s="2" customFormat="1" ht="16.8" customHeight="1">
      <c r="A1488" s="42"/>
      <c r="B1488" s="48"/>
      <c r="C1488" s="326" t="s">
        <v>32</v>
      </c>
      <c r="D1488" s="326" t="s">
        <v>2829</v>
      </c>
      <c r="E1488" s="20" t="s">
        <v>32</v>
      </c>
      <c r="F1488" s="327">
        <v>0</v>
      </c>
      <c r="G1488" s="42"/>
      <c r="H1488" s="48"/>
    </row>
    <row r="1489" s="2" customFormat="1" ht="16.8" customHeight="1">
      <c r="A1489" s="42"/>
      <c r="B1489" s="48"/>
      <c r="C1489" s="326" t="s">
        <v>1797</v>
      </c>
      <c r="D1489" s="326" t="s">
        <v>2830</v>
      </c>
      <c r="E1489" s="20" t="s">
        <v>32</v>
      </c>
      <c r="F1489" s="327">
        <v>5</v>
      </c>
      <c r="G1489" s="42"/>
      <c r="H1489" s="48"/>
    </row>
    <row r="1490" s="2" customFormat="1" ht="16.8" customHeight="1">
      <c r="A1490" s="42"/>
      <c r="B1490" s="48"/>
      <c r="C1490" s="322" t="s">
        <v>1800</v>
      </c>
      <c r="D1490" s="323" t="s">
        <v>1800</v>
      </c>
      <c r="E1490" s="324" t="s">
        <v>32</v>
      </c>
      <c r="F1490" s="325">
        <v>32.942</v>
      </c>
      <c r="G1490" s="42"/>
      <c r="H1490" s="48"/>
    </row>
    <row r="1491" s="2" customFormat="1" ht="16.8" customHeight="1">
      <c r="A1491" s="42"/>
      <c r="B1491" s="48"/>
      <c r="C1491" s="326" t="s">
        <v>32</v>
      </c>
      <c r="D1491" s="326" t="s">
        <v>3945</v>
      </c>
      <c r="E1491" s="20" t="s">
        <v>32</v>
      </c>
      <c r="F1491" s="327">
        <v>0</v>
      </c>
      <c r="G1491" s="42"/>
      <c r="H1491" s="48"/>
    </row>
    <row r="1492" s="2" customFormat="1" ht="16.8" customHeight="1">
      <c r="A1492" s="42"/>
      <c r="B1492" s="48"/>
      <c r="C1492" s="326" t="s">
        <v>1800</v>
      </c>
      <c r="D1492" s="326" t="s">
        <v>4228</v>
      </c>
      <c r="E1492" s="20" t="s">
        <v>32</v>
      </c>
      <c r="F1492" s="327">
        <v>32.942</v>
      </c>
      <c r="G1492" s="42"/>
      <c r="H1492" s="48"/>
    </row>
    <row r="1493" s="2" customFormat="1" ht="16.8" customHeight="1">
      <c r="A1493" s="42"/>
      <c r="B1493" s="48"/>
      <c r="C1493" s="322" t="s">
        <v>1807</v>
      </c>
      <c r="D1493" s="323" t="s">
        <v>1807</v>
      </c>
      <c r="E1493" s="324" t="s">
        <v>32</v>
      </c>
      <c r="F1493" s="325">
        <v>279.42000000000002</v>
      </c>
      <c r="G1493" s="42"/>
      <c r="H1493" s="48"/>
    </row>
    <row r="1494" s="2" customFormat="1" ht="16.8" customHeight="1">
      <c r="A1494" s="42"/>
      <c r="B1494" s="48"/>
      <c r="C1494" s="326" t="s">
        <v>32</v>
      </c>
      <c r="D1494" s="326" t="s">
        <v>2535</v>
      </c>
      <c r="E1494" s="20" t="s">
        <v>32</v>
      </c>
      <c r="F1494" s="327">
        <v>0</v>
      </c>
      <c r="G1494" s="42"/>
      <c r="H1494" s="48"/>
    </row>
    <row r="1495" s="2" customFormat="1" ht="16.8" customHeight="1">
      <c r="A1495" s="42"/>
      <c r="B1495" s="48"/>
      <c r="C1495" s="326" t="s">
        <v>1807</v>
      </c>
      <c r="D1495" s="326" t="s">
        <v>2843</v>
      </c>
      <c r="E1495" s="20" t="s">
        <v>32</v>
      </c>
      <c r="F1495" s="327">
        <v>279.42000000000002</v>
      </c>
      <c r="G1495" s="42"/>
      <c r="H1495" s="48"/>
    </row>
    <row r="1496" s="2" customFormat="1" ht="16.8" customHeight="1">
      <c r="A1496" s="42"/>
      <c r="B1496" s="48"/>
      <c r="C1496" s="322" t="s">
        <v>4065</v>
      </c>
      <c r="D1496" s="323" t="s">
        <v>4065</v>
      </c>
      <c r="E1496" s="324" t="s">
        <v>32</v>
      </c>
      <c r="F1496" s="325">
        <v>0</v>
      </c>
      <c r="G1496" s="42"/>
      <c r="H1496" s="48"/>
    </row>
    <row r="1497" s="2" customFormat="1" ht="16.8" customHeight="1">
      <c r="A1497" s="42"/>
      <c r="B1497" s="48"/>
      <c r="C1497" s="326" t="s">
        <v>4065</v>
      </c>
      <c r="D1497" s="326" t="s">
        <v>4066</v>
      </c>
      <c r="E1497" s="20" t="s">
        <v>32</v>
      </c>
      <c r="F1497" s="327">
        <v>0</v>
      </c>
      <c r="G1497" s="42"/>
      <c r="H1497" s="48"/>
    </row>
    <row r="1498" s="2" customFormat="1" ht="16.8" customHeight="1">
      <c r="A1498" s="42"/>
      <c r="B1498" s="48"/>
      <c r="C1498" s="322" t="s">
        <v>4069</v>
      </c>
      <c r="D1498" s="323" t="s">
        <v>4069</v>
      </c>
      <c r="E1498" s="324" t="s">
        <v>32</v>
      </c>
      <c r="F1498" s="325">
        <v>1.3540000000000001</v>
      </c>
      <c r="G1498" s="42"/>
      <c r="H1498" s="48"/>
    </row>
    <row r="1499" s="2" customFormat="1" ht="16.8" customHeight="1">
      <c r="A1499" s="42"/>
      <c r="B1499" s="48"/>
      <c r="C1499" s="326" t="s">
        <v>32</v>
      </c>
      <c r="D1499" s="326" t="s">
        <v>4229</v>
      </c>
      <c r="E1499" s="20" t="s">
        <v>32</v>
      </c>
      <c r="F1499" s="327">
        <v>0</v>
      </c>
      <c r="G1499" s="42"/>
      <c r="H1499" s="48"/>
    </row>
    <row r="1500" s="2" customFormat="1" ht="16.8" customHeight="1">
      <c r="A1500" s="42"/>
      <c r="B1500" s="48"/>
      <c r="C1500" s="326" t="s">
        <v>4069</v>
      </c>
      <c r="D1500" s="326" t="s">
        <v>2861</v>
      </c>
      <c r="E1500" s="20" t="s">
        <v>32</v>
      </c>
      <c r="F1500" s="327">
        <v>1.3540000000000001</v>
      </c>
      <c r="G1500" s="42"/>
      <c r="H1500" s="48"/>
    </row>
    <row r="1501" s="2" customFormat="1" ht="16.8" customHeight="1">
      <c r="A1501" s="42"/>
      <c r="B1501" s="48"/>
      <c r="C1501" s="322" t="s">
        <v>4230</v>
      </c>
      <c r="D1501" s="323" t="s">
        <v>4230</v>
      </c>
      <c r="E1501" s="324" t="s">
        <v>32</v>
      </c>
      <c r="F1501" s="325">
        <v>16.440000000000001</v>
      </c>
      <c r="G1501" s="42"/>
      <c r="H1501" s="48"/>
    </row>
    <row r="1502" s="2" customFormat="1" ht="16.8" customHeight="1">
      <c r="A1502" s="42"/>
      <c r="B1502" s="48"/>
      <c r="C1502" s="326" t="s">
        <v>4230</v>
      </c>
      <c r="D1502" s="326" t="s">
        <v>4231</v>
      </c>
      <c r="E1502" s="20" t="s">
        <v>32</v>
      </c>
      <c r="F1502" s="327">
        <v>16.440000000000001</v>
      </c>
      <c r="G1502" s="42"/>
      <c r="H1502" s="48"/>
    </row>
    <row r="1503" s="2" customFormat="1" ht="16.8" customHeight="1">
      <c r="A1503" s="42"/>
      <c r="B1503" s="48"/>
      <c r="C1503" s="322" t="s">
        <v>4232</v>
      </c>
      <c r="D1503" s="323" t="s">
        <v>4232</v>
      </c>
      <c r="E1503" s="324" t="s">
        <v>32</v>
      </c>
      <c r="F1503" s="325">
        <v>0</v>
      </c>
      <c r="G1503" s="42"/>
      <c r="H1503" s="48"/>
    </row>
    <row r="1504" s="2" customFormat="1" ht="16.8" customHeight="1">
      <c r="A1504" s="42"/>
      <c r="B1504" s="48"/>
      <c r="C1504" s="326" t="s">
        <v>4232</v>
      </c>
      <c r="D1504" s="326" t="s">
        <v>4233</v>
      </c>
      <c r="E1504" s="20" t="s">
        <v>32</v>
      </c>
      <c r="F1504" s="327">
        <v>0</v>
      </c>
      <c r="G1504" s="42"/>
      <c r="H1504" s="48"/>
    </row>
    <row r="1505" s="2" customFormat="1" ht="16.8" customHeight="1">
      <c r="A1505" s="42"/>
      <c r="B1505" s="48"/>
      <c r="C1505" s="322" t="s">
        <v>4138</v>
      </c>
      <c r="D1505" s="323" t="s">
        <v>4138</v>
      </c>
      <c r="E1505" s="324" t="s">
        <v>32</v>
      </c>
      <c r="F1505" s="325">
        <v>1.6439999999999999</v>
      </c>
      <c r="G1505" s="42"/>
      <c r="H1505" s="48"/>
    </row>
    <row r="1506" s="2" customFormat="1" ht="16.8" customHeight="1">
      <c r="A1506" s="42"/>
      <c r="B1506" s="48"/>
      <c r="C1506" s="326" t="s">
        <v>4138</v>
      </c>
      <c r="D1506" s="326" t="s">
        <v>4234</v>
      </c>
      <c r="E1506" s="20" t="s">
        <v>32</v>
      </c>
      <c r="F1506" s="327">
        <v>1.6439999999999999</v>
      </c>
      <c r="G1506" s="42"/>
      <c r="H1506" s="48"/>
    </row>
    <row r="1507" s="2" customFormat="1" ht="16.8" customHeight="1">
      <c r="A1507" s="42"/>
      <c r="B1507" s="48"/>
      <c r="C1507" s="322" t="s">
        <v>4140</v>
      </c>
      <c r="D1507" s="323" t="s">
        <v>4140</v>
      </c>
      <c r="E1507" s="324" t="s">
        <v>32</v>
      </c>
      <c r="F1507" s="325">
        <v>4.9320000000000004</v>
      </c>
      <c r="G1507" s="42"/>
      <c r="H1507" s="48"/>
    </row>
    <row r="1508" s="2" customFormat="1" ht="16.8" customHeight="1">
      <c r="A1508" s="42"/>
      <c r="B1508" s="48"/>
      <c r="C1508" s="326" t="s">
        <v>4140</v>
      </c>
      <c r="D1508" s="326" t="s">
        <v>4235</v>
      </c>
      <c r="E1508" s="20" t="s">
        <v>32</v>
      </c>
      <c r="F1508" s="327">
        <v>4.9320000000000004</v>
      </c>
      <c r="G1508" s="42"/>
      <c r="H1508" s="48"/>
    </row>
    <row r="1509" s="2" customFormat="1" ht="16.8" customHeight="1">
      <c r="A1509" s="42"/>
      <c r="B1509" s="48"/>
      <c r="C1509" s="322" t="s">
        <v>4186</v>
      </c>
      <c r="D1509" s="323" t="s">
        <v>4186</v>
      </c>
      <c r="E1509" s="324" t="s">
        <v>32</v>
      </c>
      <c r="F1509" s="325">
        <v>11.507999999999999</v>
      </c>
      <c r="G1509" s="42"/>
      <c r="H1509" s="48"/>
    </row>
    <row r="1510" s="2" customFormat="1" ht="16.8" customHeight="1">
      <c r="A1510" s="42"/>
      <c r="B1510" s="48"/>
      <c r="C1510" s="326" t="s">
        <v>4186</v>
      </c>
      <c r="D1510" s="326" t="s">
        <v>4236</v>
      </c>
      <c r="E1510" s="20" t="s">
        <v>32</v>
      </c>
      <c r="F1510" s="327">
        <v>11.507999999999999</v>
      </c>
      <c r="G1510" s="42"/>
      <c r="H1510" s="48"/>
    </row>
    <row r="1511" s="2" customFormat="1" ht="16.8" customHeight="1">
      <c r="A1511" s="42"/>
      <c r="B1511" s="48"/>
      <c r="C1511" s="322" t="s">
        <v>4087</v>
      </c>
      <c r="D1511" s="323" t="s">
        <v>4087</v>
      </c>
      <c r="E1511" s="324" t="s">
        <v>32</v>
      </c>
      <c r="F1511" s="325">
        <v>-5</v>
      </c>
      <c r="G1511" s="42"/>
      <c r="H1511" s="48"/>
    </row>
    <row r="1512" s="2" customFormat="1" ht="16.8" customHeight="1">
      <c r="A1512" s="42"/>
      <c r="B1512" s="48"/>
      <c r="C1512" s="326" t="s">
        <v>4087</v>
      </c>
      <c r="D1512" s="326" t="s">
        <v>4237</v>
      </c>
      <c r="E1512" s="20" t="s">
        <v>32</v>
      </c>
      <c r="F1512" s="327">
        <v>-5</v>
      </c>
      <c r="G1512" s="42"/>
      <c r="H1512" s="48"/>
    </row>
    <row r="1513" s="2" customFormat="1" ht="16.8" customHeight="1">
      <c r="A1513" s="42"/>
      <c r="B1513" s="48"/>
      <c r="C1513" s="322" t="s">
        <v>4152</v>
      </c>
      <c r="D1513" s="323" t="s">
        <v>4152</v>
      </c>
      <c r="E1513" s="324" t="s">
        <v>32</v>
      </c>
      <c r="F1513" s="325">
        <v>5</v>
      </c>
      <c r="G1513" s="42"/>
      <c r="H1513" s="48"/>
    </row>
    <row r="1514" s="2" customFormat="1" ht="16.8" customHeight="1">
      <c r="A1514" s="42"/>
      <c r="B1514" s="48"/>
      <c r="C1514" s="326" t="s">
        <v>32</v>
      </c>
      <c r="D1514" s="326" t="s">
        <v>4238</v>
      </c>
      <c r="E1514" s="20" t="s">
        <v>32</v>
      </c>
      <c r="F1514" s="327">
        <v>0</v>
      </c>
      <c r="G1514" s="42"/>
      <c r="H1514" s="48"/>
    </row>
    <row r="1515" s="2" customFormat="1" ht="16.8" customHeight="1">
      <c r="A1515" s="42"/>
      <c r="B1515" s="48"/>
      <c r="C1515" s="326" t="s">
        <v>4152</v>
      </c>
      <c r="D1515" s="326" t="s">
        <v>4239</v>
      </c>
      <c r="E1515" s="20" t="s">
        <v>32</v>
      </c>
      <c r="F1515" s="327">
        <v>5</v>
      </c>
      <c r="G1515" s="42"/>
      <c r="H1515" s="48"/>
    </row>
    <row r="1516" s="2" customFormat="1" ht="16.8" customHeight="1">
      <c r="A1516" s="42"/>
      <c r="B1516" s="48"/>
      <c r="C1516" s="322" t="s">
        <v>4240</v>
      </c>
      <c r="D1516" s="323" t="s">
        <v>4240</v>
      </c>
      <c r="E1516" s="324" t="s">
        <v>32</v>
      </c>
      <c r="F1516" s="325">
        <v>7.6799999999999997</v>
      </c>
      <c r="G1516" s="42"/>
      <c r="H1516" s="48"/>
    </row>
    <row r="1517" s="2" customFormat="1" ht="16.8" customHeight="1">
      <c r="A1517" s="42"/>
      <c r="B1517" s="48"/>
      <c r="C1517" s="326" t="s">
        <v>4240</v>
      </c>
      <c r="D1517" s="326" t="s">
        <v>4241</v>
      </c>
      <c r="E1517" s="20" t="s">
        <v>32</v>
      </c>
      <c r="F1517" s="327">
        <v>7.6799999999999997</v>
      </c>
      <c r="G1517" s="42"/>
      <c r="H1517" s="48"/>
    </row>
    <row r="1518" s="2" customFormat="1" ht="16.8" customHeight="1">
      <c r="A1518" s="42"/>
      <c r="B1518" s="48"/>
      <c r="C1518" s="322" t="s">
        <v>4242</v>
      </c>
      <c r="D1518" s="323" t="s">
        <v>4242</v>
      </c>
      <c r="E1518" s="324" t="s">
        <v>32</v>
      </c>
      <c r="F1518" s="325">
        <v>0</v>
      </c>
      <c r="G1518" s="42"/>
      <c r="H1518" s="48"/>
    </row>
    <row r="1519" s="2" customFormat="1" ht="16.8" customHeight="1">
      <c r="A1519" s="42"/>
      <c r="B1519" s="48"/>
      <c r="C1519" s="326" t="s">
        <v>4242</v>
      </c>
      <c r="D1519" s="326" t="s">
        <v>4243</v>
      </c>
      <c r="E1519" s="20" t="s">
        <v>32</v>
      </c>
      <c r="F1519" s="327">
        <v>0</v>
      </c>
      <c r="G1519" s="42"/>
      <c r="H1519" s="48"/>
    </row>
    <row r="1520" s="2" customFormat="1" ht="16.8" customHeight="1">
      <c r="A1520" s="42"/>
      <c r="B1520" s="48"/>
      <c r="C1520" s="322" t="s">
        <v>4244</v>
      </c>
      <c r="D1520" s="323" t="s">
        <v>4244</v>
      </c>
      <c r="E1520" s="324" t="s">
        <v>32</v>
      </c>
      <c r="F1520" s="325">
        <v>2.3039999999999998</v>
      </c>
      <c r="G1520" s="42"/>
      <c r="H1520" s="48"/>
    </row>
    <row r="1521" s="2" customFormat="1" ht="16.8" customHeight="1">
      <c r="A1521" s="42"/>
      <c r="B1521" s="48"/>
      <c r="C1521" s="326" t="s">
        <v>4244</v>
      </c>
      <c r="D1521" s="326" t="s">
        <v>4245</v>
      </c>
      <c r="E1521" s="20" t="s">
        <v>32</v>
      </c>
      <c r="F1521" s="327">
        <v>2.3039999999999998</v>
      </c>
      <c r="G1521" s="42"/>
      <c r="H1521" s="48"/>
    </row>
    <row r="1522" s="2" customFormat="1" ht="16.8" customHeight="1">
      <c r="A1522" s="42"/>
      <c r="B1522" s="48"/>
      <c r="C1522" s="322" t="s">
        <v>2822</v>
      </c>
      <c r="D1522" s="323" t="s">
        <v>2822</v>
      </c>
      <c r="E1522" s="324" t="s">
        <v>32</v>
      </c>
      <c r="F1522" s="325">
        <v>5.3760000000000003</v>
      </c>
      <c r="G1522" s="42"/>
      <c r="H1522" s="48"/>
    </row>
    <row r="1523" s="2" customFormat="1" ht="16.8" customHeight="1">
      <c r="A1523" s="42"/>
      <c r="B1523" s="48"/>
      <c r="C1523" s="326" t="s">
        <v>2822</v>
      </c>
      <c r="D1523" s="326" t="s">
        <v>4246</v>
      </c>
      <c r="E1523" s="20" t="s">
        <v>32</v>
      </c>
      <c r="F1523" s="327">
        <v>5.3760000000000003</v>
      </c>
      <c r="G1523" s="42"/>
      <c r="H1523" s="48"/>
    </row>
    <row r="1524" s="2" customFormat="1" ht="16.8" customHeight="1">
      <c r="A1524" s="42"/>
      <c r="B1524" s="48"/>
      <c r="C1524" s="322" t="s">
        <v>4159</v>
      </c>
      <c r="D1524" s="323" t="s">
        <v>4159</v>
      </c>
      <c r="E1524" s="324" t="s">
        <v>32</v>
      </c>
      <c r="F1524" s="325">
        <v>0</v>
      </c>
      <c r="G1524" s="42"/>
      <c r="H1524" s="48"/>
    </row>
    <row r="1525" s="2" customFormat="1" ht="16.8" customHeight="1">
      <c r="A1525" s="42"/>
      <c r="B1525" s="48"/>
      <c r="C1525" s="326" t="s">
        <v>4159</v>
      </c>
      <c r="D1525" s="326" t="s">
        <v>4160</v>
      </c>
      <c r="E1525" s="20" t="s">
        <v>32</v>
      </c>
      <c r="F1525" s="327">
        <v>0</v>
      </c>
      <c r="G1525" s="42"/>
      <c r="H1525" s="48"/>
    </row>
    <row r="1526" s="2" customFormat="1" ht="16.8" customHeight="1">
      <c r="A1526" s="42"/>
      <c r="B1526" s="48"/>
      <c r="C1526" s="322" t="s">
        <v>3582</v>
      </c>
      <c r="D1526" s="323" t="s">
        <v>3582</v>
      </c>
      <c r="E1526" s="324" t="s">
        <v>32</v>
      </c>
      <c r="F1526" s="325">
        <v>0</v>
      </c>
      <c r="G1526" s="42"/>
      <c r="H1526" s="48"/>
    </row>
    <row r="1527" s="2" customFormat="1" ht="16.8" customHeight="1">
      <c r="A1527" s="42"/>
      <c r="B1527" s="48"/>
      <c r="C1527" s="326" t="s">
        <v>3582</v>
      </c>
      <c r="D1527" s="326" t="s">
        <v>4247</v>
      </c>
      <c r="E1527" s="20" t="s">
        <v>32</v>
      </c>
      <c r="F1527" s="327">
        <v>0</v>
      </c>
      <c r="G1527" s="42"/>
      <c r="H1527" s="48"/>
    </row>
    <row r="1528" s="2" customFormat="1" ht="16.8" customHeight="1">
      <c r="A1528" s="42"/>
      <c r="B1528" s="48"/>
      <c r="C1528" s="322" t="s">
        <v>4248</v>
      </c>
      <c r="D1528" s="323" t="s">
        <v>4248</v>
      </c>
      <c r="E1528" s="324" t="s">
        <v>32</v>
      </c>
      <c r="F1528" s="325">
        <v>0</v>
      </c>
      <c r="G1528" s="42"/>
      <c r="H1528" s="48"/>
    </row>
    <row r="1529" s="2" customFormat="1" ht="16.8" customHeight="1">
      <c r="A1529" s="42"/>
      <c r="B1529" s="48"/>
      <c r="C1529" s="326" t="s">
        <v>4248</v>
      </c>
      <c r="D1529" s="326" t="s">
        <v>4249</v>
      </c>
      <c r="E1529" s="20" t="s">
        <v>32</v>
      </c>
      <c r="F1529" s="327">
        <v>0</v>
      </c>
      <c r="G1529" s="42"/>
      <c r="H1529" s="48"/>
    </row>
    <row r="1530" s="2" customFormat="1" ht="16.8" customHeight="1">
      <c r="A1530" s="42"/>
      <c r="B1530" s="48"/>
      <c r="C1530" s="322" t="s">
        <v>4250</v>
      </c>
      <c r="D1530" s="323" t="s">
        <v>4250</v>
      </c>
      <c r="E1530" s="324" t="s">
        <v>32</v>
      </c>
      <c r="F1530" s="325">
        <v>0</v>
      </c>
      <c r="G1530" s="42"/>
      <c r="H1530" s="48"/>
    </row>
    <row r="1531" s="2" customFormat="1" ht="16.8" customHeight="1">
      <c r="A1531" s="42"/>
      <c r="B1531" s="48"/>
      <c r="C1531" s="326" t="s">
        <v>4250</v>
      </c>
      <c r="D1531" s="326" t="s">
        <v>4251</v>
      </c>
      <c r="E1531" s="20" t="s">
        <v>32</v>
      </c>
      <c r="F1531" s="327">
        <v>0</v>
      </c>
      <c r="G1531" s="42"/>
      <c r="H1531" s="48"/>
    </row>
    <row r="1532" s="2" customFormat="1" ht="16.8" customHeight="1">
      <c r="A1532" s="42"/>
      <c r="B1532" s="48"/>
      <c r="C1532" s="322" t="s">
        <v>4252</v>
      </c>
      <c r="D1532" s="323" t="s">
        <v>4252</v>
      </c>
      <c r="E1532" s="324" t="s">
        <v>32</v>
      </c>
      <c r="F1532" s="325">
        <v>12</v>
      </c>
      <c r="G1532" s="42"/>
      <c r="H1532" s="48"/>
    </row>
    <row r="1533" s="2" customFormat="1" ht="16.8" customHeight="1">
      <c r="A1533" s="42"/>
      <c r="B1533" s="48"/>
      <c r="C1533" s="326" t="s">
        <v>4252</v>
      </c>
      <c r="D1533" s="326" t="s">
        <v>4253</v>
      </c>
      <c r="E1533" s="20" t="s">
        <v>32</v>
      </c>
      <c r="F1533" s="327">
        <v>12</v>
      </c>
      <c r="G1533" s="42"/>
      <c r="H1533" s="48"/>
    </row>
    <row r="1534" s="2" customFormat="1" ht="16.8" customHeight="1">
      <c r="A1534" s="42"/>
      <c r="B1534" s="48"/>
      <c r="C1534" s="322" t="s">
        <v>4254</v>
      </c>
      <c r="D1534" s="323" t="s">
        <v>4254</v>
      </c>
      <c r="E1534" s="324" t="s">
        <v>32</v>
      </c>
      <c r="F1534" s="325">
        <v>0</v>
      </c>
      <c r="G1534" s="42"/>
      <c r="H1534" s="48"/>
    </row>
    <row r="1535" s="2" customFormat="1" ht="16.8" customHeight="1">
      <c r="A1535" s="42"/>
      <c r="B1535" s="48"/>
      <c r="C1535" s="326" t="s">
        <v>4254</v>
      </c>
      <c r="D1535" s="326" t="s">
        <v>4255</v>
      </c>
      <c r="E1535" s="20" t="s">
        <v>32</v>
      </c>
      <c r="F1535" s="327">
        <v>0</v>
      </c>
      <c r="G1535" s="42"/>
      <c r="H1535" s="48"/>
    </row>
    <row r="1536" s="2" customFormat="1" ht="26.4" customHeight="1">
      <c r="A1536" s="42"/>
      <c r="B1536" s="48"/>
      <c r="C1536" s="321" t="s">
        <v>4256</v>
      </c>
      <c r="D1536" s="321" t="s">
        <v>153</v>
      </c>
      <c r="E1536" s="42"/>
      <c r="F1536" s="42"/>
      <c r="G1536" s="42"/>
      <c r="H1536" s="48"/>
    </row>
    <row r="1537" s="2" customFormat="1" ht="16.8" customHeight="1">
      <c r="A1537" s="42"/>
      <c r="B1537" s="48"/>
      <c r="C1537" s="322" t="s">
        <v>1752</v>
      </c>
      <c r="D1537" s="323" t="s">
        <v>1752</v>
      </c>
      <c r="E1537" s="324" t="s">
        <v>32</v>
      </c>
      <c r="F1537" s="325">
        <v>160</v>
      </c>
      <c r="G1537" s="42"/>
      <c r="H1537" s="48"/>
    </row>
    <row r="1538" s="2" customFormat="1" ht="16.8" customHeight="1">
      <c r="A1538" s="42"/>
      <c r="B1538" s="48"/>
      <c r="C1538" s="326" t="s">
        <v>32</v>
      </c>
      <c r="D1538" s="326" t="s">
        <v>1759</v>
      </c>
      <c r="E1538" s="20" t="s">
        <v>32</v>
      </c>
      <c r="F1538" s="327">
        <v>0</v>
      </c>
      <c r="G1538" s="42"/>
      <c r="H1538" s="48"/>
    </row>
    <row r="1539" s="2" customFormat="1" ht="16.8" customHeight="1">
      <c r="A1539" s="42"/>
      <c r="B1539" s="48"/>
      <c r="C1539" s="326" t="s">
        <v>1752</v>
      </c>
      <c r="D1539" s="326" t="s">
        <v>2887</v>
      </c>
      <c r="E1539" s="20" t="s">
        <v>32</v>
      </c>
      <c r="F1539" s="327">
        <v>160</v>
      </c>
      <c r="G1539" s="42"/>
      <c r="H1539" s="48"/>
    </row>
    <row r="1540" s="2" customFormat="1" ht="16.8" customHeight="1">
      <c r="A1540" s="42"/>
      <c r="B1540" s="48"/>
      <c r="C1540" s="322" t="s">
        <v>1814</v>
      </c>
      <c r="D1540" s="323" t="s">
        <v>1814</v>
      </c>
      <c r="E1540" s="324" t="s">
        <v>32</v>
      </c>
      <c r="F1540" s="325">
        <v>2400</v>
      </c>
      <c r="G1540" s="42"/>
      <c r="H1540" s="48"/>
    </row>
    <row r="1541" s="2" customFormat="1" ht="16.8" customHeight="1">
      <c r="A1541" s="42"/>
      <c r="B1541" s="48"/>
      <c r="C1541" s="326" t="s">
        <v>32</v>
      </c>
      <c r="D1541" s="326" t="s">
        <v>1806</v>
      </c>
      <c r="E1541" s="20" t="s">
        <v>32</v>
      </c>
      <c r="F1541" s="327">
        <v>0</v>
      </c>
      <c r="G1541" s="42"/>
      <c r="H1541" s="48"/>
    </row>
    <row r="1542" s="2" customFormat="1" ht="16.8" customHeight="1">
      <c r="A1542" s="42"/>
      <c r="B1542" s="48"/>
      <c r="C1542" s="326" t="s">
        <v>1814</v>
      </c>
      <c r="D1542" s="326" t="s">
        <v>2914</v>
      </c>
      <c r="E1542" s="20" t="s">
        <v>32</v>
      </c>
      <c r="F1542" s="327">
        <v>2400</v>
      </c>
      <c r="G1542" s="42"/>
      <c r="H1542" s="48"/>
    </row>
    <row r="1543" s="2" customFormat="1" ht="16.8" customHeight="1">
      <c r="A1543" s="42"/>
      <c r="B1543" s="48"/>
      <c r="C1543" s="322" t="s">
        <v>2541</v>
      </c>
      <c r="D1543" s="323" t="s">
        <v>2541</v>
      </c>
      <c r="E1543" s="324" t="s">
        <v>32</v>
      </c>
      <c r="F1543" s="325">
        <v>277.73099999999999</v>
      </c>
      <c r="G1543" s="42"/>
      <c r="H1543" s="48"/>
    </row>
    <row r="1544" s="2" customFormat="1" ht="16.8" customHeight="1">
      <c r="A1544" s="42"/>
      <c r="B1544" s="48"/>
      <c r="C1544" s="326" t="s">
        <v>2541</v>
      </c>
      <c r="D1544" s="326" t="s">
        <v>4257</v>
      </c>
      <c r="E1544" s="20" t="s">
        <v>32</v>
      </c>
      <c r="F1544" s="327">
        <v>277.73099999999999</v>
      </c>
      <c r="G1544" s="42"/>
      <c r="H1544" s="48"/>
    </row>
    <row r="1545" s="2" customFormat="1" ht="16.8" customHeight="1">
      <c r="A1545" s="42"/>
      <c r="B1545" s="48"/>
      <c r="C1545" s="322" t="s">
        <v>1820</v>
      </c>
      <c r="D1545" s="323" t="s">
        <v>1820</v>
      </c>
      <c r="E1545" s="324" t="s">
        <v>32</v>
      </c>
      <c r="F1545" s="325">
        <v>2787.1700000000001</v>
      </c>
      <c r="G1545" s="42"/>
      <c r="H1545" s="48"/>
    </row>
    <row r="1546" s="2" customFormat="1" ht="16.8" customHeight="1">
      <c r="A1546" s="42"/>
      <c r="B1546" s="48"/>
      <c r="C1546" s="326" t="s">
        <v>32</v>
      </c>
      <c r="D1546" s="326" t="s">
        <v>2917</v>
      </c>
      <c r="E1546" s="20" t="s">
        <v>32</v>
      </c>
      <c r="F1546" s="327">
        <v>0</v>
      </c>
      <c r="G1546" s="42"/>
      <c r="H1546" s="48"/>
    </row>
    <row r="1547" s="2" customFormat="1" ht="16.8" customHeight="1">
      <c r="A1547" s="42"/>
      <c r="B1547" s="48"/>
      <c r="C1547" s="326" t="s">
        <v>1820</v>
      </c>
      <c r="D1547" s="326" t="s">
        <v>2918</v>
      </c>
      <c r="E1547" s="20" t="s">
        <v>32</v>
      </c>
      <c r="F1547" s="327">
        <v>2787.1700000000001</v>
      </c>
      <c r="G1547" s="42"/>
      <c r="H1547" s="48"/>
    </row>
    <row r="1548" s="2" customFormat="1" ht="16.8" customHeight="1">
      <c r="A1548" s="42"/>
      <c r="B1548" s="48"/>
      <c r="C1548" s="322" t="s">
        <v>1827</v>
      </c>
      <c r="D1548" s="323" t="s">
        <v>1827</v>
      </c>
      <c r="E1548" s="324" t="s">
        <v>32</v>
      </c>
      <c r="F1548" s="325">
        <v>74</v>
      </c>
      <c r="G1548" s="42"/>
      <c r="H1548" s="48"/>
    </row>
    <row r="1549" s="2" customFormat="1" ht="16.8" customHeight="1">
      <c r="A1549" s="42"/>
      <c r="B1549" s="48"/>
      <c r="C1549" s="326" t="s">
        <v>32</v>
      </c>
      <c r="D1549" s="326" t="s">
        <v>1826</v>
      </c>
      <c r="E1549" s="20" t="s">
        <v>32</v>
      </c>
      <c r="F1549" s="327">
        <v>0</v>
      </c>
      <c r="G1549" s="42"/>
      <c r="H1549" s="48"/>
    </row>
    <row r="1550" s="2" customFormat="1" ht="16.8" customHeight="1">
      <c r="A1550" s="42"/>
      <c r="B1550" s="48"/>
      <c r="C1550" s="326" t="s">
        <v>1827</v>
      </c>
      <c r="D1550" s="326" t="s">
        <v>2920</v>
      </c>
      <c r="E1550" s="20" t="s">
        <v>32</v>
      </c>
      <c r="F1550" s="327">
        <v>74</v>
      </c>
      <c r="G1550" s="42"/>
      <c r="H1550" s="48"/>
    </row>
    <row r="1551" s="2" customFormat="1" ht="16.8" customHeight="1">
      <c r="A1551" s="42"/>
      <c r="B1551" s="48"/>
      <c r="C1551" s="322" t="s">
        <v>1833</v>
      </c>
      <c r="D1551" s="323" t="s">
        <v>1833</v>
      </c>
      <c r="E1551" s="324" t="s">
        <v>32</v>
      </c>
      <c r="F1551" s="325">
        <v>740</v>
      </c>
      <c r="G1551" s="42"/>
      <c r="H1551" s="48"/>
    </row>
    <row r="1552" s="2" customFormat="1" ht="16.8" customHeight="1">
      <c r="A1552" s="42"/>
      <c r="B1552" s="48"/>
      <c r="C1552" s="326" t="s">
        <v>32</v>
      </c>
      <c r="D1552" s="326" t="s">
        <v>1819</v>
      </c>
      <c r="E1552" s="20" t="s">
        <v>32</v>
      </c>
      <c r="F1552" s="327">
        <v>0</v>
      </c>
      <c r="G1552" s="42"/>
      <c r="H1552" s="48"/>
    </row>
    <row r="1553" s="2" customFormat="1" ht="16.8" customHeight="1">
      <c r="A1553" s="42"/>
      <c r="B1553" s="48"/>
      <c r="C1553" s="326" t="s">
        <v>1833</v>
      </c>
      <c r="D1553" s="326" t="s">
        <v>2922</v>
      </c>
      <c r="E1553" s="20" t="s">
        <v>32</v>
      </c>
      <c r="F1553" s="327">
        <v>740</v>
      </c>
      <c r="G1553" s="42"/>
      <c r="H1553" s="48"/>
    </row>
    <row r="1554" s="2" customFormat="1" ht="16.8" customHeight="1">
      <c r="A1554" s="42"/>
      <c r="B1554" s="48"/>
      <c r="C1554" s="322" t="s">
        <v>2689</v>
      </c>
      <c r="D1554" s="323" t="s">
        <v>2689</v>
      </c>
      <c r="E1554" s="324" t="s">
        <v>32</v>
      </c>
      <c r="F1554" s="325">
        <v>278.71699999999998</v>
      </c>
      <c r="G1554" s="42"/>
      <c r="H1554" s="48"/>
    </row>
    <row r="1555" s="2" customFormat="1" ht="16.8" customHeight="1">
      <c r="A1555" s="42"/>
      <c r="B1555" s="48"/>
      <c r="C1555" s="326" t="s">
        <v>2689</v>
      </c>
      <c r="D1555" s="326" t="s">
        <v>4258</v>
      </c>
      <c r="E1555" s="20" t="s">
        <v>32</v>
      </c>
      <c r="F1555" s="327">
        <v>278.71699999999998</v>
      </c>
      <c r="G1555" s="42"/>
      <c r="H1555" s="48"/>
    </row>
    <row r="1556" s="2" customFormat="1" ht="16.8" customHeight="1">
      <c r="A1556" s="42"/>
      <c r="B1556" s="48"/>
      <c r="C1556" s="322" t="s">
        <v>1841</v>
      </c>
      <c r="D1556" s="323" t="s">
        <v>1841</v>
      </c>
      <c r="E1556" s="324" t="s">
        <v>32</v>
      </c>
      <c r="F1556" s="325">
        <v>705.43399999999997</v>
      </c>
      <c r="G1556" s="42"/>
      <c r="H1556" s="48"/>
    </row>
    <row r="1557" s="2" customFormat="1" ht="16.8" customHeight="1">
      <c r="A1557" s="42"/>
      <c r="B1557" s="48"/>
      <c r="C1557" s="326" t="s">
        <v>1841</v>
      </c>
      <c r="D1557" s="326" t="s">
        <v>2927</v>
      </c>
      <c r="E1557" s="20" t="s">
        <v>32</v>
      </c>
      <c r="F1557" s="327">
        <v>705.43399999999997</v>
      </c>
      <c r="G1557" s="42"/>
      <c r="H1557" s="48"/>
    </row>
    <row r="1558" s="2" customFormat="1" ht="16.8" customHeight="1">
      <c r="A1558" s="42"/>
      <c r="B1558" s="48"/>
      <c r="C1558" s="322" t="s">
        <v>2550</v>
      </c>
      <c r="D1558" s="323" t="s">
        <v>2550</v>
      </c>
      <c r="E1558" s="324" t="s">
        <v>32</v>
      </c>
      <c r="F1558" s="325">
        <v>226.55000000000001</v>
      </c>
      <c r="G1558" s="42"/>
      <c r="H1558" s="48"/>
    </row>
    <row r="1559" s="2" customFormat="1" ht="16.8" customHeight="1">
      <c r="A1559" s="42"/>
      <c r="B1559" s="48"/>
      <c r="C1559" s="326" t="s">
        <v>32</v>
      </c>
      <c r="D1559" s="326" t="s">
        <v>2929</v>
      </c>
      <c r="E1559" s="20" t="s">
        <v>32</v>
      </c>
      <c r="F1559" s="327">
        <v>0</v>
      </c>
      <c r="G1559" s="42"/>
      <c r="H1559" s="48"/>
    </row>
    <row r="1560" s="2" customFormat="1" ht="16.8" customHeight="1">
      <c r="A1560" s="42"/>
      <c r="B1560" s="48"/>
      <c r="C1560" s="326" t="s">
        <v>2550</v>
      </c>
      <c r="D1560" s="326" t="s">
        <v>2930</v>
      </c>
      <c r="E1560" s="20" t="s">
        <v>32</v>
      </c>
      <c r="F1560" s="327">
        <v>226.55000000000001</v>
      </c>
      <c r="G1560" s="42"/>
      <c r="H1560" s="48"/>
    </row>
    <row r="1561" s="2" customFormat="1" ht="16.8" customHeight="1">
      <c r="A1561" s="42"/>
      <c r="B1561" s="48"/>
      <c r="C1561" s="322" t="s">
        <v>1854</v>
      </c>
      <c r="D1561" s="323" t="s">
        <v>1854</v>
      </c>
      <c r="E1561" s="324" t="s">
        <v>32</v>
      </c>
      <c r="F1561" s="325">
        <v>100</v>
      </c>
      <c r="G1561" s="42"/>
      <c r="H1561" s="48"/>
    </row>
    <row r="1562" s="2" customFormat="1" ht="16.8" customHeight="1">
      <c r="A1562" s="42"/>
      <c r="B1562" s="48"/>
      <c r="C1562" s="326" t="s">
        <v>32</v>
      </c>
      <c r="D1562" s="326" t="s">
        <v>1759</v>
      </c>
      <c r="E1562" s="20" t="s">
        <v>32</v>
      </c>
      <c r="F1562" s="327">
        <v>0</v>
      </c>
      <c r="G1562" s="42"/>
      <c r="H1562" s="48"/>
    </row>
    <row r="1563" s="2" customFormat="1" ht="16.8" customHeight="1">
      <c r="A1563" s="42"/>
      <c r="B1563" s="48"/>
      <c r="C1563" s="326" t="s">
        <v>1854</v>
      </c>
      <c r="D1563" s="326" t="s">
        <v>2936</v>
      </c>
      <c r="E1563" s="20" t="s">
        <v>32</v>
      </c>
      <c r="F1563" s="327">
        <v>100</v>
      </c>
      <c r="G1563" s="42"/>
      <c r="H1563" s="48"/>
    </row>
    <row r="1564" s="2" customFormat="1" ht="16.8" customHeight="1">
      <c r="A1564" s="42"/>
      <c r="B1564" s="48"/>
      <c r="C1564" s="322" t="s">
        <v>1760</v>
      </c>
      <c r="D1564" s="323" t="s">
        <v>1760</v>
      </c>
      <c r="E1564" s="324" t="s">
        <v>32</v>
      </c>
      <c r="F1564" s="325">
        <v>1</v>
      </c>
      <c r="G1564" s="42"/>
      <c r="H1564" s="48"/>
    </row>
    <row r="1565" s="2" customFormat="1" ht="16.8" customHeight="1">
      <c r="A1565" s="42"/>
      <c r="B1565" s="48"/>
      <c r="C1565" s="326" t="s">
        <v>32</v>
      </c>
      <c r="D1565" s="326" t="s">
        <v>1759</v>
      </c>
      <c r="E1565" s="20" t="s">
        <v>32</v>
      </c>
      <c r="F1565" s="327">
        <v>0</v>
      </c>
      <c r="G1565" s="42"/>
      <c r="H1565" s="48"/>
    </row>
    <row r="1566" s="2" customFormat="1" ht="16.8" customHeight="1">
      <c r="A1566" s="42"/>
      <c r="B1566" s="48"/>
      <c r="C1566" s="326" t="s">
        <v>1760</v>
      </c>
      <c r="D1566" s="326" t="s">
        <v>1761</v>
      </c>
      <c r="E1566" s="20" t="s">
        <v>32</v>
      </c>
      <c r="F1566" s="327">
        <v>1</v>
      </c>
      <c r="G1566" s="42"/>
      <c r="H1566" s="48"/>
    </row>
    <row r="1567" s="2" customFormat="1" ht="16.8" customHeight="1">
      <c r="A1567" s="42"/>
      <c r="B1567" s="48"/>
      <c r="C1567" s="322" t="s">
        <v>1859</v>
      </c>
      <c r="D1567" s="323" t="s">
        <v>1859</v>
      </c>
      <c r="E1567" s="324" t="s">
        <v>32</v>
      </c>
      <c r="F1567" s="325">
        <v>19</v>
      </c>
      <c r="G1567" s="42"/>
      <c r="H1567" s="48"/>
    </row>
    <row r="1568" s="2" customFormat="1" ht="16.8" customHeight="1">
      <c r="A1568" s="42"/>
      <c r="B1568" s="48"/>
      <c r="C1568" s="326" t="s">
        <v>32</v>
      </c>
      <c r="D1568" s="326" t="s">
        <v>1759</v>
      </c>
      <c r="E1568" s="20" t="s">
        <v>32</v>
      </c>
      <c r="F1568" s="327">
        <v>0</v>
      </c>
      <c r="G1568" s="42"/>
      <c r="H1568" s="48"/>
    </row>
    <row r="1569" s="2" customFormat="1" ht="16.8" customHeight="1">
      <c r="A1569" s="42"/>
      <c r="B1569" s="48"/>
      <c r="C1569" s="326" t="s">
        <v>1859</v>
      </c>
      <c r="D1569" s="326" t="s">
        <v>2938</v>
      </c>
      <c r="E1569" s="20" t="s">
        <v>32</v>
      </c>
      <c r="F1569" s="327">
        <v>19</v>
      </c>
      <c r="G1569" s="42"/>
      <c r="H1569" s="48"/>
    </row>
    <row r="1570" s="2" customFormat="1" ht="16.8" customHeight="1">
      <c r="A1570" s="42"/>
      <c r="B1570" s="48"/>
      <c r="C1570" s="322" t="s">
        <v>1865</v>
      </c>
      <c r="D1570" s="323" t="s">
        <v>1865</v>
      </c>
      <c r="E1570" s="324" t="s">
        <v>32</v>
      </c>
      <c r="F1570" s="325">
        <v>100</v>
      </c>
      <c r="G1570" s="42"/>
      <c r="H1570" s="48"/>
    </row>
    <row r="1571" s="2" customFormat="1" ht="16.8" customHeight="1">
      <c r="A1571" s="42"/>
      <c r="B1571" s="48"/>
      <c r="C1571" s="326" t="s">
        <v>32</v>
      </c>
      <c r="D1571" s="326" t="s">
        <v>1759</v>
      </c>
      <c r="E1571" s="20" t="s">
        <v>32</v>
      </c>
      <c r="F1571" s="327">
        <v>0</v>
      </c>
      <c r="G1571" s="42"/>
      <c r="H1571" s="48"/>
    </row>
    <row r="1572" s="2" customFormat="1" ht="16.8" customHeight="1">
      <c r="A1572" s="42"/>
      <c r="B1572" s="48"/>
      <c r="C1572" s="326" t="s">
        <v>1865</v>
      </c>
      <c r="D1572" s="326" t="s">
        <v>2936</v>
      </c>
      <c r="E1572" s="20" t="s">
        <v>32</v>
      </c>
      <c r="F1572" s="327">
        <v>100</v>
      </c>
      <c r="G1572" s="42"/>
      <c r="H1572" s="48"/>
    </row>
    <row r="1573" s="2" customFormat="1" ht="16.8" customHeight="1">
      <c r="A1573" s="42"/>
      <c r="B1573" s="48"/>
      <c r="C1573" s="322" t="s">
        <v>1876</v>
      </c>
      <c r="D1573" s="323" t="s">
        <v>1876</v>
      </c>
      <c r="E1573" s="324" t="s">
        <v>32</v>
      </c>
      <c r="F1573" s="325">
        <v>5.1799999999999997</v>
      </c>
      <c r="G1573" s="42"/>
      <c r="H1573" s="48"/>
    </row>
    <row r="1574" s="2" customFormat="1" ht="16.8" customHeight="1">
      <c r="A1574" s="42"/>
      <c r="B1574" s="48"/>
      <c r="C1574" s="326" t="s">
        <v>32</v>
      </c>
      <c r="D1574" s="326" t="s">
        <v>2945</v>
      </c>
      <c r="E1574" s="20" t="s">
        <v>32</v>
      </c>
      <c r="F1574" s="327">
        <v>0</v>
      </c>
      <c r="G1574" s="42"/>
      <c r="H1574" s="48"/>
    </row>
    <row r="1575" s="2" customFormat="1" ht="16.8" customHeight="1">
      <c r="A1575" s="42"/>
      <c r="B1575" s="48"/>
      <c r="C1575" s="326" t="s">
        <v>1876</v>
      </c>
      <c r="D1575" s="326" t="s">
        <v>2946</v>
      </c>
      <c r="E1575" s="20" t="s">
        <v>32</v>
      </c>
      <c r="F1575" s="327">
        <v>5.1799999999999997</v>
      </c>
      <c r="G1575" s="42"/>
      <c r="H1575" s="48"/>
    </row>
    <row r="1576" s="2" customFormat="1" ht="16.8" customHeight="1">
      <c r="A1576" s="42"/>
      <c r="B1576" s="48"/>
      <c r="C1576" s="322" t="s">
        <v>1886</v>
      </c>
      <c r="D1576" s="323" t="s">
        <v>1886</v>
      </c>
      <c r="E1576" s="324" t="s">
        <v>32</v>
      </c>
      <c r="F1576" s="325">
        <v>9.0540000000000003</v>
      </c>
      <c r="G1576" s="42"/>
      <c r="H1576" s="48"/>
    </row>
    <row r="1577" s="2" customFormat="1" ht="16.8" customHeight="1">
      <c r="A1577" s="42"/>
      <c r="B1577" s="48"/>
      <c r="C1577" s="326" t="s">
        <v>32</v>
      </c>
      <c r="D1577" s="326" t="s">
        <v>2955</v>
      </c>
      <c r="E1577" s="20" t="s">
        <v>32</v>
      </c>
      <c r="F1577" s="327">
        <v>0</v>
      </c>
      <c r="G1577" s="42"/>
      <c r="H1577" s="48"/>
    </row>
    <row r="1578" s="2" customFormat="1" ht="16.8" customHeight="1">
      <c r="A1578" s="42"/>
      <c r="B1578" s="48"/>
      <c r="C1578" s="326" t="s">
        <v>1886</v>
      </c>
      <c r="D1578" s="326" t="s">
        <v>2956</v>
      </c>
      <c r="E1578" s="20" t="s">
        <v>32</v>
      </c>
      <c r="F1578" s="327">
        <v>9.0540000000000003</v>
      </c>
      <c r="G1578" s="42"/>
      <c r="H1578" s="48"/>
    </row>
    <row r="1579" s="2" customFormat="1" ht="16.8" customHeight="1">
      <c r="A1579" s="42"/>
      <c r="B1579" s="48"/>
      <c r="C1579" s="322" t="s">
        <v>2239</v>
      </c>
      <c r="D1579" s="323" t="s">
        <v>2239</v>
      </c>
      <c r="E1579" s="324" t="s">
        <v>32</v>
      </c>
      <c r="F1579" s="325">
        <v>9.0540000000000003</v>
      </c>
      <c r="G1579" s="42"/>
      <c r="H1579" s="48"/>
    </row>
    <row r="1580" s="2" customFormat="1" ht="16.8" customHeight="1">
      <c r="A1580" s="42"/>
      <c r="B1580" s="48"/>
      <c r="C1580" s="326" t="s">
        <v>2239</v>
      </c>
      <c r="D1580" s="326" t="s">
        <v>2961</v>
      </c>
      <c r="E1580" s="20" t="s">
        <v>32</v>
      </c>
      <c r="F1580" s="327">
        <v>9.0540000000000003</v>
      </c>
      <c r="G1580" s="42"/>
      <c r="H1580" s="48"/>
    </row>
    <row r="1581" s="2" customFormat="1" ht="16.8" customHeight="1">
      <c r="A1581" s="42"/>
      <c r="B1581" s="48"/>
      <c r="C1581" s="322" t="s">
        <v>2243</v>
      </c>
      <c r="D1581" s="323" t="s">
        <v>2243</v>
      </c>
      <c r="E1581" s="324" t="s">
        <v>32</v>
      </c>
      <c r="F1581" s="325">
        <v>0.88404000000000005</v>
      </c>
      <c r="G1581" s="42"/>
      <c r="H1581" s="48"/>
    </row>
    <row r="1582" s="2" customFormat="1" ht="16.8" customHeight="1">
      <c r="A1582" s="42"/>
      <c r="B1582" s="48"/>
      <c r="C1582" s="326" t="s">
        <v>2243</v>
      </c>
      <c r="D1582" s="326" t="s">
        <v>2966</v>
      </c>
      <c r="E1582" s="20" t="s">
        <v>32</v>
      </c>
      <c r="F1582" s="327">
        <v>0.88400000000000001</v>
      </c>
      <c r="G1582" s="42"/>
      <c r="H1582" s="48"/>
    </row>
    <row r="1583" s="2" customFormat="1" ht="16.8" customHeight="1">
      <c r="A1583" s="42"/>
      <c r="B1583" s="48"/>
      <c r="C1583" s="322" t="s">
        <v>2247</v>
      </c>
      <c r="D1583" s="323" t="s">
        <v>2247</v>
      </c>
      <c r="E1583" s="324" t="s">
        <v>32</v>
      </c>
      <c r="F1583" s="325">
        <v>1.8311999999999999</v>
      </c>
      <c r="G1583" s="42"/>
      <c r="H1583" s="48"/>
    </row>
    <row r="1584" s="2" customFormat="1" ht="16.8" customHeight="1">
      <c r="A1584" s="42"/>
      <c r="B1584" s="48"/>
      <c r="C1584" s="326" t="s">
        <v>32</v>
      </c>
      <c r="D1584" s="326" t="s">
        <v>4259</v>
      </c>
      <c r="E1584" s="20" t="s">
        <v>32</v>
      </c>
      <c r="F1584" s="327">
        <v>0</v>
      </c>
      <c r="G1584" s="42"/>
      <c r="H1584" s="48"/>
    </row>
    <row r="1585" s="2" customFormat="1" ht="16.8" customHeight="1">
      <c r="A1585" s="42"/>
      <c r="B1585" s="48"/>
      <c r="C1585" s="326" t="s">
        <v>2247</v>
      </c>
      <c r="D1585" s="326" t="s">
        <v>4260</v>
      </c>
      <c r="E1585" s="20" t="s">
        <v>32</v>
      </c>
      <c r="F1585" s="327">
        <v>1.831</v>
      </c>
      <c r="G1585" s="42"/>
      <c r="H1585" s="48"/>
    </row>
    <row r="1586" s="2" customFormat="1" ht="16.8" customHeight="1">
      <c r="A1586" s="42"/>
      <c r="B1586" s="48"/>
      <c r="C1586" s="322" t="s">
        <v>1768</v>
      </c>
      <c r="D1586" s="323" t="s">
        <v>1768</v>
      </c>
      <c r="E1586" s="324" t="s">
        <v>32</v>
      </c>
      <c r="F1586" s="325">
        <v>240</v>
      </c>
      <c r="G1586" s="42"/>
      <c r="H1586" s="48"/>
    </row>
    <row r="1587" s="2" customFormat="1" ht="16.8" customHeight="1">
      <c r="A1587" s="42"/>
      <c r="B1587" s="48"/>
      <c r="C1587" s="326" t="s">
        <v>32</v>
      </c>
      <c r="D1587" s="326" t="s">
        <v>1759</v>
      </c>
      <c r="E1587" s="20" t="s">
        <v>32</v>
      </c>
      <c r="F1587" s="327">
        <v>0</v>
      </c>
      <c r="G1587" s="42"/>
      <c r="H1587" s="48"/>
    </row>
    <row r="1588" s="2" customFormat="1" ht="16.8" customHeight="1">
      <c r="A1588" s="42"/>
      <c r="B1588" s="48"/>
      <c r="C1588" s="326" t="s">
        <v>1768</v>
      </c>
      <c r="D1588" s="326" t="s">
        <v>2894</v>
      </c>
      <c r="E1588" s="20" t="s">
        <v>32</v>
      </c>
      <c r="F1588" s="327">
        <v>240</v>
      </c>
      <c r="G1588" s="42"/>
      <c r="H1588" s="48"/>
    </row>
    <row r="1589" s="2" customFormat="1" ht="16.8" customHeight="1">
      <c r="A1589" s="42"/>
      <c r="B1589" s="48"/>
      <c r="C1589" s="322" t="s">
        <v>1916</v>
      </c>
      <c r="D1589" s="323" t="s">
        <v>1916</v>
      </c>
      <c r="E1589" s="324" t="s">
        <v>32</v>
      </c>
      <c r="F1589" s="325">
        <v>0.63</v>
      </c>
      <c r="G1589" s="42"/>
      <c r="H1589" s="48"/>
    </row>
    <row r="1590" s="2" customFormat="1" ht="16.8" customHeight="1">
      <c r="A1590" s="42"/>
      <c r="B1590" s="48"/>
      <c r="C1590" s="326" t="s">
        <v>1916</v>
      </c>
      <c r="D1590" s="326" t="s">
        <v>2976</v>
      </c>
      <c r="E1590" s="20" t="s">
        <v>32</v>
      </c>
      <c r="F1590" s="327">
        <v>0.63</v>
      </c>
      <c r="G1590" s="42"/>
      <c r="H1590" s="48"/>
    </row>
    <row r="1591" s="2" customFormat="1" ht="16.8" customHeight="1">
      <c r="A1591" s="42"/>
      <c r="B1591" s="48"/>
      <c r="C1591" s="322" t="s">
        <v>1926</v>
      </c>
      <c r="D1591" s="323" t="s">
        <v>1926</v>
      </c>
      <c r="E1591" s="324" t="s">
        <v>32</v>
      </c>
      <c r="F1591" s="325">
        <v>33.840000000000003</v>
      </c>
      <c r="G1591" s="42"/>
      <c r="H1591" s="48"/>
    </row>
    <row r="1592" s="2" customFormat="1" ht="16.8" customHeight="1">
      <c r="A1592" s="42"/>
      <c r="B1592" s="48"/>
      <c r="C1592" s="326" t="s">
        <v>32</v>
      </c>
      <c r="D1592" s="326" t="s">
        <v>2982</v>
      </c>
      <c r="E1592" s="20" t="s">
        <v>32</v>
      </c>
      <c r="F1592" s="327">
        <v>0</v>
      </c>
      <c r="G1592" s="42"/>
      <c r="H1592" s="48"/>
    </row>
    <row r="1593" s="2" customFormat="1" ht="16.8" customHeight="1">
      <c r="A1593" s="42"/>
      <c r="B1593" s="48"/>
      <c r="C1593" s="326" t="s">
        <v>1926</v>
      </c>
      <c r="D1593" s="326" t="s">
        <v>2983</v>
      </c>
      <c r="E1593" s="20" t="s">
        <v>32</v>
      </c>
      <c r="F1593" s="327">
        <v>33.840000000000003</v>
      </c>
      <c r="G1593" s="42"/>
      <c r="H1593" s="48"/>
    </row>
    <row r="1594" s="2" customFormat="1" ht="16.8" customHeight="1">
      <c r="A1594" s="42"/>
      <c r="B1594" s="48"/>
      <c r="C1594" s="322" t="s">
        <v>1933</v>
      </c>
      <c r="D1594" s="323" t="s">
        <v>1933</v>
      </c>
      <c r="E1594" s="324" t="s">
        <v>32</v>
      </c>
      <c r="F1594" s="325">
        <v>34.140000000000001</v>
      </c>
      <c r="G1594" s="42"/>
      <c r="H1594" s="48"/>
    </row>
    <row r="1595" s="2" customFormat="1" ht="16.8" customHeight="1">
      <c r="A1595" s="42"/>
      <c r="B1595" s="48"/>
      <c r="C1595" s="326" t="s">
        <v>1933</v>
      </c>
      <c r="D1595" s="326" t="s">
        <v>2988</v>
      </c>
      <c r="E1595" s="20" t="s">
        <v>32</v>
      </c>
      <c r="F1595" s="327">
        <v>34.140000000000001</v>
      </c>
      <c r="G1595" s="42"/>
      <c r="H1595" s="48"/>
    </row>
    <row r="1596" s="2" customFormat="1" ht="16.8" customHeight="1">
      <c r="A1596" s="42"/>
      <c r="B1596" s="48"/>
      <c r="C1596" s="322" t="s">
        <v>1940</v>
      </c>
      <c r="D1596" s="323" t="s">
        <v>1940</v>
      </c>
      <c r="E1596" s="324" t="s">
        <v>32</v>
      </c>
      <c r="F1596" s="325">
        <v>12.42</v>
      </c>
      <c r="G1596" s="42"/>
      <c r="H1596" s="48"/>
    </row>
    <row r="1597" s="2" customFormat="1" ht="16.8" customHeight="1">
      <c r="A1597" s="42"/>
      <c r="B1597" s="48"/>
      <c r="C1597" s="326" t="s">
        <v>32</v>
      </c>
      <c r="D1597" s="326" t="s">
        <v>4261</v>
      </c>
      <c r="E1597" s="20" t="s">
        <v>32</v>
      </c>
      <c r="F1597" s="327">
        <v>0</v>
      </c>
      <c r="G1597" s="42"/>
      <c r="H1597" s="48"/>
    </row>
    <row r="1598" s="2" customFormat="1" ht="16.8" customHeight="1">
      <c r="A1598" s="42"/>
      <c r="B1598" s="48"/>
      <c r="C1598" s="326" t="s">
        <v>1940</v>
      </c>
      <c r="D1598" s="326" t="s">
        <v>4262</v>
      </c>
      <c r="E1598" s="20" t="s">
        <v>32</v>
      </c>
      <c r="F1598" s="327">
        <v>12.42</v>
      </c>
      <c r="G1598" s="42"/>
      <c r="H1598" s="48"/>
    </row>
    <row r="1599" s="2" customFormat="1" ht="16.8" customHeight="1">
      <c r="A1599" s="42"/>
      <c r="B1599" s="48"/>
      <c r="C1599" s="322" t="s">
        <v>1948</v>
      </c>
      <c r="D1599" s="323" t="s">
        <v>1948</v>
      </c>
      <c r="E1599" s="324" t="s">
        <v>32</v>
      </c>
      <c r="F1599" s="325">
        <v>36</v>
      </c>
      <c r="G1599" s="42"/>
      <c r="H1599" s="48"/>
    </row>
    <row r="1600" s="2" customFormat="1" ht="16.8" customHeight="1">
      <c r="A1600" s="42"/>
      <c r="B1600" s="48"/>
      <c r="C1600" s="326" t="s">
        <v>32</v>
      </c>
      <c r="D1600" s="326" t="s">
        <v>2424</v>
      </c>
      <c r="E1600" s="20" t="s">
        <v>32</v>
      </c>
      <c r="F1600" s="327">
        <v>0</v>
      </c>
      <c r="G1600" s="42"/>
      <c r="H1600" s="48"/>
    </row>
    <row r="1601" s="2" customFormat="1" ht="16.8" customHeight="1">
      <c r="A1601" s="42"/>
      <c r="B1601" s="48"/>
      <c r="C1601" s="326" t="s">
        <v>1948</v>
      </c>
      <c r="D1601" s="326" t="s">
        <v>2994</v>
      </c>
      <c r="E1601" s="20" t="s">
        <v>32</v>
      </c>
      <c r="F1601" s="327">
        <v>36</v>
      </c>
      <c r="G1601" s="42"/>
      <c r="H1601" s="48"/>
    </row>
    <row r="1602" s="2" customFormat="1" ht="16.8" customHeight="1">
      <c r="A1602" s="42"/>
      <c r="B1602" s="48"/>
      <c r="C1602" s="322" t="s">
        <v>1955</v>
      </c>
      <c r="D1602" s="323" t="s">
        <v>1955</v>
      </c>
      <c r="E1602" s="324" t="s">
        <v>32</v>
      </c>
      <c r="F1602" s="325">
        <v>36</v>
      </c>
      <c r="G1602" s="42"/>
      <c r="H1602" s="48"/>
    </row>
    <row r="1603" s="2" customFormat="1" ht="16.8" customHeight="1">
      <c r="A1603" s="42"/>
      <c r="B1603" s="48"/>
      <c r="C1603" s="326" t="s">
        <v>32</v>
      </c>
      <c r="D1603" s="326" t="s">
        <v>1968</v>
      </c>
      <c r="E1603" s="20" t="s">
        <v>32</v>
      </c>
      <c r="F1603" s="327">
        <v>0</v>
      </c>
      <c r="G1603" s="42"/>
      <c r="H1603" s="48"/>
    </row>
    <row r="1604" s="2" customFormat="1" ht="16.8" customHeight="1">
      <c r="A1604" s="42"/>
      <c r="B1604" s="48"/>
      <c r="C1604" s="326" t="s">
        <v>1955</v>
      </c>
      <c r="D1604" s="326" t="s">
        <v>2994</v>
      </c>
      <c r="E1604" s="20" t="s">
        <v>32</v>
      </c>
      <c r="F1604" s="327">
        <v>36</v>
      </c>
      <c r="G1604" s="42"/>
      <c r="H1604" s="48"/>
    </row>
    <row r="1605" s="2" customFormat="1" ht="16.8" customHeight="1">
      <c r="A1605" s="42"/>
      <c r="B1605" s="48"/>
      <c r="C1605" s="322" t="s">
        <v>1962</v>
      </c>
      <c r="D1605" s="323" t="s">
        <v>1962</v>
      </c>
      <c r="E1605" s="324" t="s">
        <v>32</v>
      </c>
      <c r="F1605" s="325">
        <v>3</v>
      </c>
      <c r="G1605" s="42"/>
      <c r="H1605" s="48"/>
    </row>
    <row r="1606" s="2" customFormat="1" ht="16.8" customHeight="1">
      <c r="A1606" s="42"/>
      <c r="B1606" s="48"/>
      <c r="C1606" s="326" t="s">
        <v>1962</v>
      </c>
      <c r="D1606" s="326" t="s">
        <v>3010</v>
      </c>
      <c r="E1606" s="20" t="s">
        <v>32</v>
      </c>
      <c r="F1606" s="327">
        <v>3</v>
      </c>
      <c r="G1606" s="42"/>
      <c r="H1606" s="48"/>
    </row>
    <row r="1607" s="2" customFormat="1" ht="16.8" customHeight="1">
      <c r="A1607" s="42"/>
      <c r="B1607" s="48"/>
      <c r="C1607" s="322" t="s">
        <v>1969</v>
      </c>
      <c r="D1607" s="323" t="s">
        <v>1969</v>
      </c>
      <c r="E1607" s="324" t="s">
        <v>32</v>
      </c>
      <c r="F1607" s="325">
        <v>16.204000000000001</v>
      </c>
      <c r="G1607" s="42"/>
      <c r="H1607" s="48"/>
    </row>
    <row r="1608" s="2" customFormat="1" ht="16.8" customHeight="1">
      <c r="A1608" s="42"/>
      <c r="B1608" s="48"/>
      <c r="C1608" s="326" t="s">
        <v>32</v>
      </c>
      <c r="D1608" s="326" t="s">
        <v>3015</v>
      </c>
      <c r="E1608" s="20" t="s">
        <v>32</v>
      </c>
      <c r="F1608" s="327">
        <v>0</v>
      </c>
      <c r="G1608" s="42"/>
      <c r="H1608" s="48"/>
    </row>
    <row r="1609" s="2" customFormat="1" ht="16.8" customHeight="1">
      <c r="A1609" s="42"/>
      <c r="B1609" s="48"/>
      <c r="C1609" s="326" t="s">
        <v>1969</v>
      </c>
      <c r="D1609" s="326" t="s">
        <v>3016</v>
      </c>
      <c r="E1609" s="20" t="s">
        <v>32</v>
      </c>
      <c r="F1609" s="327">
        <v>16.204000000000001</v>
      </c>
      <c r="G1609" s="42"/>
      <c r="H1609" s="48"/>
    </row>
    <row r="1610" s="2" customFormat="1" ht="16.8" customHeight="1">
      <c r="A1610" s="42"/>
      <c r="B1610" s="48"/>
      <c r="C1610" s="322" t="s">
        <v>2047</v>
      </c>
      <c r="D1610" s="323" t="s">
        <v>2047</v>
      </c>
      <c r="E1610" s="324" t="s">
        <v>32</v>
      </c>
      <c r="F1610" s="325">
        <v>13</v>
      </c>
      <c r="G1610" s="42"/>
      <c r="H1610" s="48"/>
    </row>
    <row r="1611" s="2" customFormat="1" ht="16.8" customHeight="1">
      <c r="A1611" s="42"/>
      <c r="B1611" s="48"/>
      <c r="C1611" s="326" t="s">
        <v>32</v>
      </c>
      <c r="D1611" s="326" t="s">
        <v>3021</v>
      </c>
      <c r="E1611" s="20" t="s">
        <v>32</v>
      </c>
      <c r="F1611" s="327">
        <v>0</v>
      </c>
      <c r="G1611" s="42"/>
      <c r="H1611" s="48"/>
    </row>
    <row r="1612" s="2" customFormat="1" ht="16.8" customHeight="1">
      <c r="A1612" s="42"/>
      <c r="B1612" s="48"/>
      <c r="C1612" s="326" t="s">
        <v>2047</v>
      </c>
      <c r="D1612" s="326" t="s">
        <v>3022</v>
      </c>
      <c r="E1612" s="20" t="s">
        <v>32</v>
      </c>
      <c r="F1612" s="327">
        <v>13</v>
      </c>
      <c r="G1612" s="42"/>
      <c r="H1612" s="48"/>
    </row>
    <row r="1613" s="2" customFormat="1" ht="16.8" customHeight="1">
      <c r="A1613" s="42"/>
      <c r="B1613" s="48"/>
      <c r="C1613" s="322" t="s">
        <v>1775</v>
      </c>
      <c r="D1613" s="323" t="s">
        <v>1775</v>
      </c>
      <c r="E1613" s="324" t="s">
        <v>32</v>
      </c>
      <c r="F1613" s="325">
        <v>296</v>
      </c>
      <c r="G1613" s="42"/>
      <c r="H1613" s="48"/>
    </row>
    <row r="1614" s="2" customFormat="1" ht="16.8" customHeight="1">
      <c r="A1614" s="42"/>
      <c r="B1614" s="48"/>
      <c r="C1614" s="326" t="s">
        <v>32</v>
      </c>
      <c r="D1614" s="326" t="s">
        <v>4263</v>
      </c>
      <c r="E1614" s="20" t="s">
        <v>32</v>
      </c>
      <c r="F1614" s="327">
        <v>0</v>
      </c>
      <c r="G1614" s="42"/>
      <c r="H1614" s="48"/>
    </row>
    <row r="1615" s="2" customFormat="1" ht="16.8" customHeight="1">
      <c r="A1615" s="42"/>
      <c r="B1615" s="48"/>
      <c r="C1615" s="326" t="s">
        <v>1775</v>
      </c>
      <c r="D1615" s="326" t="s">
        <v>4264</v>
      </c>
      <c r="E1615" s="20" t="s">
        <v>32</v>
      </c>
      <c r="F1615" s="327">
        <v>296</v>
      </c>
      <c r="G1615" s="42"/>
      <c r="H1615" s="48"/>
    </row>
    <row r="1616" s="2" customFormat="1" ht="16.8" customHeight="1">
      <c r="A1616" s="42"/>
      <c r="B1616" s="48"/>
      <c r="C1616" s="322" t="s">
        <v>2302</v>
      </c>
      <c r="D1616" s="323" t="s">
        <v>2302</v>
      </c>
      <c r="E1616" s="324" t="s">
        <v>32</v>
      </c>
      <c r="F1616" s="325">
        <v>2</v>
      </c>
      <c r="G1616" s="42"/>
      <c r="H1616" s="48"/>
    </row>
    <row r="1617" s="2" customFormat="1" ht="16.8" customHeight="1">
      <c r="A1617" s="42"/>
      <c r="B1617" s="48"/>
      <c r="C1617" s="326" t="s">
        <v>32</v>
      </c>
      <c r="D1617" s="326" t="s">
        <v>3021</v>
      </c>
      <c r="E1617" s="20" t="s">
        <v>32</v>
      </c>
      <c r="F1617" s="327">
        <v>0</v>
      </c>
      <c r="G1617" s="42"/>
      <c r="H1617" s="48"/>
    </row>
    <row r="1618" s="2" customFormat="1" ht="16.8" customHeight="1">
      <c r="A1618" s="42"/>
      <c r="B1618" s="48"/>
      <c r="C1618" s="326" t="s">
        <v>2302</v>
      </c>
      <c r="D1618" s="326" t="s">
        <v>3026</v>
      </c>
      <c r="E1618" s="20" t="s">
        <v>32</v>
      </c>
      <c r="F1618" s="327">
        <v>2</v>
      </c>
      <c r="G1618" s="42"/>
      <c r="H1618" s="48"/>
    </row>
    <row r="1619" s="2" customFormat="1" ht="16.8" customHeight="1">
      <c r="A1619" s="42"/>
      <c r="B1619" s="48"/>
      <c r="C1619" s="322" t="s">
        <v>2305</v>
      </c>
      <c r="D1619" s="323" t="s">
        <v>2305</v>
      </c>
      <c r="E1619" s="324" t="s">
        <v>32</v>
      </c>
      <c r="F1619" s="325">
        <v>56</v>
      </c>
      <c r="G1619" s="42"/>
      <c r="H1619" s="48"/>
    </row>
    <row r="1620" s="2" customFormat="1" ht="16.8" customHeight="1">
      <c r="A1620" s="42"/>
      <c r="B1620" s="48"/>
      <c r="C1620" s="326" t="s">
        <v>32</v>
      </c>
      <c r="D1620" s="326" t="s">
        <v>3031</v>
      </c>
      <c r="E1620" s="20" t="s">
        <v>32</v>
      </c>
      <c r="F1620" s="327">
        <v>0</v>
      </c>
      <c r="G1620" s="42"/>
      <c r="H1620" s="48"/>
    </row>
    <row r="1621" s="2" customFormat="1" ht="16.8" customHeight="1">
      <c r="A1621" s="42"/>
      <c r="B1621" s="48"/>
      <c r="C1621" s="326" t="s">
        <v>2305</v>
      </c>
      <c r="D1621" s="326" t="s">
        <v>3032</v>
      </c>
      <c r="E1621" s="20" t="s">
        <v>32</v>
      </c>
      <c r="F1621" s="327">
        <v>56</v>
      </c>
      <c r="G1621" s="42"/>
      <c r="H1621" s="48"/>
    </row>
    <row r="1622" s="2" customFormat="1" ht="16.8" customHeight="1">
      <c r="A1622" s="42"/>
      <c r="B1622" s="48"/>
      <c r="C1622" s="322" t="s">
        <v>2060</v>
      </c>
      <c r="D1622" s="323" t="s">
        <v>2060</v>
      </c>
      <c r="E1622" s="324" t="s">
        <v>32</v>
      </c>
      <c r="F1622" s="325">
        <v>1</v>
      </c>
      <c r="G1622" s="42"/>
      <c r="H1622" s="48"/>
    </row>
    <row r="1623" s="2" customFormat="1" ht="16.8" customHeight="1">
      <c r="A1623" s="42"/>
      <c r="B1623" s="48"/>
      <c r="C1623" s="326" t="s">
        <v>2060</v>
      </c>
      <c r="D1623" s="326" t="s">
        <v>3034</v>
      </c>
      <c r="E1623" s="20" t="s">
        <v>32</v>
      </c>
      <c r="F1623" s="327">
        <v>1</v>
      </c>
      <c r="G1623" s="42"/>
      <c r="H1623" s="48"/>
    </row>
    <row r="1624" s="2" customFormat="1" ht="16.8" customHeight="1">
      <c r="A1624" s="42"/>
      <c r="B1624" s="48"/>
      <c r="C1624" s="322" t="s">
        <v>2066</v>
      </c>
      <c r="D1624" s="323" t="s">
        <v>2066</v>
      </c>
      <c r="E1624" s="324" t="s">
        <v>32</v>
      </c>
      <c r="F1624" s="325">
        <v>12.24</v>
      </c>
      <c r="G1624" s="42"/>
      <c r="H1624" s="48"/>
    </row>
    <row r="1625" s="2" customFormat="1" ht="16.8" customHeight="1">
      <c r="A1625" s="42"/>
      <c r="B1625" s="48"/>
      <c r="C1625" s="326" t="s">
        <v>32</v>
      </c>
      <c r="D1625" s="326" t="s">
        <v>3039</v>
      </c>
      <c r="E1625" s="20" t="s">
        <v>32</v>
      </c>
      <c r="F1625" s="327">
        <v>0</v>
      </c>
      <c r="G1625" s="42"/>
      <c r="H1625" s="48"/>
    </row>
    <row r="1626" s="2" customFormat="1" ht="16.8" customHeight="1">
      <c r="A1626" s="42"/>
      <c r="B1626" s="48"/>
      <c r="C1626" s="326" t="s">
        <v>2066</v>
      </c>
      <c r="D1626" s="326" t="s">
        <v>3040</v>
      </c>
      <c r="E1626" s="20" t="s">
        <v>32</v>
      </c>
      <c r="F1626" s="327">
        <v>12.24</v>
      </c>
      <c r="G1626" s="42"/>
      <c r="H1626" s="48"/>
    </row>
    <row r="1627" s="2" customFormat="1" ht="16.8" customHeight="1">
      <c r="A1627" s="42"/>
      <c r="B1627" s="48"/>
      <c r="C1627" s="322" t="s">
        <v>2073</v>
      </c>
      <c r="D1627" s="323" t="s">
        <v>2073</v>
      </c>
      <c r="E1627" s="324" t="s">
        <v>32</v>
      </c>
      <c r="F1627" s="325">
        <v>2.7200000000000002</v>
      </c>
      <c r="G1627" s="42"/>
      <c r="H1627" s="48"/>
    </row>
    <row r="1628" s="2" customFormat="1" ht="16.8" customHeight="1">
      <c r="A1628" s="42"/>
      <c r="B1628" s="48"/>
      <c r="C1628" s="326" t="s">
        <v>2073</v>
      </c>
      <c r="D1628" s="326" t="s">
        <v>3043</v>
      </c>
      <c r="E1628" s="20" t="s">
        <v>32</v>
      </c>
      <c r="F1628" s="327">
        <v>2.7200000000000002</v>
      </c>
      <c r="G1628" s="42"/>
      <c r="H1628" s="48"/>
    </row>
    <row r="1629" s="2" customFormat="1" ht="16.8" customHeight="1">
      <c r="A1629" s="42"/>
      <c r="B1629" s="48"/>
      <c r="C1629" s="322" t="s">
        <v>1730</v>
      </c>
      <c r="D1629" s="323" t="s">
        <v>1730</v>
      </c>
      <c r="E1629" s="324" t="s">
        <v>32</v>
      </c>
      <c r="F1629" s="325">
        <v>15</v>
      </c>
      <c r="G1629" s="42"/>
      <c r="H1629" s="48"/>
    </row>
    <row r="1630" s="2" customFormat="1" ht="16.8" customHeight="1">
      <c r="A1630" s="42"/>
      <c r="B1630" s="48"/>
      <c r="C1630" s="326" t="s">
        <v>1730</v>
      </c>
      <c r="D1630" s="326" t="s">
        <v>3048</v>
      </c>
      <c r="E1630" s="20" t="s">
        <v>32</v>
      </c>
      <c r="F1630" s="327">
        <v>15</v>
      </c>
      <c r="G1630" s="42"/>
      <c r="H1630" s="48"/>
    </row>
    <row r="1631" s="2" customFormat="1" ht="16.8" customHeight="1">
      <c r="A1631" s="42"/>
      <c r="B1631" s="48"/>
      <c r="C1631" s="322" t="s">
        <v>2315</v>
      </c>
      <c r="D1631" s="323" t="s">
        <v>2315</v>
      </c>
      <c r="E1631" s="324" t="s">
        <v>32</v>
      </c>
      <c r="F1631" s="325">
        <v>711.74000000000001</v>
      </c>
      <c r="G1631" s="42"/>
      <c r="H1631" s="48"/>
    </row>
    <row r="1632" s="2" customFormat="1" ht="16.8" customHeight="1">
      <c r="A1632" s="42"/>
      <c r="B1632" s="48"/>
      <c r="C1632" s="326" t="s">
        <v>32</v>
      </c>
      <c r="D1632" s="326" t="s">
        <v>3051</v>
      </c>
      <c r="E1632" s="20" t="s">
        <v>32</v>
      </c>
      <c r="F1632" s="327">
        <v>0</v>
      </c>
      <c r="G1632" s="42"/>
      <c r="H1632" s="48"/>
    </row>
    <row r="1633" s="2" customFormat="1" ht="16.8" customHeight="1">
      <c r="A1633" s="42"/>
      <c r="B1633" s="48"/>
      <c r="C1633" s="326" t="s">
        <v>2315</v>
      </c>
      <c r="D1633" s="326" t="s">
        <v>3052</v>
      </c>
      <c r="E1633" s="20" t="s">
        <v>32</v>
      </c>
      <c r="F1633" s="327">
        <v>711.74000000000001</v>
      </c>
      <c r="G1633" s="42"/>
      <c r="H1633" s="48"/>
    </row>
    <row r="1634" s="2" customFormat="1" ht="16.8" customHeight="1">
      <c r="A1634" s="42"/>
      <c r="B1634" s="48"/>
      <c r="C1634" s="322" t="s">
        <v>2320</v>
      </c>
      <c r="D1634" s="323" t="s">
        <v>2320</v>
      </c>
      <c r="E1634" s="324" t="s">
        <v>32</v>
      </c>
      <c r="F1634" s="325">
        <v>0.20999999999999999</v>
      </c>
      <c r="G1634" s="42"/>
      <c r="H1634" s="48"/>
    </row>
    <row r="1635" s="2" customFormat="1" ht="16.8" customHeight="1">
      <c r="A1635" s="42"/>
      <c r="B1635" s="48"/>
      <c r="C1635" s="326" t="s">
        <v>2320</v>
      </c>
      <c r="D1635" s="326" t="s">
        <v>3057</v>
      </c>
      <c r="E1635" s="20" t="s">
        <v>32</v>
      </c>
      <c r="F1635" s="327">
        <v>0.20999999999999999</v>
      </c>
      <c r="G1635" s="42"/>
      <c r="H1635" s="48"/>
    </row>
    <row r="1636" s="2" customFormat="1" ht="16.8" customHeight="1">
      <c r="A1636" s="42"/>
      <c r="B1636" s="48"/>
      <c r="C1636" s="322" t="s">
        <v>2098</v>
      </c>
      <c r="D1636" s="323" t="s">
        <v>2098</v>
      </c>
      <c r="E1636" s="324" t="s">
        <v>32</v>
      </c>
      <c r="F1636" s="325">
        <v>30.478000000000002</v>
      </c>
      <c r="G1636" s="42"/>
      <c r="H1636" s="48"/>
    </row>
    <row r="1637" s="2" customFormat="1" ht="16.8" customHeight="1">
      <c r="A1637" s="42"/>
      <c r="B1637" s="48"/>
      <c r="C1637" s="326" t="s">
        <v>2098</v>
      </c>
      <c r="D1637" s="326" t="s">
        <v>4265</v>
      </c>
      <c r="E1637" s="20" t="s">
        <v>32</v>
      </c>
      <c r="F1637" s="327">
        <v>30.478000000000002</v>
      </c>
      <c r="G1637" s="42"/>
      <c r="H1637" s="48"/>
    </row>
    <row r="1638" s="2" customFormat="1" ht="16.8" customHeight="1">
      <c r="A1638" s="42"/>
      <c r="B1638" s="48"/>
      <c r="C1638" s="322" t="s">
        <v>1783</v>
      </c>
      <c r="D1638" s="323" t="s">
        <v>1783</v>
      </c>
      <c r="E1638" s="324" t="s">
        <v>32</v>
      </c>
      <c r="F1638" s="325">
        <v>74</v>
      </c>
      <c r="G1638" s="42"/>
      <c r="H1638" s="48"/>
    </row>
    <row r="1639" s="2" customFormat="1" ht="16.8" customHeight="1">
      <c r="A1639" s="42"/>
      <c r="B1639" s="48"/>
      <c r="C1639" s="326" t="s">
        <v>32</v>
      </c>
      <c r="D1639" s="326" t="s">
        <v>2903</v>
      </c>
      <c r="E1639" s="20" t="s">
        <v>32</v>
      </c>
      <c r="F1639" s="327">
        <v>0</v>
      </c>
      <c r="G1639" s="42"/>
      <c r="H1639" s="48"/>
    </row>
    <row r="1640" s="2" customFormat="1" ht="16.8" customHeight="1">
      <c r="A1640" s="42"/>
      <c r="B1640" s="48"/>
      <c r="C1640" s="326" t="s">
        <v>1783</v>
      </c>
      <c r="D1640" s="326" t="s">
        <v>2904</v>
      </c>
      <c r="E1640" s="20" t="s">
        <v>32</v>
      </c>
      <c r="F1640" s="327">
        <v>74</v>
      </c>
      <c r="G1640" s="42"/>
      <c r="H1640" s="48"/>
    </row>
    <row r="1641" s="2" customFormat="1" ht="16.8" customHeight="1">
      <c r="A1641" s="42"/>
      <c r="B1641" s="48"/>
      <c r="C1641" s="322" t="s">
        <v>2110</v>
      </c>
      <c r="D1641" s="323" t="s">
        <v>2110</v>
      </c>
      <c r="E1641" s="324" t="s">
        <v>32</v>
      </c>
      <c r="F1641" s="325">
        <v>63.079999999999998</v>
      </c>
      <c r="G1641" s="42"/>
      <c r="H1641" s="48"/>
    </row>
    <row r="1642" s="2" customFormat="1" ht="16.8" customHeight="1">
      <c r="A1642" s="42"/>
      <c r="B1642" s="48"/>
      <c r="C1642" s="326" t="s">
        <v>32</v>
      </c>
      <c r="D1642" s="326" t="s">
        <v>2997</v>
      </c>
      <c r="E1642" s="20" t="s">
        <v>32</v>
      </c>
      <c r="F1642" s="327">
        <v>0</v>
      </c>
      <c r="G1642" s="42"/>
      <c r="H1642" s="48"/>
    </row>
    <row r="1643" s="2" customFormat="1" ht="16.8" customHeight="1">
      <c r="A1643" s="42"/>
      <c r="B1643" s="48"/>
      <c r="C1643" s="326" t="s">
        <v>2110</v>
      </c>
      <c r="D1643" s="326" t="s">
        <v>2998</v>
      </c>
      <c r="E1643" s="20" t="s">
        <v>32</v>
      </c>
      <c r="F1643" s="327">
        <v>63.079999999999998</v>
      </c>
      <c r="G1643" s="42"/>
      <c r="H1643" s="48"/>
    </row>
    <row r="1644" s="2" customFormat="1" ht="16.8" customHeight="1">
      <c r="A1644" s="42"/>
      <c r="B1644" s="48"/>
      <c r="C1644" s="322" t="s">
        <v>2122</v>
      </c>
      <c r="D1644" s="323" t="s">
        <v>2122</v>
      </c>
      <c r="E1644" s="324" t="s">
        <v>32</v>
      </c>
      <c r="F1644" s="325">
        <v>63.079999999999998</v>
      </c>
      <c r="G1644" s="42"/>
      <c r="H1644" s="48"/>
    </row>
    <row r="1645" s="2" customFormat="1" ht="16.8" customHeight="1">
      <c r="A1645" s="42"/>
      <c r="B1645" s="48"/>
      <c r="C1645" s="326" t="s">
        <v>32</v>
      </c>
      <c r="D1645" s="326" t="s">
        <v>3001</v>
      </c>
      <c r="E1645" s="20" t="s">
        <v>32</v>
      </c>
      <c r="F1645" s="327">
        <v>0</v>
      </c>
      <c r="G1645" s="42"/>
      <c r="H1645" s="48"/>
    </row>
    <row r="1646" s="2" customFormat="1" ht="16.8" customHeight="1">
      <c r="A1646" s="42"/>
      <c r="B1646" s="48"/>
      <c r="C1646" s="326" t="s">
        <v>2122</v>
      </c>
      <c r="D1646" s="326" t="s">
        <v>3002</v>
      </c>
      <c r="E1646" s="20" t="s">
        <v>32</v>
      </c>
      <c r="F1646" s="327">
        <v>63.079999999999998</v>
      </c>
      <c r="G1646" s="42"/>
      <c r="H1646" s="48"/>
    </row>
    <row r="1647" s="2" customFormat="1" ht="16.8" customHeight="1">
      <c r="A1647" s="42"/>
      <c r="B1647" s="48"/>
      <c r="C1647" s="322" t="s">
        <v>1790</v>
      </c>
      <c r="D1647" s="323" t="s">
        <v>1790</v>
      </c>
      <c r="E1647" s="324" t="s">
        <v>32</v>
      </c>
      <c r="F1647" s="325">
        <v>0.35639999999999999</v>
      </c>
      <c r="G1647" s="42"/>
      <c r="H1647" s="48"/>
    </row>
    <row r="1648" s="2" customFormat="1" ht="16.8" customHeight="1">
      <c r="A1648" s="42"/>
      <c r="B1648" s="48"/>
      <c r="C1648" s="326" t="s">
        <v>32</v>
      </c>
      <c r="D1648" s="326" t="s">
        <v>4266</v>
      </c>
      <c r="E1648" s="20" t="s">
        <v>32</v>
      </c>
      <c r="F1648" s="327">
        <v>0</v>
      </c>
      <c r="G1648" s="42"/>
      <c r="H1648" s="48"/>
    </row>
    <row r="1649" s="2" customFormat="1" ht="16.8" customHeight="1">
      <c r="A1649" s="42"/>
      <c r="B1649" s="48"/>
      <c r="C1649" s="326" t="s">
        <v>1790</v>
      </c>
      <c r="D1649" s="326" t="s">
        <v>4267</v>
      </c>
      <c r="E1649" s="20" t="s">
        <v>32</v>
      </c>
      <c r="F1649" s="327">
        <v>0.35599999999999998</v>
      </c>
      <c r="G1649" s="42"/>
      <c r="H1649" s="48"/>
    </row>
    <row r="1650" s="2" customFormat="1" ht="16.8" customHeight="1">
      <c r="A1650" s="42"/>
      <c r="B1650" s="48"/>
      <c r="C1650" s="322" t="s">
        <v>1797</v>
      </c>
      <c r="D1650" s="323" t="s">
        <v>1797</v>
      </c>
      <c r="E1650" s="324" t="s">
        <v>32</v>
      </c>
      <c r="F1650" s="325">
        <v>1</v>
      </c>
      <c r="G1650" s="42"/>
      <c r="H1650" s="48"/>
    </row>
    <row r="1651" s="2" customFormat="1" ht="16.8" customHeight="1">
      <c r="A1651" s="42"/>
      <c r="B1651" s="48"/>
      <c r="C1651" s="326" t="s">
        <v>32</v>
      </c>
      <c r="D1651" s="326" t="s">
        <v>1789</v>
      </c>
      <c r="E1651" s="20" t="s">
        <v>32</v>
      </c>
      <c r="F1651" s="327">
        <v>0</v>
      </c>
      <c r="G1651" s="42"/>
      <c r="H1651" s="48"/>
    </row>
    <row r="1652" s="2" customFormat="1" ht="16.8" customHeight="1">
      <c r="A1652" s="42"/>
      <c r="B1652" s="48"/>
      <c r="C1652" s="326" t="s">
        <v>1797</v>
      </c>
      <c r="D1652" s="326" t="s">
        <v>1791</v>
      </c>
      <c r="E1652" s="20" t="s">
        <v>32</v>
      </c>
      <c r="F1652" s="327">
        <v>1</v>
      </c>
      <c r="G1652" s="42"/>
      <c r="H1652" s="48"/>
    </row>
    <row r="1653" s="2" customFormat="1" ht="16.8" customHeight="1">
      <c r="A1653" s="42"/>
      <c r="B1653" s="48"/>
      <c r="C1653" s="322" t="s">
        <v>1800</v>
      </c>
      <c r="D1653" s="323" t="s">
        <v>1800</v>
      </c>
      <c r="E1653" s="324" t="s">
        <v>32</v>
      </c>
      <c r="F1653" s="325">
        <v>19</v>
      </c>
      <c r="G1653" s="42"/>
      <c r="H1653" s="48"/>
    </row>
    <row r="1654" s="2" customFormat="1" ht="16.8" customHeight="1">
      <c r="A1654" s="42"/>
      <c r="B1654" s="48"/>
      <c r="C1654" s="326" t="s">
        <v>32</v>
      </c>
      <c r="D1654" s="326" t="s">
        <v>1796</v>
      </c>
      <c r="E1654" s="20" t="s">
        <v>32</v>
      </c>
      <c r="F1654" s="327">
        <v>0</v>
      </c>
      <c r="G1654" s="42"/>
      <c r="H1654" s="48"/>
    </row>
    <row r="1655" s="2" customFormat="1" ht="16.8" customHeight="1">
      <c r="A1655" s="42"/>
      <c r="B1655" s="48"/>
      <c r="C1655" s="326" t="s">
        <v>1800</v>
      </c>
      <c r="D1655" s="326" t="s">
        <v>1798</v>
      </c>
      <c r="E1655" s="20" t="s">
        <v>32</v>
      </c>
      <c r="F1655" s="327">
        <v>19</v>
      </c>
      <c r="G1655" s="42"/>
      <c r="H1655" s="48"/>
    </row>
    <row r="1656" s="2" customFormat="1" ht="16.8" customHeight="1">
      <c r="A1656" s="42"/>
      <c r="B1656" s="48"/>
      <c r="C1656" s="322" t="s">
        <v>1807</v>
      </c>
      <c r="D1656" s="323" t="s">
        <v>1807</v>
      </c>
      <c r="E1656" s="324" t="s">
        <v>32</v>
      </c>
      <c r="F1656" s="325">
        <v>160</v>
      </c>
      <c r="G1656" s="42"/>
      <c r="H1656" s="48"/>
    </row>
    <row r="1657" s="2" customFormat="1" ht="16.8" customHeight="1">
      <c r="A1657" s="42"/>
      <c r="B1657" s="48"/>
      <c r="C1657" s="326" t="s">
        <v>1807</v>
      </c>
      <c r="D1657" s="326" t="s">
        <v>2912</v>
      </c>
      <c r="E1657" s="20" t="s">
        <v>32</v>
      </c>
      <c r="F1657" s="327">
        <v>160</v>
      </c>
      <c r="G1657" s="42"/>
      <c r="H1657" s="48"/>
    </row>
    <row r="1658" s="2" customFormat="1" ht="16.8" customHeight="1">
      <c r="A1658" s="42"/>
      <c r="B1658" s="48"/>
      <c r="C1658" s="322" t="s">
        <v>3965</v>
      </c>
      <c r="D1658" s="323" t="s">
        <v>3965</v>
      </c>
      <c r="E1658" s="324" t="s">
        <v>32</v>
      </c>
      <c r="F1658" s="325">
        <v>0.98599999999999999</v>
      </c>
      <c r="G1658" s="42"/>
      <c r="H1658" s="48"/>
    </row>
    <row r="1659" s="2" customFormat="1" ht="16.8" customHeight="1">
      <c r="A1659" s="42"/>
      <c r="B1659" s="48"/>
      <c r="C1659" s="326" t="s">
        <v>3965</v>
      </c>
      <c r="D1659" s="326" t="s">
        <v>4268</v>
      </c>
      <c r="E1659" s="20" t="s">
        <v>32</v>
      </c>
      <c r="F1659" s="327">
        <v>0.98599999999999999</v>
      </c>
      <c r="G1659" s="42"/>
      <c r="H1659" s="48"/>
    </row>
    <row r="1660" s="2" customFormat="1" ht="16.8" customHeight="1">
      <c r="A1660" s="42"/>
      <c r="B1660" s="48"/>
      <c r="C1660" s="322" t="s">
        <v>3967</v>
      </c>
      <c r="D1660" s="323" t="s">
        <v>3967</v>
      </c>
      <c r="E1660" s="324" t="s">
        <v>32</v>
      </c>
      <c r="F1660" s="325">
        <v>74</v>
      </c>
      <c r="G1660" s="42"/>
      <c r="H1660" s="48"/>
    </row>
    <row r="1661" s="2" customFormat="1" ht="16.8" customHeight="1">
      <c r="A1661" s="42"/>
      <c r="B1661" s="48"/>
      <c r="C1661" s="326" t="s">
        <v>3967</v>
      </c>
      <c r="D1661" s="326" t="s">
        <v>4269</v>
      </c>
      <c r="E1661" s="20" t="s">
        <v>32</v>
      </c>
      <c r="F1661" s="327">
        <v>74</v>
      </c>
      <c r="G1661" s="42"/>
      <c r="H1661" s="48"/>
    </row>
    <row r="1662" s="2" customFormat="1" ht="16.8" customHeight="1">
      <c r="A1662" s="42"/>
      <c r="B1662" s="48"/>
      <c r="C1662" s="322" t="s">
        <v>3975</v>
      </c>
      <c r="D1662" s="323" t="s">
        <v>3975</v>
      </c>
      <c r="E1662" s="324" t="s">
        <v>32</v>
      </c>
      <c r="F1662" s="325">
        <v>0.35599999999999998</v>
      </c>
      <c r="G1662" s="42"/>
      <c r="H1662" s="48"/>
    </row>
    <row r="1663" s="2" customFormat="1" ht="16.8" customHeight="1">
      <c r="A1663" s="42"/>
      <c r="B1663" s="48"/>
      <c r="C1663" s="326" t="s">
        <v>3975</v>
      </c>
      <c r="D1663" s="326" t="s">
        <v>4270</v>
      </c>
      <c r="E1663" s="20" t="s">
        <v>32</v>
      </c>
      <c r="F1663" s="327">
        <v>0.35599999999999998</v>
      </c>
      <c r="G1663" s="42"/>
      <c r="H1663" s="48"/>
    </row>
    <row r="1664" s="2" customFormat="1" ht="16.8" customHeight="1">
      <c r="A1664" s="42"/>
      <c r="B1664" s="48"/>
      <c r="C1664" s="322" t="s">
        <v>4190</v>
      </c>
      <c r="D1664" s="323" t="s">
        <v>4190</v>
      </c>
      <c r="E1664" s="324" t="s">
        <v>32</v>
      </c>
      <c r="F1664" s="325">
        <v>21.719999999999999</v>
      </c>
      <c r="G1664" s="42"/>
      <c r="H1664" s="48"/>
    </row>
    <row r="1665" s="2" customFormat="1" ht="16.8" customHeight="1">
      <c r="A1665" s="42"/>
      <c r="B1665" s="48"/>
      <c r="C1665" s="326" t="s">
        <v>4190</v>
      </c>
      <c r="D1665" s="326" t="s">
        <v>4271</v>
      </c>
      <c r="E1665" s="20" t="s">
        <v>32</v>
      </c>
      <c r="F1665" s="327">
        <v>21.719999999999999</v>
      </c>
      <c r="G1665" s="42"/>
      <c r="H1665" s="48"/>
    </row>
    <row r="1666" s="2" customFormat="1" ht="16.8" customHeight="1">
      <c r="A1666" s="42"/>
      <c r="B1666" s="48"/>
      <c r="C1666" s="322" t="s">
        <v>4020</v>
      </c>
      <c r="D1666" s="323" t="s">
        <v>4020</v>
      </c>
      <c r="E1666" s="324" t="s">
        <v>32</v>
      </c>
      <c r="F1666" s="325">
        <v>-18.268999999999998</v>
      </c>
      <c r="G1666" s="42"/>
      <c r="H1666" s="48"/>
    </row>
    <row r="1667" s="2" customFormat="1" ht="16.8" customHeight="1">
      <c r="A1667" s="42"/>
      <c r="B1667" s="48"/>
      <c r="C1667" s="326" t="s">
        <v>4020</v>
      </c>
      <c r="D1667" s="326" t="s">
        <v>4272</v>
      </c>
      <c r="E1667" s="20" t="s">
        <v>32</v>
      </c>
      <c r="F1667" s="327">
        <v>-18.268999999999998</v>
      </c>
      <c r="G1667" s="42"/>
      <c r="H1667" s="48"/>
    </row>
    <row r="1668" s="2" customFormat="1" ht="16.8" customHeight="1">
      <c r="A1668" s="42"/>
      <c r="B1668" s="48"/>
      <c r="C1668" s="322" t="s">
        <v>4077</v>
      </c>
      <c r="D1668" s="323" t="s">
        <v>4077</v>
      </c>
      <c r="E1668" s="324" t="s">
        <v>32</v>
      </c>
      <c r="F1668" s="325">
        <v>6.7729999999999997</v>
      </c>
      <c r="G1668" s="42"/>
      <c r="H1668" s="48"/>
    </row>
    <row r="1669" s="2" customFormat="1" ht="16.8" customHeight="1">
      <c r="A1669" s="42"/>
      <c r="B1669" s="48"/>
      <c r="C1669" s="326" t="s">
        <v>4077</v>
      </c>
      <c r="D1669" s="326" t="s">
        <v>4273</v>
      </c>
      <c r="E1669" s="20" t="s">
        <v>32</v>
      </c>
      <c r="F1669" s="327">
        <v>6.7729999999999997</v>
      </c>
      <c r="G1669" s="42"/>
      <c r="H1669" s="48"/>
    </row>
    <row r="1670" s="2" customFormat="1" ht="16.8" customHeight="1">
      <c r="A1670" s="42"/>
      <c r="B1670" s="48"/>
      <c r="C1670" s="322" t="s">
        <v>4080</v>
      </c>
      <c r="D1670" s="323" t="s">
        <v>4080</v>
      </c>
      <c r="E1670" s="324" t="s">
        <v>32</v>
      </c>
      <c r="F1670" s="325">
        <v>0.63</v>
      </c>
      <c r="G1670" s="42"/>
      <c r="H1670" s="48"/>
    </row>
    <row r="1671" s="2" customFormat="1" ht="16.8" customHeight="1">
      <c r="A1671" s="42"/>
      <c r="B1671" s="48"/>
      <c r="C1671" s="326" t="s">
        <v>4080</v>
      </c>
      <c r="D1671" s="326" t="s">
        <v>4274</v>
      </c>
      <c r="E1671" s="20" t="s">
        <v>32</v>
      </c>
      <c r="F1671" s="327">
        <v>0.63</v>
      </c>
      <c r="G1671" s="42"/>
      <c r="H1671" s="48"/>
    </row>
    <row r="1672" s="2" customFormat="1" ht="16.8" customHeight="1">
      <c r="A1672" s="42"/>
      <c r="B1672" s="48"/>
      <c r="C1672" s="322" t="s">
        <v>3986</v>
      </c>
      <c r="D1672" s="323" t="s">
        <v>3986</v>
      </c>
      <c r="E1672" s="324" t="s">
        <v>32</v>
      </c>
      <c r="F1672" s="325">
        <v>0</v>
      </c>
      <c r="G1672" s="42"/>
      <c r="H1672" s="48"/>
    </row>
    <row r="1673" s="2" customFormat="1" ht="16.8" customHeight="1">
      <c r="A1673" s="42"/>
      <c r="B1673" s="48"/>
      <c r="C1673" s="326" t="s">
        <v>3986</v>
      </c>
      <c r="D1673" s="326" t="s">
        <v>3987</v>
      </c>
      <c r="E1673" s="20" t="s">
        <v>32</v>
      </c>
      <c r="F1673" s="327">
        <v>0</v>
      </c>
      <c r="G1673" s="42"/>
      <c r="H1673" s="48"/>
    </row>
    <row r="1674" s="2" customFormat="1" ht="16.8" customHeight="1">
      <c r="A1674" s="42"/>
      <c r="B1674" s="48"/>
      <c r="C1674" s="322" t="s">
        <v>3988</v>
      </c>
      <c r="D1674" s="323" t="s">
        <v>3988</v>
      </c>
      <c r="E1674" s="324" t="s">
        <v>32</v>
      </c>
      <c r="F1674" s="325">
        <v>0</v>
      </c>
      <c r="G1674" s="42"/>
      <c r="H1674" s="48"/>
    </row>
    <row r="1675" s="2" customFormat="1" ht="16.8" customHeight="1">
      <c r="A1675" s="42"/>
      <c r="B1675" s="48"/>
      <c r="C1675" s="326" t="s">
        <v>3988</v>
      </c>
      <c r="D1675" s="326" t="s">
        <v>3989</v>
      </c>
      <c r="E1675" s="20" t="s">
        <v>32</v>
      </c>
      <c r="F1675" s="327">
        <v>0</v>
      </c>
      <c r="G1675" s="42"/>
      <c r="H1675" s="48"/>
    </row>
    <row r="1676" s="2" customFormat="1" ht="16.8" customHeight="1">
      <c r="A1676" s="42"/>
      <c r="B1676" s="48"/>
      <c r="C1676" s="322" t="s">
        <v>4275</v>
      </c>
      <c r="D1676" s="323" t="s">
        <v>4275</v>
      </c>
      <c r="E1676" s="324" t="s">
        <v>32</v>
      </c>
      <c r="F1676" s="325">
        <v>0</v>
      </c>
      <c r="G1676" s="42"/>
      <c r="H1676" s="48"/>
    </row>
    <row r="1677" s="2" customFormat="1" ht="16.8" customHeight="1">
      <c r="A1677" s="42"/>
      <c r="B1677" s="48"/>
      <c r="C1677" s="326" t="s">
        <v>4275</v>
      </c>
      <c r="D1677" s="326" t="s">
        <v>4276</v>
      </c>
      <c r="E1677" s="20" t="s">
        <v>32</v>
      </c>
      <c r="F1677" s="327">
        <v>0</v>
      </c>
      <c r="G1677" s="42"/>
      <c r="H1677" s="48"/>
    </row>
    <row r="1678" s="2" customFormat="1" ht="16.8" customHeight="1">
      <c r="A1678" s="42"/>
      <c r="B1678" s="48"/>
      <c r="C1678" s="322" t="s">
        <v>4207</v>
      </c>
      <c r="D1678" s="323" t="s">
        <v>4207</v>
      </c>
      <c r="E1678" s="324" t="s">
        <v>32</v>
      </c>
      <c r="F1678" s="325">
        <v>0</v>
      </c>
      <c r="G1678" s="42"/>
      <c r="H1678" s="48"/>
    </row>
    <row r="1679" s="2" customFormat="1" ht="16.8" customHeight="1">
      <c r="A1679" s="42"/>
      <c r="B1679" s="48"/>
      <c r="C1679" s="326" t="s">
        <v>4207</v>
      </c>
      <c r="D1679" s="326" t="s">
        <v>4277</v>
      </c>
      <c r="E1679" s="20" t="s">
        <v>32</v>
      </c>
      <c r="F1679" s="327">
        <v>0</v>
      </c>
      <c r="G1679" s="42"/>
      <c r="H1679" s="48"/>
    </row>
    <row r="1680" s="2" customFormat="1" ht="16.8" customHeight="1">
      <c r="A1680" s="42"/>
      <c r="B1680" s="48"/>
      <c r="C1680" s="322" t="s">
        <v>4030</v>
      </c>
      <c r="D1680" s="323" t="s">
        <v>4030</v>
      </c>
      <c r="E1680" s="324" t="s">
        <v>32</v>
      </c>
      <c r="F1680" s="325">
        <v>0</v>
      </c>
      <c r="G1680" s="42"/>
      <c r="H1680" s="48"/>
    </row>
    <row r="1681" s="2" customFormat="1" ht="16.8" customHeight="1">
      <c r="A1681" s="42"/>
      <c r="B1681" s="48"/>
      <c r="C1681" s="326" t="s">
        <v>4030</v>
      </c>
      <c r="D1681" s="326" t="s">
        <v>4031</v>
      </c>
      <c r="E1681" s="20" t="s">
        <v>32</v>
      </c>
      <c r="F1681" s="327">
        <v>0</v>
      </c>
      <c r="G1681" s="42"/>
      <c r="H1681" s="48"/>
    </row>
    <row r="1682" s="2" customFormat="1" ht="16.8" customHeight="1">
      <c r="A1682" s="42"/>
      <c r="B1682" s="48"/>
      <c r="C1682" s="322" t="s">
        <v>4095</v>
      </c>
      <c r="D1682" s="323" t="s">
        <v>4095</v>
      </c>
      <c r="E1682" s="324" t="s">
        <v>32</v>
      </c>
      <c r="F1682" s="325">
        <v>0</v>
      </c>
      <c r="G1682" s="42"/>
      <c r="H1682" s="48"/>
    </row>
    <row r="1683" s="2" customFormat="1" ht="16.8" customHeight="1">
      <c r="A1683" s="42"/>
      <c r="B1683" s="48"/>
      <c r="C1683" s="326" t="s">
        <v>4095</v>
      </c>
      <c r="D1683" s="326" t="s">
        <v>4278</v>
      </c>
      <c r="E1683" s="20" t="s">
        <v>32</v>
      </c>
      <c r="F1683" s="327">
        <v>0</v>
      </c>
      <c r="G1683" s="42"/>
      <c r="H1683" s="48"/>
    </row>
    <row r="1684" s="2" customFormat="1" ht="16.8" customHeight="1">
      <c r="A1684" s="42"/>
      <c r="B1684" s="48"/>
      <c r="C1684" s="322" t="s">
        <v>4279</v>
      </c>
      <c r="D1684" s="323" t="s">
        <v>4279</v>
      </c>
      <c r="E1684" s="324" t="s">
        <v>32</v>
      </c>
      <c r="F1684" s="325">
        <v>0</v>
      </c>
      <c r="G1684" s="42"/>
      <c r="H1684" s="48"/>
    </row>
    <row r="1685" s="2" customFormat="1" ht="16.8" customHeight="1">
      <c r="A1685" s="42"/>
      <c r="B1685" s="48"/>
      <c r="C1685" s="326" t="s">
        <v>4279</v>
      </c>
      <c r="D1685" s="326" t="s">
        <v>4280</v>
      </c>
      <c r="E1685" s="20" t="s">
        <v>32</v>
      </c>
      <c r="F1685" s="327">
        <v>0</v>
      </c>
      <c r="G1685" s="42"/>
      <c r="H1685" s="48"/>
    </row>
    <row r="1686" s="2" customFormat="1" ht="26.4" customHeight="1">
      <c r="A1686" s="42"/>
      <c r="B1686" s="48"/>
      <c r="C1686" s="321" t="s">
        <v>4281</v>
      </c>
      <c r="D1686" s="321" t="s">
        <v>156</v>
      </c>
      <c r="E1686" s="42"/>
      <c r="F1686" s="42"/>
      <c r="G1686" s="42"/>
      <c r="H1686" s="48"/>
    </row>
    <row r="1687" s="2" customFormat="1" ht="16.8" customHeight="1">
      <c r="A1687" s="42"/>
      <c r="B1687" s="48"/>
      <c r="C1687" s="322" t="s">
        <v>1752</v>
      </c>
      <c r="D1687" s="323" t="s">
        <v>1752</v>
      </c>
      <c r="E1687" s="324" t="s">
        <v>32</v>
      </c>
      <c r="F1687" s="325">
        <v>150</v>
      </c>
      <c r="G1687" s="42"/>
      <c r="H1687" s="48"/>
    </row>
    <row r="1688" s="2" customFormat="1" ht="16.8" customHeight="1">
      <c r="A1688" s="42"/>
      <c r="B1688" s="48"/>
      <c r="C1688" s="326" t="s">
        <v>32</v>
      </c>
      <c r="D1688" s="326" t="s">
        <v>1759</v>
      </c>
      <c r="E1688" s="20" t="s">
        <v>32</v>
      </c>
      <c r="F1688" s="327">
        <v>0</v>
      </c>
      <c r="G1688" s="42"/>
      <c r="H1688" s="48"/>
    </row>
    <row r="1689" s="2" customFormat="1" ht="16.8" customHeight="1">
      <c r="A1689" s="42"/>
      <c r="B1689" s="48"/>
      <c r="C1689" s="326" t="s">
        <v>1752</v>
      </c>
      <c r="D1689" s="326" t="s">
        <v>3067</v>
      </c>
      <c r="E1689" s="20" t="s">
        <v>32</v>
      </c>
      <c r="F1689" s="327">
        <v>150</v>
      </c>
      <c r="G1689" s="42"/>
      <c r="H1689" s="48"/>
    </row>
    <row r="1690" s="2" customFormat="1" ht="16.8" customHeight="1">
      <c r="A1690" s="42"/>
      <c r="B1690" s="48"/>
      <c r="C1690" s="322" t="s">
        <v>1814</v>
      </c>
      <c r="D1690" s="323" t="s">
        <v>1814</v>
      </c>
      <c r="E1690" s="324" t="s">
        <v>32</v>
      </c>
      <c r="F1690" s="325">
        <v>219.75</v>
      </c>
      <c r="G1690" s="42"/>
      <c r="H1690" s="48"/>
    </row>
    <row r="1691" s="2" customFormat="1" ht="16.8" customHeight="1">
      <c r="A1691" s="42"/>
      <c r="B1691" s="48"/>
      <c r="C1691" s="326" t="s">
        <v>32</v>
      </c>
      <c r="D1691" s="326" t="s">
        <v>1819</v>
      </c>
      <c r="E1691" s="20" t="s">
        <v>32</v>
      </c>
      <c r="F1691" s="327">
        <v>0</v>
      </c>
      <c r="G1691" s="42"/>
      <c r="H1691" s="48"/>
    </row>
    <row r="1692" s="2" customFormat="1" ht="16.8" customHeight="1">
      <c r="A1692" s="42"/>
      <c r="B1692" s="48"/>
      <c r="C1692" s="326" t="s">
        <v>1814</v>
      </c>
      <c r="D1692" s="326" t="s">
        <v>3081</v>
      </c>
      <c r="E1692" s="20" t="s">
        <v>32</v>
      </c>
      <c r="F1692" s="327">
        <v>219.75</v>
      </c>
      <c r="G1692" s="42"/>
      <c r="H1692" s="48"/>
    </row>
    <row r="1693" s="2" customFormat="1" ht="16.8" customHeight="1">
      <c r="A1693" s="42"/>
      <c r="B1693" s="48"/>
      <c r="C1693" s="322" t="s">
        <v>2541</v>
      </c>
      <c r="D1693" s="323" t="s">
        <v>2541</v>
      </c>
      <c r="E1693" s="324" t="s">
        <v>32</v>
      </c>
      <c r="F1693" s="325">
        <v>88.872</v>
      </c>
      <c r="G1693" s="42"/>
      <c r="H1693" s="48"/>
    </row>
    <row r="1694" s="2" customFormat="1" ht="16.8" customHeight="1">
      <c r="A1694" s="42"/>
      <c r="B1694" s="48"/>
      <c r="C1694" s="326" t="s">
        <v>2541</v>
      </c>
      <c r="D1694" s="326" t="s">
        <v>4282</v>
      </c>
      <c r="E1694" s="20" t="s">
        <v>32</v>
      </c>
      <c r="F1694" s="327">
        <v>88.872</v>
      </c>
      <c r="G1694" s="42"/>
      <c r="H1694" s="48"/>
    </row>
    <row r="1695" s="2" customFormat="1" ht="16.8" customHeight="1">
      <c r="A1695" s="42"/>
      <c r="B1695" s="48"/>
      <c r="C1695" s="322" t="s">
        <v>1820</v>
      </c>
      <c r="D1695" s="323" t="s">
        <v>1820</v>
      </c>
      <c r="E1695" s="324" t="s">
        <v>32</v>
      </c>
      <c r="F1695" s="325">
        <v>221.69399999999999</v>
      </c>
      <c r="G1695" s="42"/>
      <c r="H1695" s="48"/>
    </row>
    <row r="1696" s="2" customFormat="1" ht="16.8" customHeight="1">
      <c r="A1696" s="42"/>
      <c r="B1696" s="48"/>
      <c r="C1696" s="326" t="s">
        <v>1820</v>
      </c>
      <c r="D1696" s="326" t="s">
        <v>3084</v>
      </c>
      <c r="E1696" s="20" t="s">
        <v>32</v>
      </c>
      <c r="F1696" s="327">
        <v>221.69399999999999</v>
      </c>
      <c r="G1696" s="42"/>
      <c r="H1696" s="48"/>
    </row>
    <row r="1697" s="2" customFormat="1" ht="16.8" customHeight="1">
      <c r="A1697" s="42"/>
      <c r="B1697" s="48"/>
      <c r="C1697" s="322" t="s">
        <v>1827</v>
      </c>
      <c r="D1697" s="323" t="s">
        <v>1827</v>
      </c>
      <c r="E1697" s="324" t="s">
        <v>32</v>
      </c>
      <c r="F1697" s="325">
        <v>110</v>
      </c>
      <c r="G1697" s="42"/>
      <c r="H1697" s="48"/>
    </row>
    <row r="1698" s="2" customFormat="1" ht="16.8" customHeight="1">
      <c r="A1698" s="42"/>
      <c r="B1698" s="48"/>
      <c r="C1698" s="326" t="s">
        <v>32</v>
      </c>
      <c r="D1698" s="326" t="s">
        <v>2929</v>
      </c>
      <c r="E1698" s="20" t="s">
        <v>32</v>
      </c>
      <c r="F1698" s="327">
        <v>0</v>
      </c>
      <c r="G1698" s="42"/>
      <c r="H1698" s="48"/>
    </row>
    <row r="1699" s="2" customFormat="1" ht="16.8" customHeight="1">
      <c r="A1699" s="42"/>
      <c r="B1699" s="48"/>
      <c r="C1699" s="326" t="s">
        <v>1827</v>
      </c>
      <c r="D1699" s="326" t="s">
        <v>3086</v>
      </c>
      <c r="E1699" s="20" t="s">
        <v>32</v>
      </c>
      <c r="F1699" s="327">
        <v>110</v>
      </c>
      <c r="G1699" s="42"/>
      <c r="H1699" s="48"/>
    </row>
    <row r="1700" s="2" customFormat="1" ht="16.8" customHeight="1">
      <c r="A1700" s="42"/>
      <c r="B1700" s="48"/>
      <c r="C1700" s="322" t="s">
        <v>2689</v>
      </c>
      <c r="D1700" s="323" t="s">
        <v>2689</v>
      </c>
      <c r="E1700" s="324" t="s">
        <v>32</v>
      </c>
      <c r="F1700" s="325">
        <v>70</v>
      </c>
      <c r="G1700" s="42"/>
      <c r="H1700" s="48"/>
    </row>
    <row r="1701" s="2" customFormat="1" ht="16.8" customHeight="1">
      <c r="A1701" s="42"/>
      <c r="B1701" s="48"/>
      <c r="C1701" s="326" t="s">
        <v>32</v>
      </c>
      <c r="D1701" s="326" t="s">
        <v>1759</v>
      </c>
      <c r="E1701" s="20" t="s">
        <v>32</v>
      </c>
      <c r="F1701" s="327">
        <v>0</v>
      </c>
      <c r="G1701" s="42"/>
      <c r="H1701" s="48"/>
    </row>
    <row r="1702" s="2" customFormat="1" ht="16.8" customHeight="1">
      <c r="A1702" s="42"/>
      <c r="B1702" s="48"/>
      <c r="C1702" s="326" t="s">
        <v>2689</v>
      </c>
      <c r="D1702" s="326" t="s">
        <v>3089</v>
      </c>
      <c r="E1702" s="20" t="s">
        <v>32</v>
      </c>
      <c r="F1702" s="327">
        <v>70</v>
      </c>
      <c r="G1702" s="42"/>
      <c r="H1702" s="48"/>
    </row>
    <row r="1703" s="2" customFormat="1" ht="16.8" customHeight="1">
      <c r="A1703" s="42"/>
      <c r="B1703" s="48"/>
      <c r="C1703" s="322" t="s">
        <v>1841</v>
      </c>
      <c r="D1703" s="323" t="s">
        <v>1841</v>
      </c>
      <c r="E1703" s="324" t="s">
        <v>32</v>
      </c>
      <c r="F1703" s="325">
        <v>13.300000000000001</v>
      </c>
      <c r="G1703" s="42"/>
      <c r="H1703" s="48"/>
    </row>
    <row r="1704" s="2" customFormat="1" ht="16.8" customHeight="1">
      <c r="A1704" s="42"/>
      <c r="B1704" s="48"/>
      <c r="C1704" s="326" t="s">
        <v>32</v>
      </c>
      <c r="D1704" s="326" t="s">
        <v>1759</v>
      </c>
      <c r="E1704" s="20" t="s">
        <v>32</v>
      </c>
      <c r="F1704" s="327">
        <v>0</v>
      </c>
      <c r="G1704" s="42"/>
      <c r="H1704" s="48"/>
    </row>
    <row r="1705" s="2" customFormat="1" ht="16.8" customHeight="1">
      <c r="A1705" s="42"/>
      <c r="B1705" s="48"/>
      <c r="C1705" s="326" t="s">
        <v>1841</v>
      </c>
      <c r="D1705" s="326" t="s">
        <v>3091</v>
      </c>
      <c r="E1705" s="20" t="s">
        <v>32</v>
      </c>
      <c r="F1705" s="327">
        <v>13.300000000000001</v>
      </c>
      <c r="G1705" s="42"/>
      <c r="H1705" s="48"/>
    </row>
    <row r="1706" s="2" customFormat="1" ht="16.8" customHeight="1">
      <c r="A1706" s="42"/>
      <c r="B1706" s="48"/>
      <c r="C1706" s="328" t="s">
        <v>3952</v>
      </c>
      <c r="D1706" s="42"/>
      <c r="E1706" s="42"/>
      <c r="F1706" s="42"/>
      <c r="G1706" s="42"/>
      <c r="H1706" s="48"/>
    </row>
    <row r="1707" s="2" customFormat="1" ht="16.8" customHeight="1">
      <c r="A1707" s="42"/>
      <c r="B1707" s="48"/>
      <c r="C1707" s="326" t="s">
        <v>1856</v>
      </c>
      <c r="D1707" s="326" t="s">
        <v>1857</v>
      </c>
      <c r="E1707" s="20" t="s">
        <v>1839</v>
      </c>
      <c r="F1707" s="327">
        <v>0.33300000000000002</v>
      </c>
      <c r="G1707" s="42"/>
      <c r="H1707" s="48"/>
    </row>
    <row r="1708" s="2" customFormat="1" ht="16.8" customHeight="1">
      <c r="A1708" s="42"/>
      <c r="B1708" s="48"/>
      <c r="C1708" s="322" t="s">
        <v>2550</v>
      </c>
      <c r="D1708" s="323" t="s">
        <v>2550</v>
      </c>
      <c r="E1708" s="324" t="s">
        <v>32</v>
      </c>
      <c r="F1708" s="325">
        <v>70</v>
      </c>
      <c r="G1708" s="42"/>
      <c r="H1708" s="48"/>
    </row>
    <row r="1709" s="2" customFormat="1" ht="16.8" customHeight="1">
      <c r="A1709" s="42"/>
      <c r="B1709" s="48"/>
      <c r="C1709" s="326" t="s">
        <v>32</v>
      </c>
      <c r="D1709" s="326" t="s">
        <v>1759</v>
      </c>
      <c r="E1709" s="20" t="s">
        <v>32</v>
      </c>
      <c r="F1709" s="327">
        <v>0</v>
      </c>
      <c r="G1709" s="42"/>
      <c r="H1709" s="48"/>
    </row>
    <row r="1710" s="2" customFormat="1" ht="16.8" customHeight="1">
      <c r="A1710" s="42"/>
      <c r="B1710" s="48"/>
      <c r="C1710" s="326" t="s">
        <v>2550</v>
      </c>
      <c r="D1710" s="326" t="s">
        <v>3089</v>
      </c>
      <c r="E1710" s="20" t="s">
        <v>32</v>
      </c>
      <c r="F1710" s="327">
        <v>70</v>
      </c>
      <c r="G1710" s="42"/>
      <c r="H1710" s="48"/>
    </row>
    <row r="1711" s="2" customFormat="1" ht="16.8" customHeight="1">
      <c r="A1711" s="42"/>
      <c r="B1711" s="48"/>
      <c r="C1711" s="322" t="s">
        <v>1854</v>
      </c>
      <c r="D1711" s="323" t="s">
        <v>1854</v>
      </c>
      <c r="E1711" s="324" t="s">
        <v>32</v>
      </c>
      <c r="F1711" s="325">
        <v>3.3584999999999998</v>
      </c>
      <c r="G1711" s="42"/>
      <c r="H1711" s="48"/>
    </row>
    <row r="1712" s="2" customFormat="1" ht="16.8" customHeight="1">
      <c r="A1712" s="42"/>
      <c r="B1712" s="48"/>
      <c r="C1712" s="326" t="s">
        <v>32</v>
      </c>
      <c r="D1712" s="326" t="s">
        <v>2945</v>
      </c>
      <c r="E1712" s="20" t="s">
        <v>32</v>
      </c>
      <c r="F1712" s="327">
        <v>0</v>
      </c>
      <c r="G1712" s="42"/>
      <c r="H1712" s="48"/>
    </row>
    <row r="1713" s="2" customFormat="1" ht="16.8" customHeight="1">
      <c r="A1713" s="42"/>
      <c r="B1713" s="48"/>
      <c r="C1713" s="326" t="s">
        <v>1854</v>
      </c>
      <c r="D1713" s="326" t="s">
        <v>3097</v>
      </c>
      <c r="E1713" s="20" t="s">
        <v>32</v>
      </c>
      <c r="F1713" s="327">
        <v>3.359</v>
      </c>
      <c r="G1713" s="42"/>
      <c r="H1713" s="48"/>
    </row>
    <row r="1714" s="2" customFormat="1" ht="16.8" customHeight="1">
      <c r="A1714" s="42"/>
      <c r="B1714" s="48"/>
      <c r="C1714" s="322" t="s">
        <v>1760</v>
      </c>
      <c r="D1714" s="323" t="s">
        <v>1760</v>
      </c>
      <c r="E1714" s="324" t="s">
        <v>32</v>
      </c>
      <c r="F1714" s="325">
        <v>104</v>
      </c>
      <c r="G1714" s="42"/>
      <c r="H1714" s="48"/>
    </row>
    <row r="1715" s="2" customFormat="1" ht="16.8" customHeight="1">
      <c r="A1715" s="42"/>
      <c r="B1715" s="48"/>
      <c r="C1715" s="326" t="s">
        <v>32</v>
      </c>
      <c r="D1715" s="326" t="s">
        <v>4263</v>
      </c>
      <c r="E1715" s="20" t="s">
        <v>32</v>
      </c>
      <c r="F1715" s="327">
        <v>0</v>
      </c>
      <c r="G1715" s="42"/>
      <c r="H1715" s="48"/>
    </row>
    <row r="1716" s="2" customFormat="1" ht="16.8" customHeight="1">
      <c r="A1716" s="42"/>
      <c r="B1716" s="48"/>
      <c r="C1716" s="326" t="s">
        <v>1760</v>
      </c>
      <c r="D1716" s="326" t="s">
        <v>4283</v>
      </c>
      <c r="E1716" s="20" t="s">
        <v>32</v>
      </c>
      <c r="F1716" s="327">
        <v>104</v>
      </c>
      <c r="G1716" s="42"/>
      <c r="H1716" s="48"/>
    </row>
    <row r="1717" s="2" customFormat="1" ht="16.8" customHeight="1">
      <c r="A1717" s="42"/>
      <c r="B1717" s="48"/>
      <c r="C1717" s="322" t="s">
        <v>1865</v>
      </c>
      <c r="D1717" s="323" t="s">
        <v>1865</v>
      </c>
      <c r="E1717" s="324" t="s">
        <v>32</v>
      </c>
      <c r="F1717" s="325">
        <v>7.0519999999999996</v>
      </c>
      <c r="G1717" s="42"/>
      <c r="H1717" s="48"/>
    </row>
    <row r="1718" s="2" customFormat="1" ht="16.8" customHeight="1">
      <c r="A1718" s="42"/>
      <c r="B1718" s="48"/>
      <c r="C1718" s="326" t="s">
        <v>32</v>
      </c>
      <c r="D1718" s="326" t="s">
        <v>2955</v>
      </c>
      <c r="E1718" s="20" t="s">
        <v>32</v>
      </c>
      <c r="F1718" s="327">
        <v>0</v>
      </c>
      <c r="G1718" s="42"/>
      <c r="H1718" s="48"/>
    </row>
    <row r="1719" s="2" customFormat="1" ht="16.8" customHeight="1">
      <c r="A1719" s="42"/>
      <c r="B1719" s="48"/>
      <c r="C1719" s="326" t="s">
        <v>1865</v>
      </c>
      <c r="D1719" s="326" t="s">
        <v>4284</v>
      </c>
      <c r="E1719" s="20" t="s">
        <v>32</v>
      </c>
      <c r="F1719" s="327">
        <v>7.0519999999999996</v>
      </c>
      <c r="G1719" s="42"/>
      <c r="H1719" s="48"/>
    </row>
    <row r="1720" s="2" customFormat="1" ht="16.8" customHeight="1">
      <c r="A1720" s="42"/>
      <c r="B1720" s="48"/>
      <c r="C1720" s="322" t="s">
        <v>2559</v>
      </c>
      <c r="D1720" s="323" t="s">
        <v>2559</v>
      </c>
      <c r="E1720" s="324" t="s">
        <v>32</v>
      </c>
      <c r="F1720" s="325">
        <v>13.651999999999999</v>
      </c>
      <c r="G1720" s="42"/>
      <c r="H1720" s="48"/>
    </row>
    <row r="1721" s="2" customFormat="1" ht="16.8" customHeight="1">
      <c r="A1721" s="42"/>
      <c r="B1721" s="48"/>
      <c r="C1721" s="326" t="s">
        <v>2559</v>
      </c>
      <c r="D1721" s="326" t="s">
        <v>3101</v>
      </c>
      <c r="E1721" s="20" t="s">
        <v>32</v>
      </c>
      <c r="F1721" s="327">
        <v>13.651999999999999</v>
      </c>
      <c r="G1721" s="42"/>
      <c r="H1721" s="48"/>
    </row>
    <row r="1722" s="2" customFormat="1" ht="16.8" customHeight="1">
      <c r="A1722" s="42"/>
      <c r="B1722" s="48"/>
      <c r="C1722" s="322" t="s">
        <v>1876</v>
      </c>
      <c r="D1722" s="323" t="s">
        <v>1876</v>
      </c>
      <c r="E1722" s="324" t="s">
        <v>32</v>
      </c>
      <c r="F1722" s="325">
        <v>0.40005000000000002</v>
      </c>
      <c r="G1722" s="42"/>
      <c r="H1722" s="48"/>
    </row>
    <row r="1723" s="2" customFormat="1" ht="16.8" customHeight="1">
      <c r="A1723" s="42"/>
      <c r="B1723" s="48"/>
      <c r="C1723" s="326" t="s">
        <v>32</v>
      </c>
      <c r="D1723" s="326" t="s">
        <v>3103</v>
      </c>
      <c r="E1723" s="20" t="s">
        <v>32</v>
      </c>
      <c r="F1723" s="327">
        <v>0</v>
      </c>
      <c r="G1723" s="42"/>
      <c r="H1723" s="48"/>
    </row>
    <row r="1724" s="2" customFormat="1" ht="16.8" customHeight="1">
      <c r="A1724" s="42"/>
      <c r="B1724" s="48"/>
      <c r="C1724" s="326" t="s">
        <v>1876</v>
      </c>
      <c r="D1724" s="326" t="s">
        <v>3104</v>
      </c>
      <c r="E1724" s="20" t="s">
        <v>32</v>
      </c>
      <c r="F1724" s="327">
        <v>0.40000000000000002</v>
      </c>
      <c r="G1724" s="42"/>
      <c r="H1724" s="48"/>
    </row>
    <row r="1725" s="2" customFormat="1" ht="16.8" customHeight="1">
      <c r="A1725" s="42"/>
      <c r="B1725" s="48"/>
      <c r="C1725" s="322" t="s">
        <v>2721</v>
      </c>
      <c r="D1725" s="323" t="s">
        <v>2721</v>
      </c>
      <c r="E1725" s="324" t="s">
        <v>32</v>
      </c>
      <c r="F1725" s="325">
        <v>0.49680000000000002</v>
      </c>
      <c r="G1725" s="42"/>
      <c r="H1725" s="48"/>
    </row>
    <row r="1726" s="2" customFormat="1" ht="16.8" customHeight="1">
      <c r="A1726" s="42"/>
      <c r="B1726" s="48"/>
      <c r="C1726" s="326" t="s">
        <v>2721</v>
      </c>
      <c r="D1726" s="326" t="s">
        <v>3106</v>
      </c>
      <c r="E1726" s="20" t="s">
        <v>32</v>
      </c>
      <c r="F1726" s="327">
        <v>0.497</v>
      </c>
      <c r="G1726" s="42"/>
      <c r="H1726" s="48"/>
    </row>
    <row r="1727" s="2" customFormat="1" ht="16.8" customHeight="1">
      <c r="A1727" s="42"/>
      <c r="B1727" s="48"/>
      <c r="C1727" s="322" t="s">
        <v>2239</v>
      </c>
      <c r="D1727" s="323" t="s">
        <v>2239</v>
      </c>
      <c r="E1727" s="324" t="s">
        <v>32</v>
      </c>
      <c r="F1727" s="325">
        <v>2.2679999999999998</v>
      </c>
      <c r="G1727" s="42"/>
      <c r="H1727" s="48"/>
    </row>
    <row r="1728" s="2" customFormat="1" ht="16.8" customHeight="1">
      <c r="A1728" s="42"/>
      <c r="B1728" s="48"/>
      <c r="C1728" s="326" t="s">
        <v>32</v>
      </c>
      <c r="D1728" s="326" t="s">
        <v>4259</v>
      </c>
      <c r="E1728" s="20" t="s">
        <v>32</v>
      </c>
      <c r="F1728" s="327">
        <v>0</v>
      </c>
      <c r="G1728" s="42"/>
      <c r="H1728" s="48"/>
    </row>
    <row r="1729" s="2" customFormat="1" ht="16.8" customHeight="1">
      <c r="A1729" s="42"/>
      <c r="B1729" s="48"/>
      <c r="C1729" s="326" t="s">
        <v>2239</v>
      </c>
      <c r="D1729" s="326" t="s">
        <v>4285</v>
      </c>
      <c r="E1729" s="20" t="s">
        <v>32</v>
      </c>
      <c r="F1729" s="327">
        <v>2.2679999999999998</v>
      </c>
      <c r="G1729" s="42"/>
      <c r="H1729" s="48"/>
    </row>
    <row r="1730" s="2" customFormat="1" ht="16.8" customHeight="1">
      <c r="A1730" s="42"/>
      <c r="B1730" s="48"/>
      <c r="C1730" s="322" t="s">
        <v>2247</v>
      </c>
      <c r="D1730" s="323" t="s">
        <v>2247</v>
      </c>
      <c r="E1730" s="324" t="s">
        <v>32</v>
      </c>
      <c r="F1730" s="325">
        <v>23.52</v>
      </c>
      <c r="G1730" s="42"/>
      <c r="H1730" s="48"/>
    </row>
    <row r="1731" s="2" customFormat="1" ht="16.8" customHeight="1">
      <c r="A1731" s="42"/>
      <c r="B1731" s="48"/>
      <c r="C1731" s="326" t="s">
        <v>32</v>
      </c>
      <c r="D1731" s="326" t="s">
        <v>2982</v>
      </c>
      <c r="E1731" s="20" t="s">
        <v>32</v>
      </c>
      <c r="F1731" s="327">
        <v>0</v>
      </c>
      <c r="G1731" s="42"/>
      <c r="H1731" s="48"/>
    </row>
    <row r="1732" s="2" customFormat="1" ht="16.8" customHeight="1">
      <c r="A1732" s="42"/>
      <c r="B1732" s="48"/>
      <c r="C1732" s="326" t="s">
        <v>2247</v>
      </c>
      <c r="D1732" s="326" t="s">
        <v>3111</v>
      </c>
      <c r="E1732" s="20" t="s">
        <v>32</v>
      </c>
      <c r="F1732" s="327">
        <v>23.52</v>
      </c>
      <c r="G1732" s="42"/>
      <c r="H1732" s="48"/>
    </row>
    <row r="1733" s="2" customFormat="1" ht="16.8" customHeight="1">
      <c r="A1733" s="42"/>
      <c r="B1733" s="48"/>
      <c r="C1733" s="322" t="s">
        <v>1908</v>
      </c>
      <c r="D1733" s="323" t="s">
        <v>1908</v>
      </c>
      <c r="E1733" s="324" t="s">
        <v>32</v>
      </c>
      <c r="F1733" s="325">
        <v>21.515999999999998</v>
      </c>
      <c r="G1733" s="42"/>
      <c r="H1733" s="48"/>
    </row>
    <row r="1734" s="2" customFormat="1" ht="16.8" customHeight="1">
      <c r="A1734" s="42"/>
      <c r="B1734" s="48"/>
      <c r="C1734" s="326" t="s">
        <v>1908</v>
      </c>
      <c r="D1734" s="326" t="s">
        <v>3113</v>
      </c>
      <c r="E1734" s="20" t="s">
        <v>32</v>
      </c>
      <c r="F1734" s="327">
        <v>21.515999999999998</v>
      </c>
      <c r="G1734" s="42"/>
      <c r="H1734" s="48"/>
    </row>
    <row r="1735" s="2" customFormat="1" ht="16.8" customHeight="1">
      <c r="A1735" s="42"/>
      <c r="B1735" s="48"/>
      <c r="C1735" s="322" t="s">
        <v>1768</v>
      </c>
      <c r="D1735" s="323" t="s">
        <v>1768</v>
      </c>
      <c r="E1735" s="324" t="s">
        <v>32</v>
      </c>
      <c r="F1735" s="325">
        <v>26</v>
      </c>
      <c r="G1735" s="42"/>
      <c r="H1735" s="48"/>
    </row>
    <row r="1736" s="2" customFormat="1" ht="16.8" customHeight="1">
      <c r="A1736" s="42"/>
      <c r="B1736" s="48"/>
      <c r="C1736" s="326" t="s">
        <v>32</v>
      </c>
      <c r="D1736" s="326" t="s">
        <v>2903</v>
      </c>
      <c r="E1736" s="20" t="s">
        <v>32</v>
      </c>
      <c r="F1736" s="327">
        <v>0</v>
      </c>
      <c r="G1736" s="42"/>
      <c r="H1736" s="48"/>
    </row>
    <row r="1737" s="2" customFormat="1" ht="16.8" customHeight="1">
      <c r="A1737" s="42"/>
      <c r="B1737" s="48"/>
      <c r="C1737" s="326" t="s">
        <v>1768</v>
      </c>
      <c r="D1737" s="326" t="s">
        <v>4286</v>
      </c>
      <c r="E1737" s="20" t="s">
        <v>32</v>
      </c>
      <c r="F1737" s="327">
        <v>26</v>
      </c>
      <c r="G1737" s="42"/>
      <c r="H1737" s="48"/>
    </row>
    <row r="1738" s="2" customFormat="1" ht="16.8" customHeight="1">
      <c r="A1738" s="42"/>
      <c r="B1738" s="48"/>
      <c r="C1738" s="322" t="s">
        <v>1916</v>
      </c>
      <c r="D1738" s="323" t="s">
        <v>1916</v>
      </c>
      <c r="E1738" s="324" t="s">
        <v>32</v>
      </c>
      <c r="F1738" s="325">
        <v>10.640000000000001</v>
      </c>
      <c r="G1738" s="42"/>
      <c r="H1738" s="48"/>
    </row>
    <row r="1739" s="2" customFormat="1" ht="16.8" customHeight="1">
      <c r="A1739" s="42"/>
      <c r="B1739" s="48"/>
      <c r="C1739" s="326" t="s">
        <v>32</v>
      </c>
      <c r="D1739" s="326" t="s">
        <v>4261</v>
      </c>
      <c r="E1739" s="20" t="s">
        <v>32</v>
      </c>
      <c r="F1739" s="327">
        <v>0</v>
      </c>
      <c r="G1739" s="42"/>
      <c r="H1739" s="48"/>
    </row>
    <row r="1740" s="2" customFormat="1" ht="16.8" customHeight="1">
      <c r="A1740" s="42"/>
      <c r="B1740" s="48"/>
      <c r="C1740" s="326" t="s">
        <v>1916</v>
      </c>
      <c r="D1740" s="326" t="s">
        <v>4287</v>
      </c>
      <c r="E1740" s="20" t="s">
        <v>32</v>
      </c>
      <c r="F1740" s="327">
        <v>10.640000000000001</v>
      </c>
      <c r="G1740" s="42"/>
      <c r="H1740" s="48"/>
    </row>
    <row r="1741" s="2" customFormat="1" ht="16.8" customHeight="1">
      <c r="A1741" s="42"/>
      <c r="B1741" s="48"/>
      <c r="C1741" s="322" t="s">
        <v>2256</v>
      </c>
      <c r="D1741" s="323" t="s">
        <v>2256</v>
      </c>
      <c r="E1741" s="324" t="s">
        <v>32</v>
      </c>
      <c r="F1741" s="325">
        <v>11.195</v>
      </c>
      <c r="G1741" s="42"/>
      <c r="H1741" s="48"/>
    </row>
    <row r="1742" s="2" customFormat="1" ht="16.8" customHeight="1">
      <c r="A1742" s="42"/>
      <c r="B1742" s="48"/>
      <c r="C1742" s="326" t="s">
        <v>32</v>
      </c>
      <c r="D1742" s="326" t="s">
        <v>3015</v>
      </c>
      <c r="E1742" s="20" t="s">
        <v>32</v>
      </c>
      <c r="F1742" s="327">
        <v>0</v>
      </c>
      <c r="G1742" s="42"/>
      <c r="H1742" s="48"/>
    </row>
    <row r="1743" s="2" customFormat="1" ht="16.8" customHeight="1">
      <c r="A1743" s="42"/>
      <c r="B1743" s="48"/>
      <c r="C1743" s="326" t="s">
        <v>2256</v>
      </c>
      <c r="D1743" s="326" t="s">
        <v>3123</v>
      </c>
      <c r="E1743" s="20" t="s">
        <v>32</v>
      </c>
      <c r="F1743" s="327">
        <v>11.195</v>
      </c>
      <c r="G1743" s="42"/>
      <c r="H1743" s="48"/>
    </row>
    <row r="1744" s="2" customFormat="1" ht="16.8" customHeight="1">
      <c r="A1744" s="42"/>
      <c r="B1744" s="48"/>
      <c r="C1744" s="322" t="s">
        <v>1926</v>
      </c>
      <c r="D1744" s="323" t="s">
        <v>1926</v>
      </c>
      <c r="E1744" s="324" t="s">
        <v>32</v>
      </c>
      <c r="F1744" s="325">
        <v>8</v>
      </c>
      <c r="G1744" s="42"/>
      <c r="H1744" s="48"/>
    </row>
    <row r="1745" s="2" customFormat="1" ht="16.8" customHeight="1">
      <c r="A1745" s="42"/>
      <c r="B1745" s="48"/>
      <c r="C1745" s="326" t="s">
        <v>32</v>
      </c>
      <c r="D1745" s="326" t="s">
        <v>3021</v>
      </c>
      <c r="E1745" s="20" t="s">
        <v>32</v>
      </c>
      <c r="F1745" s="327">
        <v>0</v>
      </c>
      <c r="G1745" s="42"/>
      <c r="H1745" s="48"/>
    </row>
    <row r="1746" s="2" customFormat="1" ht="16.8" customHeight="1">
      <c r="A1746" s="42"/>
      <c r="B1746" s="48"/>
      <c r="C1746" s="326" t="s">
        <v>1926</v>
      </c>
      <c r="D1746" s="326" t="s">
        <v>3125</v>
      </c>
      <c r="E1746" s="20" t="s">
        <v>32</v>
      </c>
      <c r="F1746" s="327">
        <v>8</v>
      </c>
      <c r="G1746" s="42"/>
      <c r="H1746" s="48"/>
    </row>
    <row r="1747" s="2" customFormat="1" ht="16.8" customHeight="1">
      <c r="A1747" s="42"/>
      <c r="B1747" s="48"/>
      <c r="C1747" s="322" t="s">
        <v>1933</v>
      </c>
      <c r="D1747" s="323" t="s">
        <v>1933</v>
      </c>
      <c r="E1747" s="324" t="s">
        <v>32</v>
      </c>
      <c r="F1747" s="325">
        <v>2</v>
      </c>
      <c r="G1747" s="42"/>
      <c r="H1747" s="48"/>
    </row>
    <row r="1748" s="2" customFormat="1" ht="16.8" customHeight="1">
      <c r="A1748" s="42"/>
      <c r="B1748" s="48"/>
      <c r="C1748" s="326" t="s">
        <v>32</v>
      </c>
      <c r="D1748" s="326" t="s">
        <v>3021</v>
      </c>
      <c r="E1748" s="20" t="s">
        <v>32</v>
      </c>
      <c r="F1748" s="327">
        <v>0</v>
      </c>
      <c r="G1748" s="42"/>
      <c r="H1748" s="48"/>
    </row>
    <row r="1749" s="2" customFormat="1" ht="16.8" customHeight="1">
      <c r="A1749" s="42"/>
      <c r="B1749" s="48"/>
      <c r="C1749" s="326" t="s">
        <v>1933</v>
      </c>
      <c r="D1749" s="326" t="s">
        <v>3026</v>
      </c>
      <c r="E1749" s="20" t="s">
        <v>32</v>
      </c>
      <c r="F1749" s="327">
        <v>2</v>
      </c>
      <c r="G1749" s="42"/>
      <c r="H1749" s="48"/>
    </row>
    <row r="1750" s="2" customFormat="1" ht="16.8" customHeight="1">
      <c r="A1750" s="42"/>
      <c r="B1750" s="48"/>
      <c r="C1750" s="322" t="s">
        <v>1940</v>
      </c>
      <c r="D1750" s="323" t="s">
        <v>1940</v>
      </c>
      <c r="E1750" s="324" t="s">
        <v>32</v>
      </c>
      <c r="F1750" s="325">
        <v>36</v>
      </c>
      <c r="G1750" s="42"/>
      <c r="H1750" s="48"/>
    </row>
    <row r="1751" s="2" customFormat="1" ht="16.8" customHeight="1">
      <c r="A1751" s="42"/>
      <c r="B1751" s="48"/>
      <c r="C1751" s="326" t="s">
        <v>32</v>
      </c>
      <c r="D1751" s="326" t="s">
        <v>3031</v>
      </c>
      <c r="E1751" s="20" t="s">
        <v>32</v>
      </c>
      <c r="F1751" s="327">
        <v>0</v>
      </c>
      <c r="G1751" s="42"/>
      <c r="H1751" s="48"/>
    </row>
    <row r="1752" s="2" customFormat="1" ht="16.8" customHeight="1">
      <c r="A1752" s="42"/>
      <c r="B1752" s="48"/>
      <c r="C1752" s="326" t="s">
        <v>1940</v>
      </c>
      <c r="D1752" s="326" t="s">
        <v>3128</v>
      </c>
      <c r="E1752" s="20" t="s">
        <v>32</v>
      </c>
      <c r="F1752" s="327">
        <v>36</v>
      </c>
      <c r="G1752" s="42"/>
      <c r="H1752" s="48"/>
    </row>
    <row r="1753" s="2" customFormat="1" ht="16.8" customHeight="1">
      <c r="A1753" s="42"/>
      <c r="B1753" s="48"/>
      <c r="C1753" s="322" t="s">
        <v>1948</v>
      </c>
      <c r="D1753" s="323" t="s">
        <v>1948</v>
      </c>
      <c r="E1753" s="324" t="s">
        <v>32</v>
      </c>
      <c r="F1753" s="325">
        <v>1</v>
      </c>
      <c r="G1753" s="42"/>
      <c r="H1753" s="48"/>
    </row>
    <row r="1754" s="2" customFormat="1" ht="16.8" customHeight="1">
      <c r="A1754" s="42"/>
      <c r="B1754" s="48"/>
      <c r="C1754" s="326" t="s">
        <v>1948</v>
      </c>
      <c r="D1754" s="326" t="s">
        <v>3034</v>
      </c>
      <c r="E1754" s="20" t="s">
        <v>32</v>
      </c>
      <c r="F1754" s="327">
        <v>1</v>
      </c>
      <c r="G1754" s="42"/>
      <c r="H1754" s="48"/>
    </row>
    <row r="1755" s="2" customFormat="1" ht="16.8" customHeight="1">
      <c r="A1755" s="42"/>
      <c r="B1755" s="48"/>
      <c r="C1755" s="322" t="s">
        <v>1955</v>
      </c>
      <c r="D1755" s="323" t="s">
        <v>1955</v>
      </c>
      <c r="E1755" s="324" t="s">
        <v>32</v>
      </c>
      <c r="F1755" s="325">
        <v>11.375</v>
      </c>
      <c r="G1755" s="42"/>
      <c r="H1755" s="48"/>
    </row>
    <row r="1756" s="2" customFormat="1" ht="16.8" customHeight="1">
      <c r="A1756" s="42"/>
      <c r="B1756" s="48"/>
      <c r="C1756" s="326" t="s">
        <v>32</v>
      </c>
      <c r="D1756" s="326" t="s">
        <v>3039</v>
      </c>
      <c r="E1756" s="20" t="s">
        <v>32</v>
      </c>
      <c r="F1756" s="327">
        <v>0</v>
      </c>
      <c r="G1756" s="42"/>
      <c r="H1756" s="48"/>
    </row>
    <row r="1757" s="2" customFormat="1" ht="16.8" customHeight="1">
      <c r="A1757" s="42"/>
      <c r="B1757" s="48"/>
      <c r="C1757" s="326" t="s">
        <v>1955</v>
      </c>
      <c r="D1757" s="326" t="s">
        <v>3131</v>
      </c>
      <c r="E1757" s="20" t="s">
        <v>32</v>
      </c>
      <c r="F1757" s="327">
        <v>11.375</v>
      </c>
      <c r="G1757" s="42"/>
      <c r="H1757" s="48"/>
    </row>
    <row r="1758" s="2" customFormat="1" ht="16.8" customHeight="1">
      <c r="A1758" s="42"/>
      <c r="B1758" s="48"/>
      <c r="C1758" s="322" t="s">
        <v>1962</v>
      </c>
      <c r="D1758" s="323" t="s">
        <v>1962</v>
      </c>
      <c r="E1758" s="324" t="s">
        <v>32</v>
      </c>
      <c r="F1758" s="325">
        <v>4.7249999999999996</v>
      </c>
      <c r="G1758" s="42"/>
      <c r="H1758" s="48"/>
    </row>
    <row r="1759" s="2" customFormat="1" ht="16.8" customHeight="1">
      <c r="A1759" s="42"/>
      <c r="B1759" s="48"/>
      <c r="C1759" s="326" t="s">
        <v>1962</v>
      </c>
      <c r="D1759" s="326" t="s">
        <v>3133</v>
      </c>
      <c r="E1759" s="20" t="s">
        <v>32</v>
      </c>
      <c r="F1759" s="327">
        <v>4.7249999999999996</v>
      </c>
      <c r="G1759" s="42"/>
      <c r="H1759" s="48"/>
    </row>
    <row r="1760" s="2" customFormat="1" ht="16.8" customHeight="1">
      <c r="A1760" s="42"/>
      <c r="B1760" s="48"/>
      <c r="C1760" s="322" t="s">
        <v>1969</v>
      </c>
      <c r="D1760" s="323" t="s">
        <v>1969</v>
      </c>
      <c r="E1760" s="324" t="s">
        <v>32</v>
      </c>
      <c r="F1760" s="325">
        <v>10</v>
      </c>
      <c r="G1760" s="42"/>
      <c r="H1760" s="48"/>
    </row>
    <row r="1761" s="2" customFormat="1" ht="16.8" customHeight="1">
      <c r="A1761" s="42"/>
      <c r="B1761" s="48"/>
      <c r="C1761" s="326" t="s">
        <v>1969</v>
      </c>
      <c r="D1761" s="326" t="s">
        <v>3135</v>
      </c>
      <c r="E1761" s="20" t="s">
        <v>32</v>
      </c>
      <c r="F1761" s="327">
        <v>10</v>
      </c>
      <c r="G1761" s="42"/>
      <c r="H1761" s="48"/>
    </row>
    <row r="1762" s="2" customFormat="1" ht="16.8" customHeight="1">
      <c r="A1762" s="42"/>
      <c r="B1762" s="48"/>
      <c r="C1762" s="322" t="s">
        <v>1775</v>
      </c>
      <c r="D1762" s="323" t="s">
        <v>1775</v>
      </c>
      <c r="E1762" s="324" t="s">
        <v>32</v>
      </c>
      <c r="F1762" s="325">
        <v>0.47520000000000001</v>
      </c>
      <c r="G1762" s="42"/>
      <c r="H1762" s="48"/>
    </row>
    <row r="1763" s="2" customFormat="1" ht="16.8" customHeight="1">
      <c r="A1763" s="42"/>
      <c r="B1763" s="48"/>
      <c r="C1763" s="326" t="s">
        <v>32</v>
      </c>
      <c r="D1763" s="326" t="s">
        <v>4266</v>
      </c>
      <c r="E1763" s="20" t="s">
        <v>32</v>
      </c>
      <c r="F1763" s="327">
        <v>0</v>
      </c>
      <c r="G1763" s="42"/>
      <c r="H1763" s="48"/>
    </row>
    <row r="1764" s="2" customFormat="1" ht="16.8" customHeight="1">
      <c r="A1764" s="42"/>
      <c r="B1764" s="48"/>
      <c r="C1764" s="326" t="s">
        <v>1775</v>
      </c>
      <c r="D1764" s="326" t="s">
        <v>4288</v>
      </c>
      <c r="E1764" s="20" t="s">
        <v>32</v>
      </c>
      <c r="F1764" s="327">
        <v>0.47499999999999998</v>
      </c>
      <c r="G1764" s="42"/>
      <c r="H1764" s="48"/>
    </row>
    <row r="1765" s="2" customFormat="1" ht="16.8" customHeight="1">
      <c r="A1765" s="42"/>
      <c r="B1765" s="48"/>
      <c r="C1765" s="322" t="s">
        <v>2302</v>
      </c>
      <c r="D1765" s="323" t="s">
        <v>2302</v>
      </c>
      <c r="E1765" s="324" t="s">
        <v>32</v>
      </c>
      <c r="F1765" s="325">
        <v>761.69100000000003</v>
      </c>
      <c r="G1765" s="42"/>
      <c r="H1765" s="48"/>
    </row>
    <row r="1766" s="2" customFormat="1" ht="16.8" customHeight="1">
      <c r="A1766" s="42"/>
      <c r="B1766" s="48"/>
      <c r="C1766" s="326" t="s">
        <v>32</v>
      </c>
      <c r="D1766" s="326" t="s">
        <v>3051</v>
      </c>
      <c r="E1766" s="20" t="s">
        <v>32</v>
      </c>
      <c r="F1766" s="327">
        <v>0</v>
      </c>
      <c r="G1766" s="42"/>
      <c r="H1766" s="48"/>
    </row>
    <row r="1767" s="2" customFormat="1" ht="16.8" customHeight="1">
      <c r="A1767" s="42"/>
      <c r="B1767" s="48"/>
      <c r="C1767" s="326" t="s">
        <v>2302</v>
      </c>
      <c r="D1767" s="326" t="s">
        <v>3138</v>
      </c>
      <c r="E1767" s="20" t="s">
        <v>32</v>
      </c>
      <c r="F1767" s="327">
        <v>761.69100000000003</v>
      </c>
      <c r="G1767" s="42"/>
      <c r="H1767" s="48"/>
    </row>
    <row r="1768" s="2" customFormat="1" ht="16.8" customHeight="1">
      <c r="A1768" s="42"/>
      <c r="B1768" s="48"/>
      <c r="C1768" s="322" t="s">
        <v>2305</v>
      </c>
      <c r="D1768" s="323" t="s">
        <v>2305</v>
      </c>
      <c r="E1768" s="324" t="s">
        <v>32</v>
      </c>
      <c r="F1768" s="325">
        <v>28.324000000000002</v>
      </c>
      <c r="G1768" s="42"/>
      <c r="H1768" s="48"/>
    </row>
    <row r="1769" s="2" customFormat="1" ht="16.8" customHeight="1">
      <c r="A1769" s="42"/>
      <c r="B1769" s="48"/>
      <c r="C1769" s="326" t="s">
        <v>2305</v>
      </c>
      <c r="D1769" s="326" t="s">
        <v>4289</v>
      </c>
      <c r="E1769" s="20" t="s">
        <v>32</v>
      </c>
      <c r="F1769" s="327">
        <v>28.324000000000002</v>
      </c>
      <c r="G1769" s="42"/>
      <c r="H1769" s="48"/>
    </row>
    <row r="1770" s="2" customFormat="1" ht="16.8" customHeight="1">
      <c r="A1770" s="42"/>
      <c r="B1770" s="48"/>
      <c r="C1770" s="322" t="s">
        <v>2066</v>
      </c>
      <c r="D1770" s="323" t="s">
        <v>2066</v>
      </c>
      <c r="E1770" s="324" t="s">
        <v>32</v>
      </c>
      <c r="F1770" s="325">
        <v>50.377499999999998</v>
      </c>
      <c r="G1770" s="42"/>
      <c r="H1770" s="48"/>
    </row>
    <row r="1771" s="2" customFormat="1" ht="16.8" customHeight="1">
      <c r="A1771" s="42"/>
      <c r="B1771" s="48"/>
      <c r="C1771" s="326" t="s">
        <v>32</v>
      </c>
      <c r="D1771" s="326" t="s">
        <v>2997</v>
      </c>
      <c r="E1771" s="20" t="s">
        <v>32</v>
      </c>
      <c r="F1771" s="327">
        <v>0</v>
      </c>
      <c r="G1771" s="42"/>
      <c r="H1771" s="48"/>
    </row>
    <row r="1772" s="2" customFormat="1" ht="16.8" customHeight="1">
      <c r="A1772" s="42"/>
      <c r="B1772" s="48"/>
      <c r="C1772" s="326" t="s">
        <v>2066</v>
      </c>
      <c r="D1772" s="326" t="s">
        <v>3116</v>
      </c>
      <c r="E1772" s="20" t="s">
        <v>32</v>
      </c>
      <c r="F1772" s="327">
        <v>50.378</v>
      </c>
      <c r="G1772" s="42"/>
      <c r="H1772" s="48"/>
    </row>
    <row r="1773" s="2" customFormat="1" ht="16.8" customHeight="1">
      <c r="A1773" s="42"/>
      <c r="B1773" s="48"/>
      <c r="C1773" s="322" t="s">
        <v>1730</v>
      </c>
      <c r="D1773" s="323" t="s">
        <v>1730</v>
      </c>
      <c r="E1773" s="324" t="s">
        <v>32</v>
      </c>
      <c r="F1773" s="325">
        <v>50.377499999999998</v>
      </c>
      <c r="G1773" s="42"/>
      <c r="H1773" s="48"/>
    </row>
    <row r="1774" s="2" customFormat="1" ht="16.8" customHeight="1">
      <c r="A1774" s="42"/>
      <c r="B1774" s="48"/>
      <c r="C1774" s="326" t="s">
        <v>32</v>
      </c>
      <c r="D1774" s="326" t="s">
        <v>3001</v>
      </c>
      <c r="E1774" s="20" t="s">
        <v>32</v>
      </c>
      <c r="F1774" s="327">
        <v>0</v>
      </c>
      <c r="G1774" s="42"/>
      <c r="H1774" s="48"/>
    </row>
    <row r="1775" s="2" customFormat="1" ht="16.8" customHeight="1">
      <c r="A1775" s="42"/>
      <c r="B1775" s="48"/>
      <c r="C1775" s="326" t="s">
        <v>1730</v>
      </c>
      <c r="D1775" s="326" t="s">
        <v>3119</v>
      </c>
      <c r="E1775" s="20" t="s">
        <v>32</v>
      </c>
      <c r="F1775" s="327">
        <v>50.378</v>
      </c>
      <c r="G1775" s="42"/>
      <c r="H1775" s="48"/>
    </row>
    <row r="1776" s="2" customFormat="1" ht="16.8" customHeight="1">
      <c r="A1776" s="42"/>
      <c r="B1776" s="48"/>
      <c r="C1776" s="322" t="s">
        <v>1783</v>
      </c>
      <c r="D1776" s="323" t="s">
        <v>1783</v>
      </c>
      <c r="E1776" s="324" t="s">
        <v>32</v>
      </c>
      <c r="F1776" s="325">
        <v>150</v>
      </c>
      <c r="G1776" s="42"/>
      <c r="H1776" s="48"/>
    </row>
    <row r="1777" s="2" customFormat="1" ht="16.8" customHeight="1">
      <c r="A1777" s="42"/>
      <c r="B1777" s="48"/>
      <c r="C1777" s="326" t="s">
        <v>1783</v>
      </c>
      <c r="D1777" s="326" t="s">
        <v>3072</v>
      </c>
      <c r="E1777" s="20" t="s">
        <v>32</v>
      </c>
      <c r="F1777" s="327">
        <v>150</v>
      </c>
      <c r="G1777" s="42"/>
      <c r="H1777" s="48"/>
    </row>
    <row r="1778" s="2" customFormat="1" ht="16.8" customHeight="1">
      <c r="A1778" s="42"/>
      <c r="B1778" s="48"/>
      <c r="C1778" s="322" t="s">
        <v>1790</v>
      </c>
      <c r="D1778" s="323" t="s">
        <v>1790</v>
      </c>
      <c r="E1778" s="324" t="s">
        <v>32</v>
      </c>
      <c r="F1778" s="325">
        <v>2250</v>
      </c>
      <c r="G1778" s="42"/>
      <c r="H1778" s="48"/>
    </row>
    <row r="1779" s="2" customFormat="1" ht="16.8" customHeight="1">
      <c r="A1779" s="42"/>
      <c r="B1779" s="48"/>
      <c r="C1779" s="326" t="s">
        <v>32</v>
      </c>
      <c r="D1779" s="326" t="s">
        <v>1806</v>
      </c>
      <c r="E1779" s="20" t="s">
        <v>32</v>
      </c>
      <c r="F1779" s="327">
        <v>0</v>
      </c>
      <c r="G1779" s="42"/>
      <c r="H1779" s="48"/>
    </row>
    <row r="1780" s="2" customFormat="1" ht="16.8" customHeight="1">
      <c r="A1780" s="42"/>
      <c r="B1780" s="48"/>
      <c r="C1780" s="326" t="s">
        <v>1790</v>
      </c>
      <c r="D1780" s="326" t="s">
        <v>3074</v>
      </c>
      <c r="E1780" s="20" t="s">
        <v>32</v>
      </c>
      <c r="F1780" s="327">
        <v>2250</v>
      </c>
      <c r="G1780" s="42"/>
      <c r="H1780" s="48"/>
    </row>
    <row r="1781" s="2" customFormat="1" ht="16.8" customHeight="1">
      <c r="A1781" s="42"/>
      <c r="B1781" s="48"/>
      <c r="C1781" s="322" t="s">
        <v>1797</v>
      </c>
      <c r="D1781" s="323" t="s">
        <v>1797</v>
      </c>
      <c r="E1781" s="324" t="s">
        <v>32</v>
      </c>
      <c r="F1781" s="325">
        <v>87.900000000000006</v>
      </c>
      <c r="G1781" s="42"/>
      <c r="H1781" s="48"/>
    </row>
    <row r="1782" s="2" customFormat="1" ht="16.8" customHeight="1">
      <c r="A1782" s="42"/>
      <c r="B1782" s="48"/>
      <c r="C1782" s="326" t="s">
        <v>1797</v>
      </c>
      <c r="D1782" s="326" t="s">
        <v>4290</v>
      </c>
      <c r="E1782" s="20" t="s">
        <v>32</v>
      </c>
      <c r="F1782" s="327">
        <v>87.900000000000006</v>
      </c>
      <c r="G1782" s="42"/>
      <c r="H1782" s="48"/>
    </row>
    <row r="1783" s="2" customFormat="1" ht="16.8" customHeight="1">
      <c r="A1783" s="42"/>
      <c r="B1783" s="48"/>
      <c r="C1783" s="322" t="s">
        <v>1800</v>
      </c>
      <c r="D1783" s="323" t="s">
        <v>1800</v>
      </c>
      <c r="E1783" s="324" t="s">
        <v>32</v>
      </c>
      <c r="F1783" s="325">
        <v>888.72000000000003</v>
      </c>
      <c r="G1783" s="42"/>
      <c r="H1783" s="48"/>
    </row>
    <row r="1784" s="2" customFormat="1" ht="16.8" customHeight="1">
      <c r="A1784" s="42"/>
      <c r="B1784" s="48"/>
      <c r="C1784" s="326" t="s">
        <v>32</v>
      </c>
      <c r="D1784" s="326" t="s">
        <v>2917</v>
      </c>
      <c r="E1784" s="20" t="s">
        <v>32</v>
      </c>
      <c r="F1784" s="327">
        <v>0</v>
      </c>
      <c r="G1784" s="42"/>
      <c r="H1784" s="48"/>
    </row>
    <row r="1785" s="2" customFormat="1" ht="16.8" customHeight="1">
      <c r="A1785" s="42"/>
      <c r="B1785" s="48"/>
      <c r="C1785" s="326" t="s">
        <v>1800</v>
      </c>
      <c r="D1785" s="326" t="s">
        <v>3077</v>
      </c>
      <c r="E1785" s="20" t="s">
        <v>32</v>
      </c>
      <c r="F1785" s="327">
        <v>888.72000000000003</v>
      </c>
      <c r="G1785" s="42"/>
      <c r="H1785" s="48"/>
    </row>
    <row r="1786" s="2" customFormat="1" ht="16.8" customHeight="1">
      <c r="A1786" s="42"/>
      <c r="B1786" s="48"/>
      <c r="C1786" s="322" t="s">
        <v>1807</v>
      </c>
      <c r="D1786" s="323" t="s">
        <v>1807</v>
      </c>
      <c r="E1786" s="324" t="s">
        <v>32</v>
      </c>
      <c r="F1786" s="325">
        <v>21.975000000000001</v>
      </c>
      <c r="G1786" s="42"/>
      <c r="H1786" s="48"/>
    </row>
    <row r="1787" s="2" customFormat="1" ht="16.8" customHeight="1">
      <c r="A1787" s="42"/>
      <c r="B1787" s="48"/>
      <c r="C1787" s="326" t="s">
        <v>32</v>
      </c>
      <c r="D1787" s="326" t="s">
        <v>1826</v>
      </c>
      <c r="E1787" s="20" t="s">
        <v>32</v>
      </c>
      <c r="F1787" s="327">
        <v>0</v>
      </c>
      <c r="G1787" s="42"/>
      <c r="H1787" s="48"/>
    </row>
    <row r="1788" s="2" customFormat="1" ht="16.8" customHeight="1">
      <c r="A1788" s="42"/>
      <c r="B1788" s="48"/>
      <c r="C1788" s="326" t="s">
        <v>1807</v>
      </c>
      <c r="D1788" s="326" t="s">
        <v>3079</v>
      </c>
      <c r="E1788" s="20" t="s">
        <v>32</v>
      </c>
      <c r="F1788" s="327">
        <v>21.975000000000001</v>
      </c>
      <c r="G1788" s="42"/>
      <c r="H1788" s="48"/>
    </row>
    <row r="1789" s="2" customFormat="1" ht="16.8" customHeight="1">
      <c r="A1789" s="42"/>
      <c r="B1789" s="48"/>
      <c r="C1789" s="322" t="s">
        <v>3965</v>
      </c>
      <c r="D1789" s="323" t="s">
        <v>3965</v>
      </c>
      <c r="E1789" s="324" t="s">
        <v>32</v>
      </c>
      <c r="F1789" s="325">
        <v>21.975000000000001</v>
      </c>
      <c r="G1789" s="42"/>
      <c r="H1789" s="48"/>
    </row>
    <row r="1790" s="2" customFormat="1" ht="16.8" customHeight="1">
      <c r="A1790" s="42"/>
      <c r="B1790" s="48"/>
      <c r="C1790" s="326" t="s">
        <v>3965</v>
      </c>
      <c r="D1790" s="326" t="s">
        <v>4291</v>
      </c>
      <c r="E1790" s="20" t="s">
        <v>32</v>
      </c>
      <c r="F1790" s="327">
        <v>21.975000000000001</v>
      </c>
      <c r="G1790" s="42"/>
      <c r="H1790" s="48"/>
    </row>
    <row r="1791" s="2" customFormat="1" ht="16.8" customHeight="1">
      <c r="A1791" s="42"/>
      <c r="B1791" s="48"/>
      <c r="C1791" s="322" t="s">
        <v>3092</v>
      </c>
      <c r="D1791" s="323" t="s">
        <v>3092</v>
      </c>
      <c r="E1791" s="324" t="s">
        <v>32</v>
      </c>
      <c r="F1791" s="325">
        <v>0.33250000000000002</v>
      </c>
      <c r="G1791" s="42"/>
      <c r="H1791" s="48"/>
    </row>
    <row r="1792" s="2" customFormat="1" ht="16.8" customHeight="1">
      <c r="A1792" s="42"/>
      <c r="B1792" s="48"/>
      <c r="C1792" s="326" t="s">
        <v>3092</v>
      </c>
      <c r="D1792" s="326" t="s">
        <v>3093</v>
      </c>
      <c r="E1792" s="20" t="s">
        <v>32</v>
      </c>
      <c r="F1792" s="327">
        <v>0.33300000000000002</v>
      </c>
      <c r="G1792" s="42"/>
      <c r="H1792" s="48"/>
    </row>
    <row r="1793" s="2" customFormat="1" ht="16.8" customHeight="1">
      <c r="A1793" s="42"/>
      <c r="B1793" s="48"/>
      <c r="C1793" s="322" t="s">
        <v>4069</v>
      </c>
      <c r="D1793" s="323" t="s">
        <v>4069</v>
      </c>
      <c r="E1793" s="324" t="s">
        <v>32</v>
      </c>
      <c r="F1793" s="325">
        <v>-16.100000000000001</v>
      </c>
      <c r="G1793" s="42"/>
      <c r="H1793" s="48"/>
    </row>
    <row r="1794" s="2" customFormat="1" ht="16.8" customHeight="1">
      <c r="A1794" s="42"/>
      <c r="B1794" s="48"/>
      <c r="C1794" s="326" t="s">
        <v>32</v>
      </c>
      <c r="D1794" s="326" t="s">
        <v>4292</v>
      </c>
      <c r="E1794" s="20" t="s">
        <v>32</v>
      </c>
      <c r="F1794" s="327">
        <v>0</v>
      </c>
      <c r="G1794" s="42"/>
      <c r="H1794" s="48"/>
    </row>
    <row r="1795" s="2" customFormat="1" ht="16.8" customHeight="1">
      <c r="A1795" s="42"/>
      <c r="B1795" s="48"/>
      <c r="C1795" s="326" t="s">
        <v>4069</v>
      </c>
      <c r="D1795" s="326" t="s">
        <v>4293</v>
      </c>
      <c r="E1795" s="20" t="s">
        <v>32</v>
      </c>
      <c r="F1795" s="327">
        <v>-16.100000000000001</v>
      </c>
      <c r="G1795" s="42"/>
      <c r="H1795" s="48"/>
    </row>
    <row r="1796" s="2" customFormat="1" ht="16.8" customHeight="1">
      <c r="A1796" s="42"/>
      <c r="B1796" s="48"/>
      <c r="C1796" s="322" t="s">
        <v>4230</v>
      </c>
      <c r="D1796" s="323" t="s">
        <v>4230</v>
      </c>
      <c r="E1796" s="324" t="s">
        <v>32</v>
      </c>
      <c r="F1796" s="325">
        <v>6.5999999999999996</v>
      </c>
      <c r="G1796" s="42"/>
      <c r="H1796" s="48"/>
    </row>
    <row r="1797" s="2" customFormat="1" ht="16.8" customHeight="1">
      <c r="A1797" s="42"/>
      <c r="B1797" s="48"/>
      <c r="C1797" s="326" t="s">
        <v>32</v>
      </c>
      <c r="D1797" s="326" t="s">
        <v>4294</v>
      </c>
      <c r="E1797" s="20" t="s">
        <v>32</v>
      </c>
      <c r="F1797" s="327">
        <v>0</v>
      </c>
      <c r="G1797" s="42"/>
      <c r="H1797" s="48"/>
    </row>
    <row r="1798" s="2" customFormat="1" ht="16.8" customHeight="1">
      <c r="A1798" s="42"/>
      <c r="B1798" s="48"/>
      <c r="C1798" s="326" t="s">
        <v>4230</v>
      </c>
      <c r="D1798" s="326" t="s">
        <v>4295</v>
      </c>
      <c r="E1798" s="20" t="s">
        <v>32</v>
      </c>
      <c r="F1798" s="327">
        <v>6.5999999999999996</v>
      </c>
      <c r="G1798" s="42"/>
      <c r="H1798" s="48"/>
    </row>
    <row r="1799" s="2" customFormat="1" ht="16.8" customHeight="1">
      <c r="A1799" s="42"/>
      <c r="B1799" s="48"/>
      <c r="C1799" s="322" t="s">
        <v>3973</v>
      </c>
      <c r="D1799" s="323" t="s">
        <v>3973</v>
      </c>
      <c r="E1799" s="324" t="s">
        <v>32</v>
      </c>
      <c r="F1799" s="325">
        <v>0.47499999999999998</v>
      </c>
      <c r="G1799" s="42"/>
      <c r="H1799" s="48"/>
    </row>
    <row r="1800" s="2" customFormat="1" ht="16.8" customHeight="1">
      <c r="A1800" s="42"/>
      <c r="B1800" s="48"/>
      <c r="C1800" s="326" t="s">
        <v>3973</v>
      </c>
      <c r="D1800" s="326" t="s">
        <v>4296</v>
      </c>
      <c r="E1800" s="20" t="s">
        <v>32</v>
      </c>
      <c r="F1800" s="327">
        <v>0.47499999999999998</v>
      </c>
      <c r="G1800" s="42"/>
      <c r="H1800" s="48"/>
    </row>
    <row r="1801" s="2" customFormat="1" ht="16.8" customHeight="1">
      <c r="A1801" s="42"/>
      <c r="B1801" s="48"/>
      <c r="C1801" s="322" t="s">
        <v>4018</v>
      </c>
      <c r="D1801" s="323" t="s">
        <v>4018</v>
      </c>
      <c r="E1801" s="324" t="s">
        <v>32</v>
      </c>
      <c r="F1801" s="325">
        <v>-4.0250000000000004</v>
      </c>
      <c r="G1801" s="42"/>
      <c r="H1801" s="48"/>
    </row>
    <row r="1802" s="2" customFormat="1" ht="16.8" customHeight="1">
      <c r="A1802" s="42"/>
      <c r="B1802" s="48"/>
      <c r="C1802" s="326" t="s">
        <v>32</v>
      </c>
      <c r="D1802" s="326" t="s">
        <v>4292</v>
      </c>
      <c r="E1802" s="20" t="s">
        <v>32</v>
      </c>
      <c r="F1802" s="327">
        <v>0</v>
      </c>
      <c r="G1802" s="42"/>
      <c r="H1802" s="48"/>
    </row>
    <row r="1803" s="2" customFormat="1" ht="16.8" customHeight="1">
      <c r="A1803" s="42"/>
      <c r="B1803" s="48"/>
      <c r="C1803" s="326" t="s">
        <v>4018</v>
      </c>
      <c r="D1803" s="326" t="s">
        <v>4297</v>
      </c>
      <c r="E1803" s="20" t="s">
        <v>32</v>
      </c>
      <c r="F1803" s="327">
        <v>-4.0250000000000004</v>
      </c>
      <c r="G1803" s="42"/>
      <c r="H1803" s="48"/>
    </row>
    <row r="1804" s="2" customFormat="1" ht="16.8" customHeight="1">
      <c r="A1804" s="42"/>
      <c r="B1804" s="48"/>
      <c r="C1804" s="322" t="s">
        <v>4298</v>
      </c>
      <c r="D1804" s="323" t="s">
        <v>4298</v>
      </c>
      <c r="E1804" s="324" t="s">
        <v>32</v>
      </c>
      <c r="F1804" s="325">
        <v>10.875999999999999</v>
      </c>
      <c r="G1804" s="42"/>
      <c r="H1804" s="48"/>
    </row>
    <row r="1805" s="2" customFormat="1" ht="16.8" customHeight="1">
      <c r="A1805" s="42"/>
      <c r="B1805" s="48"/>
      <c r="C1805" s="326" t="s">
        <v>4298</v>
      </c>
      <c r="D1805" s="326" t="s">
        <v>4299</v>
      </c>
      <c r="E1805" s="20" t="s">
        <v>32</v>
      </c>
      <c r="F1805" s="327">
        <v>10.875999999999999</v>
      </c>
      <c r="G1805" s="42"/>
      <c r="H1805" s="48"/>
    </row>
    <row r="1806" s="2" customFormat="1" ht="16.8" customHeight="1">
      <c r="A1806" s="42"/>
      <c r="B1806" s="48"/>
      <c r="C1806" s="322" t="s">
        <v>4020</v>
      </c>
      <c r="D1806" s="323" t="s">
        <v>4020</v>
      </c>
      <c r="E1806" s="324" t="s">
        <v>32</v>
      </c>
      <c r="F1806" s="325">
        <v>0.497</v>
      </c>
      <c r="G1806" s="42"/>
      <c r="H1806" s="48"/>
    </row>
    <row r="1807" s="2" customFormat="1" ht="16.8" customHeight="1">
      <c r="A1807" s="42"/>
      <c r="B1807" s="48"/>
      <c r="C1807" s="326" t="s">
        <v>4020</v>
      </c>
      <c r="D1807" s="326" t="s">
        <v>4300</v>
      </c>
      <c r="E1807" s="20" t="s">
        <v>32</v>
      </c>
      <c r="F1807" s="327">
        <v>0.497</v>
      </c>
      <c r="G1807" s="42"/>
      <c r="H1807" s="48"/>
    </row>
    <row r="1808" s="2" customFormat="1" ht="16.8" customHeight="1">
      <c r="A1808" s="42"/>
      <c r="B1808" s="48"/>
      <c r="C1808" s="322" t="s">
        <v>3977</v>
      </c>
      <c r="D1808" s="323" t="s">
        <v>3977</v>
      </c>
      <c r="E1808" s="324" t="s">
        <v>32</v>
      </c>
      <c r="F1808" s="325">
        <v>11.765000000000001</v>
      </c>
      <c r="G1808" s="42"/>
      <c r="H1808" s="48"/>
    </row>
    <row r="1809" s="2" customFormat="1" ht="16.8" customHeight="1">
      <c r="A1809" s="42"/>
      <c r="B1809" s="48"/>
      <c r="C1809" s="326" t="s">
        <v>3977</v>
      </c>
      <c r="D1809" s="326" t="s">
        <v>4301</v>
      </c>
      <c r="E1809" s="20" t="s">
        <v>32</v>
      </c>
      <c r="F1809" s="327">
        <v>11.765000000000001</v>
      </c>
      <c r="G1809" s="42"/>
      <c r="H1809" s="48"/>
    </row>
    <row r="1810" s="2" customFormat="1" ht="16.8" customHeight="1">
      <c r="A1810" s="42"/>
      <c r="B1810" s="48"/>
      <c r="C1810" s="322" t="s">
        <v>4084</v>
      </c>
      <c r="D1810" s="323" t="s">
        <v>4084</v>
      </c>
      <c r="E1810" s="324" t="s">
        <v>32</v>
      </c>
      <c r="F1810" s="325">
        <v>0.97199999999999998</v>
      </c>
      <c r="G1810" s="42"/>
      <c r="H1810" s="48"/>
    </row>
    <row r="1811" s="2" customFormat="1" ht="16.8" customHeight="1">
      <c r="A1811" s="42"/>
      <c r="B1811" s="48"/>
      <c r="C1811" s="326" t="s">
        <v>4084</v>
      </c>
      <c r="D1811" s="326" t="s">
        <v>4302</v>
      </c>
      <c r="E1811" s="20" t="s">
        <v>32</v>
      </c>
      <c r="F1811" s="327">
        <v>0.97199999999999998</v>
      </c>
      <c r="G1811" s="42"/>
      <c r="H1811" s="48"/>
    </row>
    <row r="1812" s="2" customFormat="1" ht="16.8" customHeight="1">
      <c r="A1812" s="42"/>
      <c r="B1812" s="48"/>
      <c r="C1812" s="322" t="s">
        <v>3986</v>
      </c>
      <c r="D1812" s="323" t="s">
        <v>3986</v>
      </c>
      <c r="E1812" s="324" t="s">
        <v>32</v>
      </c>
      <c r="F1812" s="325">
        <v>0</v>
      </c>
      <c r="G1812" s="42"/>
      <c r="H1812" s="48"/>
    </row>
    <row r="1813" s="2" customFormat="1" ht="16.8" customHeight="1">
      <c r="A1813" s="42"/>
      <c r="B1813" s="48"/>
      <c r="C1813" s="326" t="s">
        <v>3986</v>
      </c>
      <c r="D1813" s="326" t="s">
        <v>3987</v>
      </c>
      <c r="E1813" s="20" t="s">
        <v>32</v>
      </c>
      <c r="F1813" s="327">
        <v>0</v>
      </c>
      <c r="G1813" s="42"/>
      <c r="H1813" s="48"/>
    </row>
    <row r="1814" s="2" customFormat="1" ht="16.8" customHeight="1">
      <c r="A1814" s="42"/>
      <c r="B1814" s="48"/>
      <c r="C1814" s="322" t="s">
        <v>4152</v>
      </c>
      <c r="D1814" s="323" t="s">
        <v>4152</v>
      </c>
      <c r="E1814" s="324" t="s">
        <v>32</v>
      </c>
      <c r="F1814" s="325">
        <v>0</v>
      </c>
      <c r="G1814" s="42"/>
      <c r="H1814" s="48"/>
    </row>
    <row r="1815" s="2" customFormat="1" ht="16.8" customHeight="1">
      <c r="A1815" s="42"/>
      <c r="B1815" s="48"/>
      <c r="C1815" s="326" t="s">
        <v>4152</v>
      </c>
      <c r="D1815" s="326" t="s">
        <v>4153</v>
      </c>
      <c r="E1815" s="20" t="s">
        <v>32</v>
      </c>
      <c r="F1815" s="327">
        <v>0</v>
      </c>
      <c r="G1815" s="42"/>
      <c r="H1815" s="48"/>
    </row>
    <row r="1816" s="2" customFormat="1" ht="16.8" customHeight="1">
      <c r="A1816" s="42"/>
      <c r="B1816" s="48"/>
      <c r="C1816" s="322" t="s">
        <v>4240</v>
      </c>
      <c r="D1816" s="323" t="s">
        <v>4240</v>
      </c>
      <c r="E1816" s="324" t="s">
        <v>32</v>
      </c>
      <c r="F1816" s="325">
        <v>0</v>
      </c>
      <c r="G1816" s="42"/>
      <c r="H1816" s="48"/>
    </row>
    <row r="1817" s="2" customFormat="1" ht="16.8" customHeight="1">
      <c r="A1817" s="42"/>
      <c r="B1817" s="48"/>
      <c r="C1817" s="326" t="s">
        <v>4240</v>
      </c>
      <c r="D1817" s="326" t="s">
        <v>4303</v>
      </c>
      <c r="E1817" s="20" t="s">
        <v>32</v>
      </c>
      <c r="F1817" s="327">
        <v>0</v>
      </c>
      <c r="G1817" s="42"/>
      <c r="H1817" s="48"/>
    </row>
    <row r="1818" s="2" customFormat="1" ht="16.8" customHeight="1">
      <c r="A1818" s="42"/>
      <c r="B1818" s="48"/>
      <c r="C1818" s="322" t="s">
        <v>4304</v>
      </c>
      <c r="D1818" s="323" t="s">
        <v>4304</v>
      </c>
      <c r="E1818" s="324" t="s">
        <v>32</v>
      </c>
      <c r="F1818" s="325">
        <v>0</v>
      </c>
      <c r="G1818" s="42"/>
      <c r="H1818" s="48"/>
    </row>
    <row r="1819" s="2" customFormat="1" ht="16.8" customHeight="1">
      <c r="A1819" s="42"/>
      <c r="B1819" s="48"/>
      <c r="C1819" s="326" t="s">
        <v>4304</v>
      </c>
      <c r="D1819" s="326" t="s">
        <v>4305</v>
      </c>
      <c r="E1819" s="20" t="s">
        <v>32</v>
      </c>
      <c r="F1819" s="327">
        <v>0</v>
      </c>
      <c r="G1819" s="42"/>
      <c r="H1819" s="48"/>
    </row>
    <row r="1820" s="2" customFormat="1" ht="16.8" customHeight="1">
      <c r="A1820" s="42"/>
      <c r="B1820" s="48"/>
      <c r="C1820" s="322" t="s">
        <v>4028</v>
      </c>
      <c r="D1820" s="323" t="s">
        <v>4028</v>
      </c>
      <c r="E1820" s="324" t="s">
        <v>32</v>
      </c>
      <c r="F1820" s="325">
        <v>0</v>
      </c>
      <c r="G1820" s="42"/>
      <c r="H1820" s="48"/>
    </row>
    <row r="1821" s="2" customFormat="1" ht="16.8" customHeight="1">
      <c r="A1821" s="42"/>
      <c r="B1821" s="48"/>
      <c r="C1821" s="326" t="s">
        <v>4028</v>
      </c>
      <c r="D1821" s="326" t="s">
        <v>4029</v>
      </c>
      <c r="E1821" s="20" t="s">
        <v>32</v>
      </c>
      <c r="F1821" s="327">
        <v>0</v>
      </c>
      <c r="G1821" s="42"/>
      <c r="H1821" s="48"/>
    </row>
    <row r="1822" s="2" customFormat="1" ht="16.8" customHeight="1">
      <c r="A1822" s="42"/>
      <c r="B1822" s="48"/>
      <c r="C1822" s="322" t="s">
        <v>3063</v>
      </c>
      <c r="D1822" s="323" t="s">
        <v>3063</v>
      </c>
      <c r="E1822" s="324" t="s">
        <v>32</v>
      </c>
      <c r="F1822" s="325">
        <v>21.515999999999998</v>
      </c>
      <c r="G1822" s="42"/>
      <c r="H1822" s="48"/>
    </row>
    <row r="1823" s="2" customFormat="1" ht="16.8" customHeight="1">
      <c r="A1823" s="42"/>
      <c r="B1823" s="48"/>
      <c r="C1823" s="326" t="s">
        <v>3063</v>
      </c>
      <c r="D1823" s="326" t="s">
        <v>4306</v>
      </c>
      <c r="E1823" s="20" t="s">
        <v>32</v>
      </c>
      <c r="F1823" s="327">
        <v>0</v>
      </c>
      <c r="G1823" s="42"/>
      <c r="H1823" s="48"/>
    </row>
    <row r="1824" s="2" customFormat="1" ht="16.8" customHeight="1">
      <c r="A1824" s="42"/>
      <c r="B1824" s="48"/>
      <c r="C1824" s="322" t="s">
        <v>4030</v>
      </c>
      <c r="D1824" s="323" t="s">
        <v>4030</v>
      </c>
      <c r="E1824" s="324" t="s">
        <v>32</v>
      </c>
      <c r="F1824" s="325">
        <v>0</v>
      </c>
      <c r="G1824" s="42"/>
      <c r="H1824" s="48"/>
    </row>
    <row r="1825" s="2" customFormat="1" ht="16.8" customHeight="1">
      <c r="A1825" s="42"/>
      <c r="B1825" s="48"/>
      <c r="C1825" s="326" t="s">
        <v>4030</v>
      </c>
      <c r="D1825" s="326" t="s">
        <v>4031</v>
      </c>
      <c r="E1825" s="20" t="s">
        <v>32</v>
      </c>
      <c r="F1825" s="327">
        <v>0</v>
      </c>
      <c r="G1825" s="42"/>
      <c r="H1825" s="48"/>
    </row>
    <row r="1826" s="2" customFormat="1" ht="16.8" customHeight="1">
      <c r="A1826" s="42"/>
      <c r="B1826" s="48"/>
      <c r="C1826" s="322" t="s">
        <v>3992</v>
      </c>
      <c r="D1826" s="323" t="s">
        <v>3992</v>
      </c>
      <c r="E1826" s="324" t="s">
        <v>32</v>
      </c>
      <c r="F1826" s="325">
        <v>0</v>
      </c>
      <c r="G1826" s="42"/>
      <c r="H1826" s="48"/>
    </row>
    <row r="1827" s="2" customFormat="1" ht="16.8" customHeight="1">
      <c r="A1827" s="42"/>
      <c r="B1827" s="48"/>
      <c r="C1827" s="326" t="s">
        <v>3992</v>
      </c>
      <c r="D1827" s="326" t="s">
        <v>3993</v>
      </c>
      <c r="E1827" s="20" t="s">
        <v>32</v>
      </c>
      <c r="F1827" s="327">
        <v>0</v>
      </c>
      <c r="G1827" s="42"/>
      <c r="H1827" s="48"/>
    </row>
    <row r="1828" s="2" customFormat="1" ht="16.8" customHeight="1">
      <c r="A1828" s="42"/>
      <c r="B1828" s="48"/>
      <c r="C1828" s="322" t="s">
        <v>4212</v>
      </c>
      <c r="D1828" s="323" t="s">
        <v>4212</v>
      </c>
      <c r="E1828" s="324" t="s">
        <v>32</v>
      </c>
      <c r="F1828" s="325">
        <v>0</v>
      </c>
      <c r="G1828" s="42"/>
      <c r="H1828" s="48"/>
    </row>
    <row r="1829" s="2" customFormat="1" ht="16.8" customHeight="1">
      <c r="A1829" s="42"/>
      <c r="B1829" s="48"/>
      <c r="C1829" s="326" t="s">
        <v>4212</v>
      </c>
      <c r="D1829" s="326" t="s">
        <v>4213</v>
      </c>
      <c r="E1829" s="20" t="s">
        <v>32</v>
      </c>
      <c r="F1829" s="327">
        <v>0</v>
      </c>
      <c r="G1829" s="42"/>
      <c r="H1829" s="48"/>
    </row>
    <row r="1830" s="2" customFormat="1" ht="26.4" customHeight="1">
      <c r="A1830" s="42"/>
      <c r="B1830" s="48"/>
      <c r="C1830" s="321" t="s">
        <v>4307</v>
      </c>
      <c r="D1830" s="321" t="s">
        <v>159</v>
      </c>
      <c r="E1830" s="42"/>
      <c r="F1830" s="42"/>
      <c r="G1830" s="42"/>
      <c r="H1830" s="48"/>
    </row>
    <row r="1831" s="2" customFormat="1" ht="16.8" customHeight="1">
      <c r="A1831" s="42"/>
      <c r="B1831" s="48"/>
      <c r="C1831" s="322" t="s">
        <v>1752</v>
      </c>
      <c r="D1831" s="323" t="s">
        <v>1752</v>
      </c>
      <c r="E1831" s="324" t="s">
        <v>32</v>
      </c>
      <c r="F1831" s="325">
        <v>60</v>
      </c>
      <c r="G1831" s="42"/>
      <c r="H1831" s="48"/>
    </row>
    <row r="1832" s="2" customFormat="1" ht="16.8" customHeight="1">
      <c r="A1832" s="42"/>
      <c r="B1832" s="48"/>
      <c r="C1832" s="326" t="s">
        <v>32</v>
      </c>
      <c r="D1832" s="326" t="s">
        <v>1759</v>
      </c>
      <c r="E1832" s="20" t="s">
        <v>32</v>
      </c>
      <c r="F1832" s="327">
        <v>0</v>
      </c>
      <c r="G1832" s="42"/>
      <c r="H1832" s="48"/>
    </row>
    <row r="1833" s="2" customFormat="1" ht="16.8" customHeight="1">
      <c r="A1833" s="42"/>
      <c r="B1833" s="48"/>
      <c r="C1833" s="326" t="s">
        <v>1752</v>
      </c>
      <c r="D1833" s="326" t="s">
        <v>3143</v>
      </c>
      <c r="E1833" s="20" t="s">
        <v>32</v>
      </c>
      <c r="F1833" s="327">
        <v>60</v>
      </c>
      <c r="G1833" s="42"/>
      <c r="H1833" s="48"/>
    </row>
    <row r="1834" s="2" customFormat="1" ht="16.8" customHeight="1">
      <c r="A1834" s="42"/>
      <c r="B1834" s="48"/>
      <c r="C1834" s="322" t="s">
        <v>2541</v>
      </c>
      <c r="D1834" s="323" t="s">
        <v>2541</v>
      </c>
      <c r="E1834" s="324" t="s">
        <v>32</v>
      </c>
      <c r="F1834" s="325">
        <v>202.19800000000001</v>
      </c>
      <c r="G1834" s="42"/>
      <c r="H1834" s="48"/>
    </row>
    <row r="1835" s="2" customFormat="1" ht="16.8" customHeight="1">
      <c r="A1835" s="42"/>
      <c r="B1835" s="48"/>
      <c r="C1835" s="326" t="s">
        <v>32</v>
      </c>
      <c r="D1835" s="326" t="s">
        <v>3051</v>
      </c>
      <c r="E1835" s="20" t="s">
        <v>32</v>
      </c>
      <c r="F1835" s="327">
        <v>0</v>
      </c>
      <c r="G1835" s="42"/>
      <c r="H1835" s="48"/>
    </row>
    <row r="1836" s="2" customFormat="1" ht="16.8" customHeight="1">
      <c r="A1836" s="42"/>
      <c r="B1836" s="48"/>
      <c r="C1836" s="326" t="s">
        <v>2541</v>
      </c>
      <c r="D1836" s="326" t="s">
        <v>3159</v>
      </c>
      <c r="E1836" s="20" t="s">
        <v>32</v>
      </c>
      <c r="F1836" s="327">
        <v>202.19800000000001</v>
      </c>
      <c r="G1836" s="42"/>
      <c r="H1836" s="48"/>
    </row>
    <row r="1837" s="2" customFormat="1" ht="16.8" customHeight="1">
      <c r="A1837" s="42"/>
      <c r="B1837" s="48"/>
      <c r="C1837" s="322" t="s">
        <v>1820</v>
      </c>
      <c r="D1837" s="323" t="s">
        <v>1820</v>
      </c>
      <c r="E1837" s="324" t="s">
        <v>32</v>
      </c>
      <c r="F1837" s="325">
        <v>10.642</v>
      </c>
      <c r="G1837" s="42"/>
      <c r="H1837" s="48"/>
    </row>
    <row r="1838" s="2" customFormat="1" ht="16.8" customHeight="1">
      <c r="A1838" s="42"/>
      <c r="B1838" s="48"/>
      <c r="C1838" s="326" t="s">
        <v>1820</v>
      </c>
      <c r="D1838" s="326" t="s">
        <v>4308</v>
      </c>
      <c r="E1838" s="20" t="s">
        <v>32</v>
      </c>
      <c r="F1838" s="327">
        <v>10.642</v>
      </c>
      <c r="G1838" s="42"/>
      <c r="H1838" s="48"/>
    </row>
    <row r="1839" s="2" customFormat="1" ht="16.8" customHeight="1">
      <c r="A1839" s="42"/>
      <c r="B1839" s="48"/>
      <c r="C1839" s="322" t="s">
        <v>1760</v>
      </c>
      <c r="D1839" s="323" t="s">
        <v>1760</v>
      </c>
      <c r="E1839" s="324" t="s">
        <v>32</v>
      </c>
      <c r="F1839" s="325">
        <v>23.100000000000001</v>
      </c>
      <c r="G1839" s="42"/>
      <c r="H1839" s="48"/>
    </row>
    <row r="1840" s="2" customFormat="1" ht="16.8" customHeight="1">
      <c r="A1840" s="42"/>
      <c r="B1840" s="48"/>
      <c r="C1840" s="326" t="s">
        <v>32</v>
      </c>
      <c r="D1840" s="326" t="s">
        <v>4263</v>
      </c>
      <c r="E1840" s="20" t="s">
        <v>32</v>
      </c>
      <c r="F1840" s="327">
        <v>0</v>
      </c>
      <c r="G1840" s="42"/>
      <c r="H1840" s="48"/>
    </row>
    <row r="1841" s="2" customFormat="1" ht="16.8" customHeight="1">
      <c r="A1841" s="42"/>
      <c r="B1841" s="48"/>
      <c r="C1841" s="326" t="s">
        <v>1760</v>
      </c>
      <c r="D1841" s="326" t="s">
        <v>4309</v>
      </c>
      <c r="E1841" s="20" t="s">
        <v>32</v>
      </c>
      <c r="F1841" s="327">
        <v>23.100000000000001</v>
      </c>
      <c r="G1841" s="42"/>
      <c r="H1841" s="48"/>
    </row>
    <row r="1842" s="2" customFormat="1" ht="16.8" customHeight="1">
      <c r="A1842" s="42"/>
      <c r="B1842" s="48"/>
      <c r="C1842" s="322" t="s">
        <v>1768</v>
      </c>
      <c r="D1842" s="323" t="s">
        <v>1768</v>
      </c>
      <c r="E1842" s="324" t="s">
        <v>32</v>
      </c>
      <c r="F1842" s="325">
        <v>60</v>
      </c>
      <c r="G1842" s="42"/>
      <c r="H1842" s="48"/>
    </row>
    <row r="1843" s="2" customFormat="1" ht="16.8" customHeight="1">
      <c r="A1843" s="42"/>
      <c r="B1843" s="48"/>
      <c r="C1843" s="326" t="s">
        <v>1768</v>
      </c>
      <c r="D1843" s="326" t="s">
        <v>3146</v>
      </c>
      <c r="E1843" s="20" t="s">
        <v>32</v>
      </c>
      <c r="F1843" s="327">
        <v>60</v>
      </c>
      <c r="G1843" s="42"/>
      <c r="H1843" s="48"/>
    </row>
    <row r="1844" s="2" customFormat="1" ht="16.8" customHeight="1">
      <c r="A1844" s="42"/>
      <c r="B1844" s="48"/>
      <c r="C1844" s="322" t="s">
        <v>1775</v>
      </c>
      <c r="D1844" s="323" t="s">
        <v>1775</v>
      </c>
      <c r="E1844" s="324" t="s">
        <v>32</v>
      </c>
      <c r="F1844" s="325">
        <v>900</v>
      </c>
      <c r="G1844" s="42"/>
      <c r="H1844" s="48"/>
    </row>
    <row r="1845" s="2" customFormat="1" ht="16.8" customHeight="1">
      <c r="A1845" s="42"/>
      <c r="B1845" s="48"/>
      <c r="C1845" s="326" t="s">
        <v>32</v>
      </c>
      <c r="D1845" s="326" t="s">
        <v>1806</v>
      </c>
      <c r="E1845" s="20" t="s">
        <v>32</v>
      </c>
      <c r="F1845" s="327">
        <v>0</v>
      </c>
      <c r="G1845" s="42"/>
      <c r="H1845" s="48"/>
    </row>
    <row r="1846" s="2" customFormat="1" ht="16.8" customHeight="1">
      <c r="A1846" s="42"/>
      <c r="B1846" s="48"/>
      <c r="C1846" s="326" t="s">
        <v>1775</v>
      </c>
      <c r="D1846" s="326" t="s">
        <v>3148</v>
      </c>
      <c r="E1846" s="20" t="s">
        <v>32</v>
      </c>
      <c r="F1846" s="327">
        <v>900</v>
      </c>
      <c r="G1846" s="42"/>
      <c r="H1846" s="48"/>
    </row>
    <row r="1847" s="2" customFormat="1" ht="16.8" customHeight="1">
      <c r="A1847" s="42"/>
      <c r="B1847" s="48"/>
      <c r="C1847" s="322" t="s">
        <v>1783</v>
      </c>
      <c r="D1847" s="323" t="s">
        <v>1783</v>
      </c>
      <c r="E1847" s="324" t="s">
        <v>32</v>
      </c>
      <c r="F1847" s="325">
        <v>18.826000000000001</v>
      </c>
      <c r="G1847" s="42"/>
      <c r="H1847" s="48"/>
    </row>
    <row r="1848" s="2" customFormat="1" ht="16.8" customHeight="1">
      <c r="A1848" s="42"/>
      <c r="B1848" s="48"/>
      <c r="C1848" s="326" t="s">
        <v>1783</v>
      </c>
      <c r="D1848" s="326" t="s">
        <v>4310</v>
      </c>
      <c r="E1848" s="20" t="s">
        <v>32</v>
      </c>
      <c r="F1848" s="327">
        <v>18.826000000000001</v>
      </c>
      <c r="G1848" s="42"/>
      <c r="H1848" s="48"/>
    </row>
    <row r="1849" s="2" customFormat="1" ht="16.8" customHeight="1">
      <c r="A1849" s="42"/>
      <c r="B1849" s="48"/>
      <c r="C1849" s="322" t="s">
        <v>1790</v>
      </c>
      <c r="D1849" s="323" t="s">
        <v>1790</v>
      </c>
      <c r="E1849" s="324" t="s">
        <v>32</v>
      </c>
      <c r="F1849" s="325">
        <v>188.25999999999999</v>
      </c>
      <c r="G1849" s="42"/>
      <c r="H1849" s="48"/>
    </row>
    <row r="1850" s="2" customFormat="1" ht="16.8" customHeight="1">
      <c r="A1850" s="42"/>
      <c r="B1850" s="48"/>
      <c r="C1850" s="326" t="s">
        <v>32</v>
      </c>
      <c r="D1850" s="326" t="s">
        <v>2917</v>
      </c>
      <c r="E1850" s="20" t="s">
        <v>32</v>
      </c>
      <c r="F1850" s="327">
        <v>0</v>
      </c>
      <c r="G1850" s="42"/>
      <c r="H1850" s="48"/>
    </row>
    <row r="1851" s="2" customFormat="1" ht="16.8" customHeight="1">
      <c r="A1851" s="42"/>
      <c r="B1851" s="48"/>
      <c r="C1851" s="326" t="s">
        <v>1790</v>
      </c>
      <c r="D1851" s="326" t="s">
        <v>3151</v>
      </c>
      <c r="E1851" s="20" t="s">
        <v>32</v>
      </c>
      <c r="F1851" s="327">
        <v>188.25999999999999</v>
      </c>
      <c r="G1851" s="42"/>
      <c r="H1851" s="48"/>
    </row>
    <row r="1852" s="2" customFormat="1" ht="16.8" customHeight="1">
      <c r="A1852" s="42"/>
      <c r="B1852" s="48"/>
      <c r="C1852" s="322" t="s">
        <v>1797</v>
      </c>
      <c r="D1852" s="323" t="s">
        <v>1797</v>
      </c>
      <c r="E1852" s="324" t="s">
        <v>32</v>
      </c>
      <c r="F1852" s="325">
        <v>37.652000000000001</v>
      </c>
      <c r="G1852" s="42"/>
      <c r="H1852" s="48"/>
    </row>
    <row r="1853" s="2" customFormat="1" ht="16.8" customHeight="1">
      <c r="A1853" s="42"/>
      <c r="B1853" s="48"/>
      <c r="C1853" s="326" t="s">
        <v>1797</v>
      </c>
      <c r="D1853" s="326" t="s">
        <v>3153</v>
      </c>
      <c r="E1853" s="20" t="s">
        <v>32</v>
      </c>
      <c r="F1853" s="327">
        <v>37.652000000000001</v>
      </c>
      <c r="G1853" s="42"/>
      <c r="H1853" s="48"/>
    </row>
    <row r="1854" s="2" customFormat="1" ht="16.8" customHeight="1">
      <c r="A1854" s="42"/>
      <c r="B1854" s="48"/>
      <c r="C1854" s="322" t="s">
        <v>1800</v>
      </c>
      <c r="D1854" s="323" t="s">
        <v>1800</v>
      </c>
      <c r="E1854" s="324" t="s">
        <v>32</v>
      </c>
      <c r="F1854" s="325">
        <v>18.826000000000001</v>
      </c>
      <c r="G1854" s="42"/>
      <c r="H1854" s="48"/>
    </row>
    <row r="1855" s="2" customFormat="1" ht="16.8" customHeight="1">
      <c r="A1855" s="42"/>
      <c r="B1855" s="48"/>
      <c r="C1855" s="326" t="s">
        <v>1800</v>
      </c>
      <c r="D1855" s="326" t="s">
        <v>4311</v>
      </c>
      <c r="E1855" s="20" t="s">
        <v>32</v>
      </c>
      <c r="F1855" s="327">
        <v>18.826000000000001</v>
      </c>
      <c r="G1855" s="42"/>
      <c r="H1855" s="48"/>
    </row>
    <row r="1856" s="2" customFormat="1" ht="16.8" customHeight="1">
      <c r="A1856" s="42"/>
      <c r="B1856" s="48"/>
      <c r="C1856" s="322" t="s">
        <v>1807</v>
      </c>
      <c r="D1856" s="323" t="s">
        <v>1807</v>
      </c>
      <c r="E1856" s="324" t="s">
        <v>32</v>
      </c>
      <c r="F1856" s="325">
        <v>4.2735000000000003</v>
      </c>
      <c r="G1856" s="42"/>
      <c r="H1856" s="48"/>
    </row>
    <row r="1857" s="2" customFormat="1" ht="16.8" customHeight="1">
      <c r="A1857" s="42"/>
      <c r="B1857" s="48"/>
      <c r="C1857" s="326" t="s">
        <v>1807</v>
      </c>
      <c r="D1857" s="326" t="s">
        <v>3156</v>
      </c>
      <c r="E1857" s="20" t="s">
        <v>32</v>
      </c>
      <c r="F1857" s="327">
        <v>4.274</v>
      </c>
      <c r="G1857" s="42"/>
      <c r="H1857" s="48"/>
    </row>
    <row r="1858" s="2" customFormat="1" ht="16.8" customHeight="1">
      <c r="A1858" s="42"/>
      <c r="B1858" s="48"/>
      <c r="C1858" s="322" t="s">
        <v>4065</v>
      </c>
      <c r="D1858" s="323" t="s">
        <v>4065</v>
      </c>
      <c r="E1858" s="324" t="s">
        <v>32</v>
      </c>
      <c r="F1858" s="325">
        <v>0</v>
      </c>
      <c r="G1858" s="42"/>
      <c r="H1858" s="48"/>
    </row>
    <row r="1859" s="2" customFormat="1" ht="16.8" customHeight="1">
      <c r="A1859" s="42"/>
      <c r="B1859" s="48"/>
      <c r="C1859" s="326" t="s">
        <v>4065</v>
      </c>
      <c r="D1859" s="326" t="s">
        <v>4066</v>
      </c>
      <c r="E1859" s="20" t="s">
        <v>32</v>
      </c>
      <c r="F1859" s="327">
        <v>0</v>
      </c>
      <c r="G1859" s="42"/>
      <c r="H1859" s="48"/>
    </row>
    <row r="1860" s="2" customFormat="1" ht="16.8" customHeight="1">
      <c r="A1860" s="42"/>
      <c r="B1860" s="48"/>
      <c r="C1860" s="322" t="s">
        <v>4069</v>
      </c>
      <c r="D1860" s="323" t="s">
        <v>4069</v>
      </c>
      <c r="E1860" s="324" t="s">
        <v>32</v>
      </c>
      <c r="F1860" s="325">
        <v>-4.274</v>
      </c>
      <c r="G1860" s="42"/>
      <c r="H1860" s="48"/>
    </row>
    <row r="1861" s="2" customFormat="1" ht="16.8" customHeight="1">
      <c r="A1861" s="42"/>
      <c r="B1861" s="48"/>
      <c r="C1861" s="326" t="s">
        <v>32</v>
      </c>
      <c r="D1861" s="326" t="s">
        <v>4312</v>
      </c>
      <c r="E1861" s="20" t="s">
        <v>32</v>
      </c>
      <c r="F1861" s="327">
        <v>0</v>
      </c>
      <c r="G1861" s="42"/>
      <c r="H1861" s="48"/>
    </row>
    <row r="1862" s="2" customFormat="1" ht="16.8" customHeight="1">
      <c r="A1862" s="42"/>
      <c r="B1862" s="48"/>
      <c r="C1862" s="326" t="s">
        <v>4069</v>
      </c>
      <c r="D1862" s="326" t="s">
        <v>4313</v>
      </c>
      <c r="E1862" s="20" t="s">
        <v>32</v>
      </c>
      <c r="F1862" s="327">
        <v>-4.274</v>
      </c>
      <c r="G1862" s="42"/>
      <c r="H1862" s="48"/>
    </row>
    <row r="1863" s="2" customFormat="1" ht="16.8" customHeight="1">
      <c r="A1863" s="42"/>
      <c r="B1863" s="48"/>
      <c r="C1863" s="322" t="s">
        <v>4078</v>
      </c>
      <c r="D1863" s="323" t="s">
        <v>4078</v>
      </c>
      <c r="E1863" s="324" t="s">
        <v>32</v>
      </c>
      <c r="F1863" s="325">
        <v>0</v>
      </c>
      <c r="G1863" s="42"/>
      <c r="H1863" s="48"/>
    </row>
    <row r="1864" s="2" customFormat="1" ht="16.8" customHeight="1">
      <c r="A1864" s="42"/>
      <c r="B1864" s="48"/>
      <c r="C1864" s="326" t="s">
        <v>4078</v>
      </c>
      <c r="D1864" s="326" t="s">
        <v>4314</v>
      </c>
      <c r="E1864" s="20" t="s">
        <v>32</v>
      </c>
      <c r="F1864" s="327">
        <v>0</v>
      </c>
      <c r="G1864" s="42"/>
      <c r="H1864" s="48"/>
    </row>
    <row r="1865" s="2" customFormat="1" ht="16.8" customHeight="1">
      <c r="A1865" s="42"/>
      <c r="B1865" s="48"/>
      <c r="C1865" s="322" t="s">
        <v>4087</v>
      </c>
      <c r="D1865" s="323" t="s">
        <v>4087</v>
      </c>
      <c r="E1865" s="324" t="s">
        <v>32</v>
      </c>
      <c r="F1865" s="325">
        <v>0</v>
      </c>
      <c r="G1865" s="42"/>
      <c r="H1865" s="48"/>
    </row>
    <row r="1866" s="2" customFormat="1" ht="16.8" customHeight="1">
      <c r="A1866" s="42"/>
      <c r="B1866" s="48"/>
      <c r="C1866" s="326" t="s">
        <v>4087</v>
      </c>
      <c r="D1866" s="326" t="s">
        <v>4088</v>
      </c>
      <c r="E1866" s="20" t="s">
        <v>32</v>
      </c>
      <c r="F1866" s="327">
        <v>0</v>
      </c>
      <c r="G1866" s="42"/>
      <c r="H1866" s="48"/>
    </row>
    <row r="1867" s="2" customFormat="1" ht="16.8" customHeight="1">
      <c r="A1867" s="42"/>
      <c r="B1867" s="48"/>
      <c r="C1867" s="322" t="s">
        <v>4152</v>
      </c>
      <c r="D1867" s="323" t="s">
        <v>4152</v>
      </c>
      <c r="E1867" s="324" t="s">
        <v>32</v>
      </c>
      <c r="F1867" s="325">
        <v>0</v>
      </c>
      <c r="G1867" s="42"/>
      <c r="H1867" s="48"/>
    </row>
    <row r="1868" s="2" customFormat="1" ht="16.8" customHeight="1">
      <c r="A1868" s="42"/>
      <c r="B1868" s="48"/>
      <c r="C1868" s="326" t="s">
        <v>4152</v>
      </c>
      <c r="D1868" s="326" t="s">
        <v>4153</v>
      </c>
      <c r="E1868" s="20" t="s">
        <v>32</v>
      </c>
      <c r="F1868" s="327">
        <v>0</v>
      </c>
      <c r="G1868" s="42"/>
      <c r="H1868" s="48"/>
    </row>
    <row r="1869" s="2" customFormat="1" ht="26.4" customHeight="1">
      <c r="A1869" s="42"/>
      <c r="B1869" s="48"/>
      <c r="C1869" s="321" t="s">
        <v>4315</v>
      </c>
      <c r="D1869" s="321" t="s">
        <v>162</v>
      </c>
      <c r="E1869" s="42"/>
      <c r="F1869" s="42"/>
      <c r="G1869" s="42"/>
      <c r="H1869" s="48"/>
    </row>
    <row r="1870" s="2" customFormat="1" ht="16.8" customHeight="1">
      <c r="A1870" s="42"/>
      <c r="B1870" s="48"/>
      <c r="C1870" s="322" t="s">
        <v>1752</v>
      </c>
      <c r="D1870" s="323" t="s">
        <v>1752</v>
      </c>
      <c r="E1870" s="324" t="s">
        <v>32</v>
      </c>
      <c r="F1870" s="325">
        <v>150</v>
      </c>
      <c r="G1870" s="42"/>
      <c r="H1870" s="48"/>
    </row>
    <row r="1871" s="2" customFormat="1" ht="16.8" customHeight="1">
      <c r="A1871" s="42"/>
      <c r="B1871" s="48"/>
      <c r="C1871" s="326" t="s">
        <v>32</v>
      </c>
      <c r="D1871" s="326" t="s">
        <v>1759</v>
      </c>
      <c r="E1871" s="20" t="s">
        <v>32</v>
      </c>
      <c r="F1871" s="327">
        <v>0</v>
      </c>
      <c r="G1871" s="42"/>
      <c r="H1871" s="48"/>
    </row>
    <row r="1872" s="2" customFormat="1" ht="16.8" customHeight="1">
      <c r="A1872" s="42"/>
      <c r="B1872" s="48"/>
      <c r="C1872" s="326" t="s">
        <v>1752</v>
      </c>
      <c r="D1872" s="326" t="s">
        <v>3067</v>
      </c>
      <c r="E1872" s="20" t="s">
        <v>32</v>
      </c>
      <c r="F1872" s="327">
        <v>150</v>
      </c>
      <c r="G1872" s="42"/>
      <c r="H1872" s="48"/>
    </row>
    <row r="1873" s="2" customFormat="1" ht="16.8" customHeight="1">
      <c r="A1873" s="42"/>
      <c r="B1873" s="48"/>
      <c r="C1873" s="322" t="s">
        <v>1814</v>
      </c>
      <c r="D1873" s="323" t="s">
        <v>1814</v>
      </c>
      <c r="E1873" s="324" t="s">
        <v>32</v>
      </c>
      <c r="F1873" s="325">
        <v>2451.5599999999999</v>
      </c>
      <c r="G1873" s="42"/>
      <c r="H1873" s="48"/>
    </row>
    <row r="1874" s="2" customFormat="1" ht="16.8" customHeight="1">
      <c r="A1874" s="42"/>
      <c r="B1874" s="48"/>
      <c r="C1874" s="326" t="s">
        <v>32</v>
      </c>
      <c r="D1874" s="326" t="s">
        <v>2917</v>
      </c>
      <c r="E1874" s="20" t="s">
        <v>32</v>
      </c>
      <c r="F1874" s="327">
        <v>0</v>
      </c>
      <c r="G1874" s="42"/>
      <c r="H1874" s="48"/>
    </row>
    <row r="1875" s="2" customFormat="1" ht="16.8" customHeight="1">
      <c r="A1875" s="42"/>
      <c r="B1875" s="48"/>
      <c r="C1875" s="326" t="s">
        <v>1814</v>
      </c>
      <c r="D1875" s="326" t="s">
        <v>3187</v>
      </c>
      <c r="E1875" s="20" t="s">
        <v>32</v>
      </c>
      <c r="F1875" s="327">
        <v>2451.5599999999999</v>
      </c>
      <c r="G1875" s="42"/>
      <c r="H1875" s="48"/>
    </row>
    <row r="1876" s="2" customFormat="1" ht="16.8" customHeight="1">
      <c r="A1876" s="42"/>
      <c r="B1876" s="48"/>
      <c r="C1876" s="322" t="s">
        <v>2541</v>
      </c>
      <c r="D1876" s="323" t="s">
        <v>2541</v>
      </c>
      <c r="E1876" s="324" t="s">
        <v>32</v>
      </c>
      <c r="F1876" s="325">
        <v>150.08000000000001</v>
      </c>
      <c r="G1876" s="42"/>
      <c r="H1876" s="48"/>
    </row>
    <row r="1877" s="2" customFormat="1" ht="16.8" customHeight="1">
      <c r="A1877" s="42"/>
      <c r="B1877" s="48"/>
      <c r="C1877" s="326" t="s">
        <v>32</v>
      </c>
      <c r="D1877" s="326" t="s">
        <v>1826</v>
      </c>
      <c r="E1877" s="20" t="s">
        <v>32</v>
      </c>
      <c r="F1877" s="327">
        <v>0</v>
      </c>
      <c r="G1877" s="42"/>
      <c r="H1877" s="48"/>
    </row>
    <row r="1878" s="2" customFormat="1" ht="16.8" customHeight="1">
      <c r="A1878" s="42"/>
      <c r="B1878" s="48"/>
      <c r="C1878" s="326" t="s">
        <v>2541</v>
      </c>
      <c r="D1878" s="326" t="s">
        <v>3189</v>
      </c>
      <c r="E1878" s="20" t="s">
        <v>32</v>
      </c>
      <c r="F1878" s="327">
        <v>150.08000000000001</v>
      </c>
      <c r="G1878" s="42"/>
      <c r="H1878" s="48"/>
    </row>
    <row r="1879" s="2" customFormat="1" ht="16.8" customHeight="1">
      <c r="A1879" s="42"/>
      <c r="B1879" s="48"/>
      <c r="C1879" s="322" t="s">
        <v>1820</v>
      </c>
      <c r="D1879" s="323" t="s">
        <v>1820</v>
      </c>
      <c r="E1879" s="324" t="s">
        <v>32</v>
      </c>
      <c r="F1879" s="325">
        <v>1500.8</v>
      </c>
      <c r="G1879" s="42"/>
      <c r="H1879" s="48"/>
    </row>
    <row r="1880" s="2" customFormat="1" ht="16.8" customHeight="1">
      <c r="A1880" s="42"/>
      <c r="B1880" s="48"/>
      <c r="C1880" s="326" t="s">
        <v>32</v>
      </c>
      <c r="D1880" s="326" t="s">
        <v>1819</v>
      </c>
      <c r="E1880" s="20" t="s">
        <v>32</v>
      </c>
      <c r="F1880" s="327">
        <v>0</v>
      </c>
      <c r="G1880" s="42"/>
      <c r="H1880" s="48"/>
    </row>
    <row r="1881" s="2" customFormat="1" ht="16.8" customHeight="1">
      <c r="A1881" s="42"/>
      <c r="B1881" s="48"/>
      <c r="C1881" s="326" t="s">
        <v>1820</v>
      </c>
      <c r="D1881" s="326" t="s">
        <v>3191</v>
      </c>
      <c r="E1881" s="20" t="s">
        <v>32</v>
      </c>
      <c r="F1881" s="327">
        <v>1500.8</v>
      </c>
      <c r="G1881" s="42"/>
      <c r="H1881" s="48"/>
    </row>
    <row r="1882" s="2" customFormat="1" ht="16.8" customHeight="1">
      <c r="A1882" s="42"/>
      <c r="B1882" s="48"/>
      <c r="C1882" s="322" t="s">
        <v>1827</v>
      </c>
      <c r="D1882" s="323" t="s">
        <v>1827</v>
      </c>
      <c r="E1882" s="324" t="s">
        <v>32</v>
      </c>
      <c r="F1882" s="325">
        <v>790.47199999999998</v>
      </c>
      <c r="G1882" s="42"/>
      <c r="H1882" s="48"/>
    </row>
    <row r="1883" s="2" customFormat="1" ht="16.8" customHeight="1">
      <c r="A1883" s="42"/>
      <c r="B1883" s="48"/>
      <c r="C1883" s="326" t="s">
        <v>1827</v>
      </c>
      <c r="D1883" s="326" t="s">
        <v>3193</v>
      </c>
      <c r="E1883" s="20" t="s">
        <v>32</v>
      </c>
      <c r="F1883" s="327">
        <v>790.47199999999998</v>
      </c>
      <c r="G1883" s="42"/>
      <c r="H1883" s="48"/>
    </row>
    <row r="1884" s="2" customFormat="1" ht="16.8" customHeight="1">
      <c r="A1884" s="42"/>
      <c r="B1884" s="48"/>
      <c r="C1884" s="322" t="s">
        <v>1833</v>
      </c>
      <c r="D1884" s="323" t="s">
        <v>1833</v>
      </c>
      <c r="E1884" s="324" t="s">
        <v>32</v>
      </c>
      <c r="F1884" s="325">
        <v>245.15600000000001</v>
      </c>
      <c r="G1884" s="42"/>
      <c r="H1884" s="48"/>
    </row>
    <row r="1885" s="2" customFormat="1" ht="16.8" customHeight="1">
      <c r="A1885" s="42"/>
      <c r="B1885" s="48"/>
      <c r="C1885" s="326" t="s">
        <v>1833</v>
      </c>
      <c r="D1885" s="326" t="s">
        <v>4316</v>
      </c>
      <c r="E1885" s="20" t="s">
        <v>32</v>
      </c>
      <c r="F1885" s="327">
        <v>245.15600000000001</v>
      </c>
      <c r="G1885" s="42"/>
      <c r="H1885" s="48"/>
    </row>
    <row r="1886" s="2" customFormat="1" ht="16.8" customHeight="1">
      <c r="A1886" s="42"/>
      <c r="B1886" s="48"/>
      <c r="C1886" s="322" t="s">
        <v>2689</v>
      </c>
      <c r="D1886" s="323" t="s">
        <v>2689</v>
      </c>
      <c r="E1886" s="324" t="s">
        <v>32</v>
      </c>
      <c r="F1886" s="325">
        <v>357</v>
      </c>
      <c r="G1886" s="42"/>
      <c r="H1886" s="48"/>
    </row>
    <row r="1887" s="2" customFormat="1" ht="16.8" customHeight="1">
      <c r="A1887" s="42"/>
      <c r="B1887" s="48"/>
      <c r="C1887" s="326" t="s">
        <v>32</v>
      </c>
      <c r="D1887" s="326" t="s">
        <v>4317</v>
      </c>
      <c r="E1887" s="20" t="s">
        <v>32</v>
      </c>
      <c r="F1887" s="327">
        <v>0</v>
      </c>
      <c r="G1887" s="42"/>
      <c r="H1887" s="48"/>
    </row>
    <row r="1888" s="2" customFormat="1" ht="16.8" customHeight="1">
      <c r="A1888" s="42"/>
      <c r="B1888" s="48"/>
      <c r="C1888" s="326" t="s">
        <v>2689</v>
      </c>
      <c r="D1888" s="326" t="s">
        <v>4318</v>
      </c>
      <c r="E1888" s="20" t="s">
        <v>32</v>
      </c>
      <c r="F1888" s="327">
        <v>357</v>
      </c>
      <c r="G1888" s="42"/>
      <c r="H1888" s="48"/>
    </row>
    <row r="1889" s="2" customFormat="1" ht="16.8" customHeight="1">
      <c r="A1889" s="42"/>
      <c r="B1889" s="48"/>
      <c r="C1889" s="322" t="s">
        <v>1841</v>
      </c>
      <c r="D1889" s="323" t="s">
        <v>1841</v>
      </c>
      <c r="E1889" s="324" t="s">
        <v>32</v>
      </c>
      <c r="F1889" s="325">
        <v>749.70000000000005</v>
      </c>
      <c r="G1889" s="42"/>
      <c r="H1889" s="48"/>
    </row>
    <row r="1890" s="2" customFormat="1" ht="16.8" customHeight="1">
      <c r="A1890" s="42"/>
      <c r="B1890" s="48"/>
      <c r="C1890" s="326" t="s">
        <v>32</v>
      </c>
      <c r="D1890" s="326" t="s">
        <v>4317</v>
      </c>
      <c r="E1890" s="20" t="s">
        <v>32</v>
      </c>
      <c r="F1890" s="327">
        <v>0</v>
      </c>
      <c r="G1890" s="42"/>
      <c r="H1890" s="48"/>
    </row>
    <row r="1891" s="2" customFormat="1" ht="16.8" customHeight="1">
      <c r="A1891" s="42"/>
      <c r="B1891" s="48"/>
      <c r="C1891" s="326" t="s">
        <v>1841</v>
      </c>
      <c r="D1891" s="326" t="s">
        <v>4319</v>
      </c>
      <c r="E1891" s="20" t="s">
        <v>32</v>
      </c>
      <c r="F1891" s="327">
        <v>749.70000000000005</v>
      </c>
      <c r="G1891" s="42"/>
      <c r="H1891" s="48"/>
    </row>
    <row r="1892" s="2" customFormat="1" ht="16.8" customHeight="1">
      <c r="A1892" s="42"/>
      <c r="B1892" s="48"/>
      <c r="C1892" s="322" t="s">
        <v>2550</v>
      </c>
      <c r="D1892" s="323" t="s">
        <v>2550</v>
      </c>
      <c r="E1892" s="324" t="s">
        <v>32</v>
      </c>
      <c r="F1892" s="325">
        <v>100</v>
      </c>
      <c r="G1892" s="42"/>
      <c r="H1892" s="48"/>
    </row>
    <row r="1893" s="2" customFormat="1" ht="16.8" customHeight="1">
      <c r="A1893" s="42"/>
      <c r="B1893" s="48"/>
      <c r="C1893" s="326" t="s">
        <v>32</v>
      </c>
      <c r="D1893" s="326" t="s">
        <v>1759</v>
      </c>
      <c r="E1893" s="20" t="s">
        <v>32</v>
      </c>
      <c r="F1893" s="327">
        <v>0</v>
      </c>
      <c r="G1893" s="42"/>
      <c r="H1893" s="48"/>
    </row>
    <row r="1894" s="2" customFormat="1" ht="16.8" customHeight="1">
      <c r="A1894" s="42"/>
      <c r="B1894" s="48"/>
      <c r="C1894" s="326" t="s">
        <v>2550</v>
      </c>
      <c r="D1894" s="326" t="s">
        <v>2936</v>
      </c>
      <c r="E1894" s="20" t="s">
        <v>32</v>
      </c>
      <c r="F1894" s="327">
        <v>100</v>
      </c>
      <c r="G1894" s="42"/>
      <c r="H1894" s="48"/>
    </row>
    <row r="1895" s="2" customFormat="1" ht="16.8" customHeight="1">
      <c r="A1895" s="42"/>
      <c r="B1895" s="48"/>
      <c r="C1895" s="322" t="s">
        <v>2226</v>
      </c>
      <c r="D1895" s="323" t="s">
        <v>2226</v>
      </c>
      <c r="E1895" s="324" t="s">
        <v>32</v>
      </c>
      <c r="F1895" s="325">
        <v>19</v>
      </c>
      <c r="G1895" s="42"/>
      <c r="H1895" s="48"/>
    </row>
    <row r="1896" s="2" customFormat="1" ht="16.8" customHeight="1">
      <c r="A1896" s="42"/>
      <c r="B1896" s="48"/>
      <c r="C1896" s="326" t="s">
        <v>32</v>
      </c>
      <c r="D1896" s="326" t="s">
        <v>1759</v>
      </c>
      <c r="E1896" s="20" t="s">
        <v>32</v>
      </c>
      <c r="F1896" s="327">
        <v>0</v>
      </c>
      <c r="G1896" s="42"/>
      <c r="H1896" s="48"/>
    </row>
    <row r="1897" s="2" customFormat="1" ht="16.8" customHeight="1">
      <c r="A1897" s="42"/>
      <c r="B1897" s="48"/>
      <c r="C1897" s="326" t="s">
        <v>2226</v>
      </c>
      <c r="D1897" s="326" t="s">
        <v>2938</v>
      </c>
      <c r="E1897" s="20" t="s">
        <v>32</v>
      </c>
      <c r="F1897" s="327">
        <v>19</v>
      </c>
      <c r="G1897" s="42"/>
      <c r="H1897" s="48"/>
    </row>
    <row r="1898" s="2" customFormat="1" ht="16.8" customHeight="1">
      <c r="A1898" s="42"/>
      <c r="B1898" s="48"/>
      <c r="C1898" s="322" t="s">
        <v>1854</v>
      </c>
      <c r="D1898" s="323" t="s">
        <v>1854</v>
      </c>
      <c r="E1898" s="324" t="s">
        <v>32</v>
      </c>
      <c r="F1898" s="325">
        <v>100</v>
      </c>
      <c r="G1898" s="42"/>
      <c r="H1898" s="48"/>
    </row>
    <row r="1899" s="2" customFormat="1" ht="16.8" customHeight="1">
      <c r="A1899" s="42"/>
      <c r="B1899" s="48"/>
      <c r="C1899" s="326" t="s">
        <v>32</v>
      </c>
      <c r="D1899" s="326" t="s">
        <v>1759</v>
      </c>
      <c r="E1899" s="20" t="s">
        <v>32</v>
      </c>
      <c r="F1899" s="327">
        <v>0</v>
      </c>
      <c r="G1899" s="42"/>
      <c r="H1899" s="48"/>
    </row>
    <row r="1900" s="2" customFormat="1" ht="16.8" customHeight="1">
      <c r="A1900" s="42"/>
      <c r="B1900" s="48"/>
      <c r="C1900" s="326" t="s">
        <v>1854</v>
      </c>
      <c r="D1900" s="326" t="s">
        <v>2936</v>
      </c>
      <c r="E1900" s="20" t="s">
        <v>32</v>
      </c>
      <c r="F1900" s="327">
        <v>100</v>
      </c>
      <c r="G1900" s="42"/>
      <c r="H1900" s="48"/>
    </row>
    <row r="1901" s="2" customFormat="1" ht="16.8" customHeight="1">
      <c r="A1901" s="42"/>
      <c r="B1901" s="48"/>
      <c r="C1901" s="322" t="s">
        <v>1760</v>
      </c>
      <c r="D1901" s="323" t="s">
        <v>1760</v>
      </c>
      <c r="E1901" s="324" t="s">
        <v>32</v>
      </c>
      <c r="F1901" s="325">
        <v>357</v>
      </c>
      <c r="G1901" s="42"/>
      <c r="H1901" s="48"/>
    </row>
    <row r="1902" s="2" customFormat="1" ht="16.8" customHeight="1">
      <c r="A1902" s="42"/>
      <c r="B1902" s="48"/>
      <c r="C1902" s="326" t="s">
        <v>32</v>
      </c>
      <c r="D1902" s="326" t="s">
        <v>3168</v>
      </c>
      <c r="E1902" s="20" t="s">
        <v>32</v>
      </c>
      <c r="F1902" s="327">
        <v>0</v>
      </c>
      <c r="G1902" s="42"/>
      <c r="H1902" s="48"/>
    </row>
    <row r="1903" s="2" customFormat="1" ht="16.8" customHeight="1">
      <c r="A1903" s="42"/>
      <c r="B1903" s="48"/>
      <c r="C1903" s="326" t="s">
        <v>32</v>
      </c>
      <c r="D1903" s="326" t="s">
        <v>3169</v>
      </c>
      <c r="E1903" s="20" t="s">
        <v>32</v>
      </c>
      <c r="F1903" s="327">
        <v>0</v>
      </c>
      <c r="G1903" s="42"/>
      <c r="H1903" s="48"/>
    </row>
    <row r="1904" s="2" customFormat="1" ht="16.8" customHeight="1">
      <c r="A1904" s="42"/>
      <c r="B1904" s="48"/>
      <c r="C1904" s="326" t="s">
        <v>32</v>
      </c>
      <c r="D1904" s="326" t="s">
        <v>3170</v>
      </c>
      <c r="E1904" s="20" t="s">
        <v>32</v>
      </c>
      <c r="F1904" s="327">
        <v>0</v>
      </c>
      <c r="G1904" s="42"/>
      <c r="H1904" s="48"/>
    </row>
    <row r="1905" s="2" customFormat="1" ht="16.8" customHeight="1">
      <c r="A1905" s="42"/>
      <c r="B1905" s="48"/>
      <c r="C1905" s="326" t="s">
        <v>1760</v>
      </c>
      <c r="D1905" s="326" t="s">
        <v>3171</v>
      </c>
      <c r="E1905" s="20" t="s">
        <v>32</v>
      </c>
      <c r="F1905" s="327">
        <v>357</v>
      </c>
      <c r="G1905" s="42"/>
      <c r="H1905" s="48"/>
    </row>
    <row r="1906" s="2" customFormat="1" ht="16.8" customHeight="1">
      <c r="A1906" s="42"/>
      <c r="B1906" s="48"/>
      <c r="C1906" s="322" t="s">
        <v>1865</v>
      </c>
      <c r="D1906" s="323" t="s">
        <v>1865</v>
      </c>
      <c r="E1906" s="324" t="s">
        <v>32</v>
      </c>
      <c r="F1906" s="325">
        <v>12.178800000000001</v>
      </c>
      <c r="G1906" s="42"/>
      <c r="H1906" s="48"/>
    </row>
    <row r="1907" s="2" customFormat="1" ht="16.8" customHeight="1">
      <c r="A1907" s="42"/>
      <c r="B1907" s="48"/>
      <c r="C1907" s="326" t="s">
        <v>32</v>
      </c>
      <c r="D1907" s="326" t="s">
        <v>3202</v>
      </c>
      <c r="E1907" s="20" t="s">
        <v>32</v>
      </c>
      <c r="F1907" s="327">
        <v>0</v>
      </c>
      <c r="G1907" s="42"/>
      <c r="H1907" s="48"/>
    </row>
    <row r="1908" s="2" customFormat="1" ht="16.8" customHeight="1">
      <c r="A1908" s="42"/>
      <c r="B1908" s="48"/>
      <c r="C1908" s="326" t="s">
        <v>1865</v>
      </c>
      <c r="D1908" s="326" t="s">
        <v>3203</v>
      </c>
      <c r="E1908" s="20" t="s">
        <v>32</v>
      </c>
      <c r="F1908" s="327">
        <v>12.179</v>
      </c>
      <c r="G1908" s="42"/>
      <c r="H1908" s="48"/>
    </row>
    <row r="1909" s="2" customFormat="1" ht="16.8" customHeight="1">
      <c r="A1909" s="42"/>
      <c r="B1909" s="48"/>
      <c r="C1909" s="322" t="s">
        <v>1876</v>
      </c>
      <c r="D1909" s="323" t="s">
        <v>1876</v>
      </c>
      <c r="E1909" s="324" t="s">
        <v>32</v>
      </c>
      <c r="F1909" s="325">
        <v>13.164</v>
      </c>
      <c r="G1909" s="42"/>
      <c r="H1909" s="48"/>
    </row>
    <row r="1910" s="2" customFormat="1" ht="16.8" customHeight="1">
      <c r="A1910" s="42"/>
      <c r="B1910" s="48"/>
      <c r="C1910" s="326" t="s">
        <v>32</v>
      </c>
      <c r="D1910" s="326" t="s">
        <v>2955</v>
      </c>
      <c r="E1910" s="20" t="s">
        <v>32</v>
      </c>
      <c r="F1910" s="327">
        <v>0</v>
      </c>
      <c r="G1910" s="42"/>
      <c r="H1910" s="48"/>
    </row>
    <row r="1911" s="2" customFormat="1" ht="16.8" customHeight="1">
      <c r="A1911" s="42"/>
      <c r="B1911" s="48"/>
      <c r="C1911" s="326" t="s">
        <v>1876</v>
      </c>
      <c r="D1911" s="326" t="s">
        <v>3206</v>
      </c>
      <c r="E1911" s="20" t="s">
        <v>32</v>
      </c>
      <c r="F1911" s="327">
        <v>13.164</v>
      </c>
      <c r="G1911" s="42"/>
      <c r="H1911" s="48"/>
    </row>
    <row r="1912" s="2" customFormat="1" ht="16.8" customHeight="1">
      <c r="A1912" s="42"/>
      <c r="B1912" s="48"/>
      <c r="C1912" s="322" t="s">
        <v>2721</v>
      </c>
      <c r="D1912" s="323" t="s">
        <v>2721</v>
      </c>
      <c r="E1912" s="324" t="s">
        <v>32</v>
      </c>
      <c r="F1912" s="325">
        <v>13.164</v>
      </c>
      <c r="G1912" s="42"/>
      <c r="H1912" s="48"/>
    </row>
    <row r="1913" s="2" customFormat="1" ht="16.8" customHeight="1">
      <c r="A1913" s="42"/>
      <c r="B1913" s="48"/>
      <c r="C1913" s="326" t="s">
        <v>2721</v>
      </c>
      <c r="D1913" s="326" t="s">
        <v>3208</v>
      </c>
      <c r="E1913" s="20" t="s">
        <v>32</v>
      </c>
      <c r="F1913" s="327">
        <v>13.164</v>
      </c>
      <c r="G1913" s="42"/>
      <c r="H1913" s="48"/>
    </row>
    <row r="1914" s="2" customFormat="1" ht="16.8" customHeight="1">
      <c r="A1914" s="42"/>
      <c r="B1914" s="48"/>
      <c r="C1914" s="322" t="s">
        <v>1886</v>
      </c>
      <c r="D1914" s="323" t="s">
        <v>1886</v>
      </c>
      <c r="E1914" s="324" t="s">
        <v>32</v>
      </c>
      <c r="F1914" s="325">
        <v>1.4614799999999999</v>
      </c>
      <c r="G1914" s="42"/>
      <c r="H1914" s="48"/>
    </row>
    <row r="1915" s="2" customFormat="1" ht="16.8" customHeight="1">
      <c r="A1915" s="42"/>
      <c r="B1915" s="48"/>
      <c r="C1915" s="326" t="s">
        <v>1886</v>
      </c>
      <c r="D1915" s="326" t="s">
        <v>3210</v>
      </c>
      <c r="E1915" s="20" t="s">
        <v>32</v>
      </c>
      <c r="F1915" s="327">
        <v>1.4610000000000001</v>
      </c>
      <c r="G1915" s="42"/>
      <c r="H1915" s="48"/>
    </row>
    <row r="1916" s="2" customFormat="1" ht="16.8" customHeight="1">
      <c r="A1916" s="42"/>
      <c r="B1916" s="48"/>
      <c r="C1916" s="322" t="s">
        <v>2239</v>
      </c>
      <c r="D1916" s="323" t="s">
        <v>2239</v>
      </c>
      <c r="E1916" s="324" t="s">
        <v>32</v>
      </c>
      <c r="F1916" s="325">
        <v>0.36720000000000003</v>
      </c>
      <c r="G1916" s="42"/>
      <c r="H1916" s="48"/>
    </row>
    <row r="1917" s="2" customFormat="1" ht="16.8" customHeight="1">
      <c r="A1917" s="42"/>
      <c r="B1917" s="48"/>
      <c r="C1917" s="326" t="s">
        <v>2239</v>
      </c>
      <c r="D1917" s="326" t="s">
        <v>3212</v>
      </c>
      <c r="E1917" s="20" t="s">
        <v>32</v>
      </c>
      <c r="F1917" s="327">
        <v>0.36699999999999999</v>
      </c>
      <c r="G1917" s="42"/>
      <c r="H1917" s="48"/>
    </row>
    <row r="1918" s="2" customFormat="1" ht="16.8" customHeight="1">
      <c r="A1918" s="42"/>
      <c r="B1918" s="48"/>
      <c r="C1918" s="322" t="s">
        <v>2247</v>
      </c>
      <c r="D1918" s="323" t="s">
        <v>2247</v>
      </c>
      <c r="E1918" s="324" t="s">
        <v>32</v>
      </c>
      <c r="F1918" s="325">
        <v>7.8200000000000003</v>
      </c>
      <c r="G1918" s="42"/>
      <c r="H1918" s="48"/>
    </row>
    <row r="1919" s="2" customFormat="1" ht="16.8" customHeight="1">
      <c r="A1919" s="42"/>
      <c r="B1919" s="48"/>
      <c r="C1919" s="326" t="s">
        <v>32</v>
      </c>
      <c r="D1919" s="326" t="s">
        <v>4259</v>
      </c>
      <c r="E1919" s="20" t="s">
        <v>32</v>
      </c>
      <c r="F1919" s="327">
        <v>0</v>
      </c>
      <c r="G1919" s="42"/>
      <c r="H1919" s="48"/>
    </row>
    <row r="1920" s="2" customFormat="1" ht="16.8" customHeight="1">
      <c r="A1920" s="42"/>
      <c r="B1920" s="48"/>
      <c r="C1920" s="326" t="s">
        <v>2247</v>
      </c>
      <c r="D1920" s="326" t="s">
        <v>4320</v>
      </c>
      <c r="E1920" s="20" t="s">
        <v>32</v>
      </c>
      <c r="F1920" s="327">
        <v>7.8200000000000003</v>
      </c>
      <c r="G1920" s="42"/>
      <c r="H1920" s="48"/>
    </row>
    <row r="1921" s="2" customFormat="1" ht="16.8" customHeight="1">
      <c r="A1921" s="42"/>
      <c r="B1921" s="48"/>
      <c r="C1921" s="322" t="s">
        <v>1768</v>
      </c>
      <c r="D1921" s="323" t="s">
        <v>1768</v>
      </c>
      <c r="E1921" s="324" t="s">
        <v>32</v>
      </c>
      <c r="F1921" s="325">
        <v>600.32000000000005</v>
      </c>
      <c r="G1921" s="42"/>
      <c r="H1921" s="48"/>
    </row>
    <row r="1922" s="2" customFormat="1" ht="16.8" customHeight="1">
      <c r="A1922" s="42"/>
      <c r="B1922" s="48"/>
      <c r="C1922" s="326" t="s">
        <v>32</v>
      </c>
      <c r="D1922" s="326" t="s">
        <v>4263</v>
      </c>
      <c r="E1922" s="20" t="s">
        <v>32</v>
      </c>
      <c r="F1922" s="327">
        <v>0</v>
      </c>
      <c r="G1922" s="42"/>
      <c r="H1922" s="48"/>
    </row>
    <row r="1923" s="2" customFormat="1" ht="16.8" customHeight="1">
      <c r="A1923" s="42"/>
      <c r="B1923" s="48"/>
      <c r="C1923" s="326" t="s">
        <v>1768</v>
      </c>
      <c r="D1923" s="326" t="s">
        <v>4321</v>
      </c>
      <c r="E1923" s="20" t="s">
        <v>32</v>
      </c>
      <c r="F1923" s="327">
        <v>600.32000000000005</v>
      </c>
      <c r="G1923" s="42"/>
      <c r="H1923" s="48"/>
    </row>
    <row r="1924" s="2" customFormat="1" ht="16.8" customHeight="1">
      <c r="A1924" s="42"/>
      <c r="B1924" s="48"/>
      <c r="C1924" s="322" t="s">
        <v>1916</v>
      </c>
      <c r="D1924" s="323" t="s">
        <v>1916</v>
      </c>
      <c r="E1924" s="324" t="s">
        <v>32</v>
      </c>
      <c r="F1924" s="325">
        <v>1.09992</v>
      </c>
      <c r="G1924" s="42"/>
      <c r="H1924" s="48"/>
    </row>
    <row r="1925" s="2" customFormat="1" ht="16.8" customHeight="1">
      <c r="A1925" s="42"/>
      <c r="B1925" s="48"/>
      <c r="C1925" s="326" t="s">
        <v>1916</v>
      </c>
      <c r="D1925" s="326" t="s">
        <v>3220</v>
      </c>
      <c r="E1925" s="20" t="s">
        <v>32</v>
      </c>
      <c r="F1925" s="327">
        <v>1.1000000000000001</v>
      </c>
      <c r="G1925" s="42"/>
      <c r="H1925" s="48"/>
    </row>
    <row r="1926" s="2" customFormat="1" ht="16.8" customHeight="1">
      <c r="A1926" s="42"/>
      <c r="B1926" s="48"/>
      <c r="C1926" s="322" t="s">
        <v>2256</v>
      </c>
      <c r="D1926" s="323" t="s">
        <v>2256</v>
      </c>
      <c r="E1926" s="324" t="s">
        <v>32</v>
      </c>
      <c r="F1926" s="325">
        <v>54.811999999999998</v>
      </c>
      <c r="G1926" s="42"/>
      <c r="H1926" s="48"/>
    </row>
    <row r="1927" s="2" customFormat="1" ht="16.8" customHeight="1">
      <c r="A1927" s="42"/>
      <c r="B1927" s="48"/>
      <c r="C1927" s="326" t="s">
        <v>32</v>
      </c>
      <c r="D1927" s="326" t="s">
        <v>2982</v>
      </c>
      <c r="E1927" s="20" t="s">
        <v>32</v>
      </c>
      <c r="F1927" s="327">
        <v>0</v>
      </c>
      <c r="G1927" s="42"/>
      <c r="H1927" s="48"/>
    </row>
    <row r="1928" s="2" customFormat="1" ht="16.8" customHeight="1">
      <c r="A1928" s="42"/>
      <c r="B1928" s="48"/>
      <c r="C1928" s="326" t="s">
        <v>2256</v>
      </c>
      <c r="D1928" s="326" t="s">
        <v>3222</v>
      </c>
      <c r="E1928" s="20" t="s">
        <v>32</v>
      </c>
      <c r="F1928" s="327">
        <v>54.811999999999998</v>
      </c>
      <c r="G1928" s="42"/>
      <c r="H1928" s="48"/>
    </row>
    <row r="1929" s="2" customFormat="1" ht="16.8" customHeight="1">
      <c r="A1929" s="42"/>
      <c r="B1929" s="48"/>
      <c r="C1929" s="322" t="s">
        <v>1926</v>
      </c>
      <c r="D1929" s="323" t="s">
        <v>1926</v>
      </c>
      <c r="E1929" s="324" t="s">
        <v>32</v>
      </c>
      <c r="F1929" s="325">
        <v>47.543999999999997</v>
      </c>
      <c r="G1929" s="42"/>
      <c r="H1929" s="48"/>
    </row>
    <row r="1930" s="2" customFormat="1" ht="16.8" customHeight="1">
      <c r="A1930" s="42"/>
      <c r="B1930" s="48"/>
      <c r="C1930" s="326" t="s">
        <v>1926</v>
      </c>
      <c r="D1930" s="326" t="s">
        <v>4322</v>
      </c>
      <c r="E1930" s="20" t="s">
        <v>32</v>
      </c>
      <c r="F1930" s="327">
        <v>47.543999999999997</v>
      </c>
      <c r="G1930" s="42"/>
      <c r="H1930" s="48"/>
    </row>
    <row r="1931" s="2" customFormat="1" ht="16.8" customHeight="1">
      <c r="A1931" s="42"/>
      <c r="B1931" s="48"/>
      <c r="C1931" s="322" t="s">
        <v>1933</v>
      </c>
      <c r="D1931" s="323" t="s">
        <v>1933</v>
      </c>
      <c r="E1931" s="324" t="s">
        <v>32</v>
      </c>
      <c r="F1931" s="325">
        <v>6.1200000000000001</v>
      </c>
      <c r="G1931" s="42"/>
      <c r="H1931" s="48"/>
    </row>
    <row r="1932" s="2" customFormat="1" ht="16.8" customHeight="1">
      <c r="A1932" s="42"/>
      <c r="B1932" s="48"/>
      <c r="C1932" s="326" t="s">
        <v>32</v>
      </c>
      <c r="D1932" s="326" t="s">
        <v>3228</v>
      </c>
      <c r="E1932" s="20" t="s">
        <v>32</v>
      </c>
      <c r="F1932" s="327">
        <v>0</v>
      </c>
      <c r="G1932" s="42"/>
      <c r="H1932" s="48"/>
    </row>
    <row r="1933" s="2" customFormat="1" ht="16.8" customHeight="1">
      <c r="A1933" s="42"/>
      <c r="B1933" s="48"/>
      <c r="C1933" s="326" t="s">
        <v>1933</v>
      </c>
      <c r="D1933" s="326" t="s">
        <v>3229</v>
      </c>
      <c r="E1933" s="20" t="s">
        <v>32</v>
      </c>
      <c r="F1933" s="327">
        <v>6.1200000000000001</v>
      </c>
      <c r="G1933" s="42"/>
      <c r="H1933" s="48"/>
    </row>
    <row r="1934" s="2" customFormat="1" ht="16.8" customHeight="1">
      <c r="A1934" s="42"/>
      <c r="B1934" s="48"/>
      <c r="C1934" s="322" t="s">
        <v>1940</v>
      </c>
      <c r="D1934" s="323" t="s">
        <v>1940</v>
      </c>
      <c r="E1934" s="324" t="s">
        <v>32</v>
      </c>
      <c r="F1934" s="325">
        <v>12.24</v>
      </c>
      <c r="G1934" s="42"/>
      <c r="H1934" s="48"/>
    </row>
    <row r="1935" s="2" customFormat="1" ht="16.8" customHeight="1">
      <c r="A1935" s="42"/>
      <c r="B1935" s="48"/>
      <c r="C1935" s="326" t="s">
        <v>32</v>
      </c>
      <c r="D1935" s="326" t="s">
        <v>3234</v>
      </c>
      <c r="E1935" s="20" t="s">
        <v>32</v>
      </c>
      <c r="F1935" s="327">
        <v>0</v>
      </c>
      <c r="G1935" s="42"/>
      <c r="H1935" s="48"/>
    </row>
    <row r="1936" s="2" customFormat="1" ht="16.8" customHeight="1">
      <c r="A1936" s="42"/>
      <c r="B1936" s="48"/>
      <c r="C1936" s="326" t="s">
        <v>1940</v>
      </c>
      <c r="D1936" s="326" t="s">
        <v>3235</v>
      </c>
      <c r="E1936" s="20" t="s">
        <v>32</v>
      </c>
      <c r="F1936" s="327">
        <v>12.24</v>
      </c>
      <c r="G1936" s="42"/>
      <c r="H1936" s="48"/>
    </row>
    <row r="1937" s="2" customFormat="1" ht="16.8" customHeight="1">
      <c r="A1937" s="42"/>
      <c r="B1937" s="48"/>
      <c r="C1937" s="322" t="s">
        <v>1948</v>
      </c>
      <c r="D1937" s="323" t="s">
        <v>1948</v>
      </c>
      <c r="E1937" s="324" t="s">
        <v>32</v>
      </c>
      <c r="F1937" s="325">
        <v>18.719999999999999</v>
      </c>
      <c r="G1937" s="42"/>
      <c r="H1937" s="48"/>
    </row>
    <row r="1938" s="2" customFormat="1" ht="16.8" customHeight="1">
      <c r="A1938" s="42"/>
      <c r="B1938" s="48"/>
      <c r="C1938" s="326" t="s">
        <v>32</v>
      </c>
      <c r="D1938" s="326" t="s">
        <v>4261</v>
      </c>
      <c r="E1938" s="20" t="s">
        <v>32</v>
      </c>
      <c r="F1938" s="327">
        <v>0</v>
      </c>
      <c r="G1938" s="42"/>
      <c r="H1938" s="48"/>
    </row>
    <row r="1939" s="2" customFormat="1" ht="16.8" customHeight="1">
      <c r="A1939" s="42"/>
      <c r="B1939" s="48"/>
      <c r="C1939" s="326" t="s">
        <v>1948</v>
      </c>
      <c r="D1939" s="326" t="s">
        <v>4323</v>
      </c>
      <c r="E1939" s="20" t="s">
        <v>32</v>
      </c>
      <c r="F1939" s="327">
        <v>18.719999999999999</v>
      </c>
      <c r="G1939" s="42"/>
      <c r="H1939" s="48"/>
    </row>
    <row r="1940" s="2" customFormat="1" ht="16.8" customHeight="1">
      <c r="A1940" s="42"/>
      <c r="B1940" s="48"/>
      <c r="C1940" s="322" t="s">
        <v>1955</v>
      </c>
      <c r="D1940" s="323" t="s">
        <v>1955</v>
      </c>
      <c r="E1940" s="324" t="s">
        <v>32</v>
      </c>
      <c r="F1940" s="325">
        <v>19.899999999999999</v>
      </c>
      <c r="G1940" s="42"/>
      <c r="H1940" s="48"/>
    </row>
    <row r="1941" s="2" customFormat="1" ht="16.8" customHeight="1">
      <c r="A1941" s="42"/>
      <c r="B1941" s="48"/>
      <c r="C1941" s="326" t="s">
        <v>32</v>
      </c>
      <c r="D1941" s="326" t="s">
        <v>3248</v>
      </c>
      <c r="E1941" s="20" t="s">
        <v>32</v>
      </c>
      <c r="F1941" s="327">
        <v>0</v>
      </c>
      <c r="G1941" s="42"/>
      <c r="H1941" s="48"/>
    </row>
    <row r="1942" s="2" customFormat="1" ht="16.8" customHeight="1">
      <c r="A1942" s="42"/>
      <c r="B1942" s="48"/>
      <c r="C1942" s="326" t="s">
        <v>1955</v>
      </c>
      <c r="D1942" s="326" t="s">
        <v>3249</v>
      </c>
      <c r="E1942" s="20" t="s">
        <v>32</v>
      </c>
      <c r="F1942" s="327">
        <v>19.899999999999999</v>
      </c>
      <c r="G1942" s="42"/>
      <c r="H1942" s="48"/>
    </row>
    <row r="1943" s="2" customFormat="1" ht="16.8" customHeight="1">
      <c r="A1943" s="42"/>
      <c r="B1943" s="48"/>
      <c r="C1943" s="322" t="s">
        <v>1962</v>
      </c>
      <c r="D1943" s="323" t="s">
        <v>1962</v>
      </c>
      <c r="E1943" s="324" t="s">
        <v>32</v>
      </c>
      <c r="F1943" s="325">
        <v>16</v>
      </c>
      <c r="G1943" s="42"/>
      <c r="H1943" s="48"/>
    </row>
    <row r="1944" s="2" customFormat="1" ht="16.8" customHeight="1">
      <c r="A1944" s="42"/>
      <c r="B1944" s="48"/>
      <c r="C1944" s="326" t="s">
        <v>32</v>
      </c>
      <c r="D1944" s="326" t="s">
        <v>3021</v>
      </c>
      <c r="E1944" s="20" t="s">
        <v>32</v>
      </c>
      <c r="F1944" s="327">
        <v>0</v>
      </c>
      <c r="G1944" s="42"/>
      <c r="H1944" s="48"/>
    </row>
    <row r="1945" s="2" customFormat="1" ht="16.8" customHeight="1">
      <c r="A1945" s="42"/>
      <c r="B1945" s="48"/>
      <c r="C1945" s="326" t="s">
        <v>1962</v>
      </c>
      <c r="D1945" s="326" t="s">
        <v>3253</v>
      </c>
      <c r="E1945" s="20" t="s">
        <v>32</v>
      </c>
      <c r="F1945" s="327">
        <v>16</v>
      </c>
      <c r="G1945" s="42"/>
      <c r="H1945" s="48"/>
    </row>
    <row r="1946" s="2" customFormat="1" ht="16.8" customHeight="1">
      <c r="A1946" s="42"/>
      <c r="B1946" s="48"/>
      <c r="C1946" s="322" t="s">
        <v>1969</v>
      </c>
      <c r="D1946" s="323" t="s">
        <v>1969</v>
      </c>
      <c r="E1946" s="324" t="s">
        <v>32</v>
      </c>
      <c r="F1946" s="325">
        <v>2</v>
      </c>
      <c r="G1946" s="42"/>
      <c r="H1946" s="48"/>
    </row>
    <row r="1947" s="2" customFormat="1" ht="16.8" customHeight="1">
      <c r="A1947" s="42"/>
      <c r="B1947" s="48"/>
      <c r="C1947" s="326" t="s">
        <v>32</v>
      </c>
      <c r="D1947" s="326" t="s">
        <v>3021</v>
      </c>
      <c r="E1947" s="20" t="s">
        <v>32</v>
      </c>
      <c r="F1947" s="327">
        <v>0</v>
      </c>
      <c r="G1947" s="42"/>
      <c r="H1947" s="48"/>
    </row>
    <row r="1948" s="2" customFormat="1" ht="16.8" customHeight="1">
      <c r="A1948" s="42"/>
      <c r="B1948" s="48"/>
      <c r="C1948" s="326" t="s">
        <v>1969</v>
      </c>
      <c r="D1948" s="326" t="s">
        <v>3256</v>
      </c>
      <c r="E1948" s="20" t="s">
        <v>32</v>
      </c>
      <c r="F1948" s="327">
        <v>2</v>
      </c>
      <c r="G1948" s="42"/>
      <c r="H1948" s="48"/>
    </row>
    <row r="1949" s="2" customFormat="1" ht="16.8" customHeight="1">
      <c r="A1949" s="42"/>
      <c r="B1949" s="48"/>
      <c r="C1949" s="322" t="s">
        <v>2047</v>
      </c>
      <c r="D1949" s="323" t="s">
        <v>2047</v>
      </c>
      <c r="E1949" s="324" t="s">
        <v>32</v>
      </c>
      <c r="F1949" s="325">
        <v>93.5</v>
      </c>
      <c r="G1949" s="42"/>
      <c r="H1949" s="48"/>
    </row>
    <row r="1950" s="2" customFormat="1" ht="16.8" customHeight="1">
      <c r="A1950" s="42"/>
      <c r="B1950" s="48"/>
      <c r="C1950" s="326" t="s">
        <v>32</v>
      </c>
      <c r="D1950" s="326" t="s">
        <v>3031</v>
      </c>
      <c r="E1950" s="20" t="s">
        <v>32</v>
      </c>
      <c r="F1950" s="327">
        <v>0</v>
      </c>
      <c r="G1950" s="42"/>
      <c r="H1950" s="48"/>
    </row>
    <row r="1951" s="2" customFormat="1" ht="16.8" customHeight="1">
      <c r="A1951" s="42"/>
      <c r="B1951" s="48"/>
      <c r="C1951" s="326" t="s">
        <v>2047</v>
      </c>
      <c r="D1951" s="326" t="s">
        <v>3258</v>
      </c>
      <c r="E1951" s="20" t="s">
        <v>32</v>
      </c>
      <c r="F1951" s="327">
        <v>93.5</v>
      </c>
      <c r="G1951" s="42"/>
      <c r="H1951" s="48"/>
    </row>
    <row r="1952" s="2" customFormat="1" ht="16.8" customHeight="1">
      <c r="A1952" s="42"/>
      <c r="B1952" s="48"/>
      <c r="C1952" s="322" t="s">
        <v>1775</v>
      </c>
      <c r="D1952" s="323" t="s">
        <v>1775</v>
      </c>
      <c r="E1952" s="324" t="s">
        <v>32</v>
      </c>
      <c r="F1952" s="325">
        <v>150.08000000000001</v>
      </c>
      <c r="G1952" s="42"/>
      <c r="H1952" s="48"/>
    </row>
    <row r="1953" s="2" customFormat="1" ht="16.8" customHeight="1">
      <c r="A1953" s="42"/>
      <c r="B1953" s="48"/>
      <c r="C1953" s="326" t="s">
        <v>32</v>
      </c>
      <c r="D1953" s="326" t="s">
        <v>2903</v>
      </c>
      <c r="E1953" s="20" t="s">
        <v>32</v>
      </c>
      <c r="F1953" s="327">
        <v>0</v>
      </c>
      <c r="G1953" s="42"/>
      <c r="H1953" s="48"/>
    </row>
    <row r="1954" s="2" customFormat="1" ht="16.8" customHeight="1">
      <c r="A1954" s="42"/>
      <c r="B1954" s="48"/>
      <c r="C1954" s="326" t="s">
        <v>1775</v>
      </c>
      <c r="D1954" s="326" t="s">
        <v>3180</v>
      </c>
      <c r="E1954" s="20" t="s">
        <v>32</v>
      </c>
      <c r="F1954" s="327">
        <v>150.08000000000001</v>
      </c>
      <c r="G1954" s="42"/>
      <c r="H1954" s="48"/>
    </row>
    <row r="1955" s="2" customFormat="1" ht="16.8" customHeight="1">
      <c r="A1955" s="42"/>
      <c r="B1955" s="48"/>
      <c r="C1955" s="322" t="s">
        <v>2302</v>
      </c>
      <c r="D1955" s="323" t="s">
        <v>2302</v>
      </c>
      <c r="E1955" s="324" t="s">
        <v>32</v>
      </c>
      <c r="F1955" s="325">
        <v>2</v>
      </c>
      <c r="G1955" s="42"/>
      <c r="H1955" s="48"/>
    </row>
    <row r="1956" s="2" customFormat="1" ht="16.8" customHeight="1">
      <c r="A1956" s="42"/>
      <c r="B1956" s="48"/>
      <c r="C1956" s="326" t="s">
        <v>2302</v>
      </c>
      <c r="D1956" s="326" t="s">
        <v>3260</v>
      </c>
      <c r="E1956" s="20" t="s">
        <v>32</v>
      </c>
      <c r="F1956" s="327">
        <v>2</v>
      </c>
      <c r="G1956" s="42"/>
      <c r="H1956" s="48"/>
    </row>
    <row r="1957" s="2" customFormat="1" ht="16.8" customHeight="1">
      <c r="A1957" s="42"/>
      <c r="B1957" s="48"/>
      <c r="C1957" s="322" t="s">
        <v>2305</v>
      </c>
      <c r="D1957" s="323" t="s">
        <v>2305</v>
      </c>
      <c r="E1957" s="324" t="s">
        <v>32</v>
      </c>
      <c r="F1957" s="325">
        <v>49.823999999999998</v>
      </c>
      <c r="G1957" s="42"/>
      <c r="H1957" s="48"/>
    </row>
    <row r="1958" s="2" customFormat="1" ht="16.8" customHeight="1">
      <c r="A1958" s="42"/>
      <c r="B1958" s="48"/>
      <c r="C1958" s="326" t="s">
        <v>32</v>
      </c>
      <c r="D1958" s="326" t="s">
        <v>3039</v>
      </c>
      <c r="E1958" s="20" t="s">
        <v>32</v>
      </c>
      <c r="F1958" s="327">
        <v>0</v>
      </c>
      <c r="G1958" s="42"/>
      <c r="H1958" s="48"/>
    </row>
    <row r="1959" s="2" customFormat="1" ht="16.8" customHeight="1">
      <c r="A1959" s="42"/>
      <c r="B1959" s="48"/>
      <c r="C1959" s="326" t="s">
        <v>2305</v>
      </c>
      <c r="D1959" s="326" t="s">
        <v>3262</v>
      </c>
      <c r="E1959" s="20" t="s">
        <v>32</v>
      </c>
      <c r="F1959" s="327">
        <v>49.823999999999998</v>
      </c>
      <c r="G1959" s="42"/>
      <c r="H1959" s="48"/>
    </row>
    <row r="1960" s="2" customFormat="1" ht="16.8" customHeight="1">
      <c r="A1960" s="42"/>
      <c r="B1960" s="48"/>
      <c r="C1960" s="322" t="s">
        <v>2060</v>
      </c>
      <c r="D1960" s="323" t="s">
        <v>2060</v>
      </c>
      <c r="E1960" s="324" t="s">
        <v>32</v>
      </c>
      <c r="F1960" s="325">
        <v>6.0899999999999999</v>
      </c>
      <c r="G1960" s="42"/>
      <c r="H1960" s="48"/>
    </row>
    <row r="1961" s="2" customFormat="1" ht="16.8" customHeight="1">
      <c r="A1961" s="42"/>
      <c r="B1961" s="48"/>
      <c r="C1961" s="326" t="s">
        <v>2060</v>
      </c>
      <c r="D1961" s="326" t="s">
        <v>3264</v>
      </c>
      <c r="E1961" s="20" t="s">
        <v>32</v>
      </c>
      <c r="F1961" s="327">
        <v>6.0899999999999999</v>
      </c>
      <c r="G1961" s="42"/>
      <c r="H1961" s="48"/>
    </row>
    <row r="1962" s="2" customFormat="1" ht="16.8" customHeight="1">
      <c r="A1962" s="42"/>
      <c r="B1962" s="48"/>
      <c r="C1962" s="322" t="s">
        <v>2066</v>
      </c>
      <c r="D1962" s="323" t="s">
        <v>2066</v>
      </c>
      <c r="E1962" s="324" t="s">
        <v>32</v>
      </c>
      <c r="F1962" s="325">
        <v>18</v>
      </c>
      <c r="G1962" s="42"/>
      <c r="H1962" s="48"/>
    </row>
    <row r="1963" s="2" customFormat="1" ht="16.8" customHeight="1">
      <c r="A1963" s="42"/>
      <c r="B1963" s="48"/>
      <c r="C1963" s="326" t="s">
        <v>2066</v>
      </c>
      <c r="D1963" s="326" t="s">
        <v>3266</v>
      </c>
      <c r="E1963" s="20" t="s">
        <v>32</v>
      </c>
      <c r="F1963" s="327">
        <v>18</v>
      </c>
      <c r="G1963" s="42"/>
      <c r="H1963" s="48"/>
    </row>
    <row r="1964" s="2" customFormat="1" ht="16.8" customHeight="1">
      <c r="A1964" s="42"/>
      <c r="B1964" s="48"/>
      <c r="C1964" s="322" t="s">
        <v>1730</v>
      </c>
      <c r="D1964" s="323" t="s">
        <v>1730</v>
      </c>
      <c r="E1964" s="324" t="s">
        <v>32</v>
      </c>
      <c r="F1964" s="325">
        <v>2645.2939999999999</v>
      </c>
      <c r="G1964" s="42"/>
      <c r="H1964" s="48"/>
    </row>
    <row r="1965" s="2" customFormat="1" ht="16.8" customHeight="1">
      <c r="A1965" s="42"/>
      <c r="B1965" s="48"/>
      <c r="C1965" s="326" t="s">
        <v>32</v>
      </c>
      <c r="D1965" s="326" t="s">
        <v>3051</v>
      </c>
      <c r="E1965" s="20" t="s">
        <v>32</v>
      </c>
      <c r="F1965" s="327">
        <v>0</v>
      </c>
      <c r="G1965" s="42"/>
      <c r="H1965" s="48"/>
    </row>
    <row r="1966" s="2" customFormat="1" ht="16.8" customHeight="1">
      <c r="A1966" s="42"/>
      <c r="B1966" s="48"/>
      <c r="C1966" s="326" t="s">
        <v>1730</v>
      </c>
      <c r="D1966" s="326" t="s">
        <v>3269</v>
      </c>
      <c r="E1966" s="20" t="s">
        <v>32</v>
      </c>
      <c r="F1966" s="327">
        <v>2645.2939999999999</v>
      </c>
      <c r="G1966" s="42"/>
      <c r="H1966" s="48"/>
    </row>
    <row r="1967" s="2" customFormat="1" ht="16.8" customHeight="1">
      <c r="A1967" s="42"/>
      <c r="B1967" s="48"/>
      <c r="C1967" s="322" t="s">
        <v>2091</v>
      </c>
      <c r="D1967" s="323" t="s">
        <v>2091</v>
      </c>
      <c r="E1967" s="324" t="s">
        <v>32</v>
      </c>
      <c r="F1967" s="325">
        <v>124.062</v>
      </c>
      <c r="G1967" s="42"/>
      <c r="H1967" s="48"/>
    </row>
    <row r="1968" s="2" customFormat="1" ht="16.8" customHeight="1">
      <c r="A1968" s="42"/>
      <c r="B1968" s="48"/>
      <c r="C1968" s="326" t="s">
        <v>2091</v>
      </c>
      <c r="D1968" s="326" t="s">
        <v>4324</v>
      </c>
      <c r="E1968" s="20" t="s">
        <v>32</v>
      </c>
      <c r="F1968" s="327">
        <v>124.062</v>
      </c>
      <c r="G1968" s="42"/>
      <c r="H1968" s="48"/>
    </row>
    <row r="1969" s="2" customFormat="1" ht="16.8" customHeight="1">
      <c r="A1969" s="42"/>
      <c r="B1969" s="48"/>
      <c r="C1969" s="322" t="s">
        <v>2320</v>
      </c>
      <c r="D1969" s="323" t="s">
        <v>2320</v>
      </c>
      <c r="E1969" s="324" t="s">
        <v>32</v>
      </c>
      <c r="F1969" s="325">
        <v>107.8</v>
      </c>
      <c r="G1969" s="42"/>
      <c r="H1969" s="48"/>
    </row>
    <row r="1970" s="2" customFormat="1" ht="16.8" customHeight="1">
      <c r="A1970" s="42"/>
      <c r="B1970" s="48"/>
      <c r="C1970" s="326" t="s">
        <v>32</v>
      </c>
      <c r="D1970" s="326" t="s">
        <v>2997</v>
      </c>
      <c r="E1970" s="20" t="s">
        <v>32</v>
      </c>
      <c r="F1970" s="327">
        <v>0</v>
      </c>
      <c r="G1970" s="42"/>
      <c r="H1970" s="48"/>
    </row>
    <row r="1971" s="2" customFormat="1" ht="16.8" customHeight="1">
      <c r="A1971" s="42"/>
      <c r="B1971" s="48"/>
      <c r="C1971" s="326" t="s">
        <v>2320</v>
      </c>
      <c r="D1971" s="326" t="s">
        <v>3238</v>
      </c>
      <c r="E1971" s="20" t="s">
        <v>32</v>
      </c>
      <c r="F1971" s="327">
        <v>107.8</v>
      </c>
      <c r="G1971" s="42"/>
      <c r="H1971" s="48"/>
    </row>
    <row r="1972" s="2" customFormat="1" ht="16.8" customHeight="1">
      <c r="A1972" s="42"/>
      <c r="B1972" s="48"/>
      <c r="C1972" s="322" t="s">
        <v>1783</v>
      </c>
      <c r="D1972" s="323" t="s">
        <v>1783</v>
      </c>
      <c r="E1972" s="324" t="s">
        <v>32</v>
      </c>
      <c r="F1972" s="325">
        <v>0.48959999999999998</v>
      </c>
      <c r="G1972" s="42"/>
      <c r="H1972" s="48"/>
    </row>
    <row r="1973" s="2" customFormat="1" ht="16.8" customHeight="1">
      <c r="A1973" s="42"/>
      <c r="B1973" s="48"/>
      <c r="C1973" s="326" t="s">
        <v>32</v>
      </c>
      <c r="D1973" s="326" t="s">
        <v>4266</v>
      </c>
      <c r="E1973" s="20" t="s">
        <v>32</v>
      </c>
      <c r="F1973" s="327">
        <v>0</v>
      </c>
      <c r="G1973" s="42"/>
      <c r="H1973" s="48"/>
    </row>
    <row r="1974" s="2" customFormat="1" ht="16.8" customHeight="1">
      <c r="A1974" s="42"/>
      <c r="B1974" s="48"/>
      <c r="C1974" s="326" t="s">
        <v>1783</v>
      </c>
      <c r="D1974" s="326" t="s">
        <v>4325</v>
      </c>
      <c r="E1974" s="20" t="s">
        <v>32</v>
      </c>
      <c r="F1974" s="327">
        <v>0.48999999999999999</v>
      </c>
      <c r="G1974" s="42"/>
      <c r="H1974" s="48"/>
    </row>
    <row r="1975" s="2" customFormat="1" ht="16.8" customHeight="1">
      <c r="A1975" s="42"/>
      <c r="B1975" s="48"/>
      <c r="C1975" s="322" t="s">
        <v>2103</v>
      </c>
      <c r="D1975" s="323" t="s">
        <v>2103</v>
      </c>
      <c r="E1975" s="324" t="s">
        <v>32</v>
      </c>
      <c r="F1975" s="325">
        <v>107.8</v>
      </c>
      <c r="G1975" s="42"/>
      <c r="H1975" s="48"/>
    </row>
    <row r="1976" s="2" customFormat="1" ht="16.8" customHeight="1">
      <c r="A1976" s="42"/>
      <c r="B1976" s="48"/>
      <c r="C1976" s="326" t="s">
        <v>32</v>
      </c>
      <c r="D1976" s="326" t="s">
        <v>3001</v>
      </c>
      <c r="E1976" s="20" t="s">
        <v>32</v>
      </c>
      <c r="F1976" s="327">
        <v>0</v>
      </c>
      <c r="G1976" s="42"/>
      <c r="H1976" s="48"/>
    </row>
    <row r="1977" s="2" customFormat="1" ht="16.8" customHeight="1">
      <c r="A1977" s="42"/>
      <c r="B1977" s="48"/>
      <c r="C1977" s="326" t="s">
        <v>2103</v>
      </c>
      <c r="D1977" s="326" t="s">
        <v>3241</v>
      </c>
      <c r="E1977" s="20" t="s">
        <v>32</v>
      </c>
      <c r="F1977" s="327">
        <v>107.8</v>
      </c>
      <c r="G1977" s="42"/>
      <c r="H1977" s="48"/>
    </row>
    <row r="1978" s="2" customFormat="1" ht="16.8" customHeight="1">
      <c r="A1978" s="42"/>
      <c r="B1978" s="48"/>
      <c r="C1978" s="322" t="s">
        <v>1790</v>
      </c>
      <c r="D1978" s="323" t="s">
        <v>1790</v>
      </c>
      <c r="E1978" s="324" t="s">
        <v>32</v>
      </c>
      <c r="F1978" s="325">
        <v>150</v>
      </c>
      <c r="G1978" s="42"/>
      <c r="H1978" s="48"/>
    </row>
    <row r="1979" s="2" customFormat="1" ht="16.8" customHeight="1">
      <c r="A1979" s="42"/>
      <c r="B1979" s="48"/>
      <c r="C1979" s="326" t="s">
        <v>1790</v>
      </c>
      <c r="D1979" s="326" t="s">
        <v>3072</v>
      </c>
      <c r="E1979" s="20" t="s">
        <v>32</v>
      </c>
      <c r="F1979" s="327">
        <v>150</v>
      </c>
      <c r="G1979" s="42"/>
      <c r="H1979" s="48"/>
    </row>
    <row r="1980" s="2" customFormat="1" ht="16.8" customHeight="1">
      <c r="A1980" s="42"/>
      <c r="B1980" s="48"/>
      <c r="C1980" s="322" t="s">
        <v>1797</v>
      </c>
      <c r="D1980" s="323" t="s">
        <v>1797</v>
      </c>
      <c r="E1980" s="324" t="s">
        <v>32</v>
      </c>
      <c r="F1980" s="325">
        <v>2250</v>
      </c>
      <c r="G1980" s="42"/>
      <c r="H1980" s="48"/>
    </row>
    <row r="1981" s="2" customFormat="1" ht="16.8" customHeight="1">
      <c r="A1981" s="42"/>
      <c r="B1981" s="48"/>
      <c r="C1981" s="326" t="s">
        <v>32</v>
      </c>
      <c r="D1981" s="326" t="s">
        <v>1806</v>
      </c>
      <c r="E1981" s="20" t="s">
        <v>32</v>
      </c>
      <c r="F1981" s="327">
        <v>0</v>
      </c>
      <c r="G1981" s="42"/>
      <c r="H1981" s="48"/>
    </row>
    <row r="1982" s="2" customFormat="1" ht="16.8" customHeight="1">
      <c r="A1982" s="42"/>
      <c r="B1982" s="48"/>
      <c r="C1982" s="326" t="s">
        <v>1797</v>
      </c>
      <c r="D1982" s="326" t="s">
        <v>3074</v>
      </c>
      <c r="E1982" s="20" t="s">
        <v>32</v>
      </c>
      <c r="F1982" s="327">
        <v>2250</v>
      </c>
      <c r="G1982" s="42"/>
      <c r="H1982" s="48"/>
    </row>
    <row r="1983" s="2" customFormat="1" ht="16.8" customHeight="1">
      <c r="A1983" s="42"/>
      <c r="B1983" s="48"/>
      <c r="C1983" s="322" t="s">
        <v>1800</v>
      </c>
      <c r="D1983" s="323" t="s">
        <v>1800</v>
      </c>
      <c r="E1983" s="324" t="s">
        <v>32</v>
      </c>
      <c r="F1983" s="325">
        <v>357</v>
      </c>
      <c r="G1983" s="42"/>
      <c r="H1983" s="48"/>
    </row>
    <row r="1984" s="2" customFormat="1" ht="16.8" customHeight="1">
      <c r="A1984" s="42"/>
      <c r="B1984" s="48"/>
      <c r="C1984" s="326" t="s">
        <v>32</v>
      </c>
      <c r="D1984" s="326" t="s">
        <v>3168</v>
      </c>
      <c r="E1984" s="20" t="s">
        <v>32</v>
      </c>
      <c r="F1984" s="327">
        <v>0</v>
      </c>
      <c r="G1984" s="42"/>
      <c r="H1984" s="48"/>
    </row>
    <row r="1985" s="2" customFormat="1" ht="16.8" customHeight="1">
      <c r="A1985" s="42"/>
      <c r="B1985" s="48"/>
      <c r="C1985" s="326" t="s">
        <v>32</v>
      </c>
      <c r="D1985" s="326" t="s">
        <v>3169</v>
      </c>
      <c r="E1985" s="20" t="s">
        <v>32</v>
      </c>
      <c r="F1985" s="327">
        <v>0</v>
      </c>
      <c r="G1985" s="42"/>
      <c r="H1985" s="48"/>
    </row>
    <row r="1986" s="2" customFormat="1" ht="16.8" customHeight="1">
      <c r="A1986" s="42"/>
      <c r="B1986" s="48"/>
      <c r="C1986" s="326" t="s">
        <v>32</v>
      </c>
      <c r="D1986" s="326" t="s">
        <v>3170</v>
      </c>
      <c r="E1986" s="20" t="s">
        <v>32</v>
      </c>
      <c r="F1986" s="327">
        <v>0</v>
      </c>
      <c r="G1986" s="42"/>
      <c r="H1986" s="48"/>
    </row>
    <row r="1987" s="2" customFormat="1" ht="16.8" customHeight="1">
      <c r="A1987" s="42"/>
      <c r="B1987" s="48"/>
      <c r="C1987" s="326" t="s">
        <v>1800</v>
      </c>
      <c r="D1987" s="326" t="s">
        <v>3171</v>
      </c>
      <c r="E1987" s="20" t="s">
        <v>32</v>
      </c>
      <c r="F1987" s="327">
        <v>357</v>
      </c>
      <c r="G1987" s="42"/>
      <c r="H1987" s="48"/>
    </row>
    <row r="1988" s="2" customFormat="1" ht="16.8" customHeight="1">
      <c r="A1988" s="42"/>
      <c r="B1988" s="48"/>
      <c r="C1988" s="322" t="s">
        <v>1807</v>
      </c>
      <c r="D1988" s="323" t="s">
        <v>1807</v>
      </c>
      <c r="E1988" s="324" t="s">
        <v>32</v>
      </c>
      <c r="F1988" s="325">
        <v>600.32000000000005</v>
      </c>
      <c r="G1988" s="42"/>
      <c r="H1988" s="48"/>
    </row>
    <row r="1989" s="2" customFormat="1" ht="16.8" customHeight="1">
      <c r="A1989" s="42"/>
      <c r="B1989" s="48"/>
      <c r="C1989" s="326" t="s">
        <v>1807</v>
      </c>
      <c r="D1989" s="326" t="s">
        <v>4326</v>
      </c>
      <c r="E1989" s="20" t="s">
        <v>32</v>
      </c>
      <c r="F1989" s="327">
        <v>600.32000000000005</v>
      </c>
      <c r="G1989" s="42"/>
      <c r="H1989" s="48"/>
    </row>
    <row r="1990" s="2" customFormat="1" ht="16.8" customHeight="1">
      <c r="A1990" s="42"/>
      <c r="B1990" s="48"/>
      <c r="C1990" s="322" t="s">
        <v>4134</v>
      </c>
      <c r="D1990" s="323" t="s">
        <v>4134</v>
      </c>
      <c r="E1990" s="324" t="s">
        <v>32</v>
      </c>
      <c r="F1990" s="325">
        <v>150.08000000000001</v>
      </c>
      <c r="G1990" s="42"/>
      <c r="H1990" s="48"/>
    </row>
    <row r="1991" s="2" customFormat="1" ht="16.8" customHeight="1">
      <c r="A1991" s="42"/>
      <c r="B1991" s="48"/>
      <c r="C1991" s="326" t="s">
        <v>4134</v>
      </c>
      <c r="D1991" s="326" t="s">
        <v>4327</v>
      </c>
      <c r="E1991" s="20" t="s">
        <v>32</v>
      </c>
      <c r="F1991" s="327">
        <v>150.08000000000001</v>
      </c>
      <c r="G1991" s="42"/>
      <c r="H1991" s="48"/>
    </row>
    <row r="1992" s="2" customFormat="1" ht="16.8" customHeight="1">
      <c r="A1992" s="42"/>
      <c r="B1992" s="48"/>
      <c r="C1992" s="322" t="s">
        <v>3967</v>
      </c>
      <c r="D1992" s="323" t="s">
        <v>3967</v>
      </c>
      <c r="E1992" s="324" t="s">
        <v>32</v>
      </c>
      <c r="F1992" s="325">
        <v>357</v>
      </c>
      <c r="G1992" s="42"/>
      <c r="H1992" s="48"/>
    </row>
    <row r="1993" s="2" customFormat="1" ht="16.8" customHeight="1">
      <c r="A1993" s="42"/>
      <c r="B1993" s="48"/>
      <c r="C1993" s="326" t="s">
        <v>32</v>
      </c>
      <c r="D1993" s="326" t="s">
        <v>3170</v>
      </c>
      <c r="E1993" s="20" t="s">
        <v>32</v>
      </c>
      <c r="F1993" s="327">
        <v>0</v>
      </c>
      <c r="G1993" s="42"/>
      <c r="H1993" s="48"/>
    </row>
    <row r="1994" s="2" customFormat="1" ht="16.8" customHeight="1">
      <c r="A1994" s="42"/>
      <c r="B1994" s="48"/>
      <c r="C1994" s="326" t="s">
        <v>3967</v>
      </c>
      <c r="D1994" s="326" t="s">
        <v>3171</v>
      </c>
      <c r="E1994" s="20" t="s">
        <v>32</v>
      </c>
      <c r="F1994" s="327">
        <v>357</v>
      </c>
      <c r="G1994" s="42"/>
      <c r="H1994" s="48"/>
    </row>
    <row r="1995" s="2" customFormat="1" ht="16.8" customHeight="1">
      <c r="A1995" s="42"/>
      <c r="B1995" s="48"/>
      <c r="C1995" s="322" t="s">
        <v>3092</v>
      </c>
      <c r="D1995" s="323" t="s">
        <v>3092</v>
      </c>
      <c r="E1995" s="324" t="s">
        <v>32</v>
      </c>
      <c r="F1995" s="325">
        <v>98.280000000000001</v>
      </c>
      <c r="G1995" s="42"/>
      <c r="H1995" s="48"/>
    </row>
    <row r="1996" s="2" customFormat="1" ht="16.8" customHeight="1">
      <c r="A1996" s="42"/>
      <c r="B1996" s="48"/>
      <c r="C1996" s="326" t="s">
        <v>3092</v>
      </c>
      <c r="D1996" s="326" t="s">
        <v>4328</v>
      </c>
      <c r="E1996" s="20" t="s">
        <v>32</v>
      </c>
      <c r="F1996" s="327">
        <v>98.280000000000001</v>
      </c>
      <c r="G1996" s="42"/>
      <c r="H1996" s="48"/>
    </row>
    <row r="1997" s="2" customFormat="1" ht="16.8" customHeight="1">
      <c r="A1997" s="42"/>
      <c r="B1997" s="48"/>
      <c r="C1997" s="322" t="s">
        <v>3975</v>
      </c>
      <c r="D1997" s="323" t="s">
        <v>3975</v>
      </c>
      <c r="E1997" s="324" t="s">
        <v>32</v>
      </c>
      <c r="F1997" s="325">
        <v>0.36699999999999999</v>
      </c>
      <c r="G1997" s="42"/>
      <c r="H1997" s="48"/>
    </row>
    <row r="1998" s="2" customFormat="1" ht="16.8" customHeight="1">
      <c r="A1998" s="42"/>
      <c r="B1998" s="48"/>
      <c r="C1998" s="326" t="s">
        <v>3975</v>
      </c>
      <c r="D1998" s="326" t="s">
        <v>4329</v>
      </c>
      <c r="E1998" s="20" t="s">
        <v>32</v>
      </c>
      <c r="F1998" s="327">
        <v>0.36699999999999999</v>
      </c>
      <c r="G1998" s="42"/>
      <c r="H1998" s="48"/>
    </row>
    <row r="1999" s="2" customFormat="1" ht="16.8" customHeight="1">
      <c r="A1999" s="42"/>
      <c r="B1999" s="48"/>
      <c r="C1999" s="322" t="s">
        <v>4018</v>
      </c>
      <c r="D1999" s="323" t="s">
        <v>4018</v>
      </c>
      <c r="E1999" s="324" t="s">
        <v>32</v>
      </c>
      <c r="F1999" s="325">
        <v>0</v>
      </c>
      <c r="G1999" s="42"/>
      <c r="H1999" s="48"/>
    </row>
    <row r="2000" s="2" customFormat="1" ht="16.8" customHeight="1">
      <c r="A2000" s="42"/>
      <c r="B2000" s="48"/>
      <c r="C2000" s="326" t="s">
        <v>4018</v>
      </c>
      <c r="D2000" s="326" t="s">
        <v>4330</v>
      </c>
      <c r="E2000" s="20" t="s">
        <v>32</v>
      </c>
      <c r="F2000" s="327">
        <v>0</v>
      </c>
      <c r="G2000" s="42"/>
      <c r="H2000" s="48"/>
    </row>
    <row r="2001" s="2" customFormat="1" ht="16.8" customHeight="1">
      <c r="A2001" s="42"/>
      <c r="B2001" s="48"/>
      <c r="C2001" s="322" t="s">
        <v>4331</v>
      </c>
      <c r="D2001" s="323" t="s">
        <v>4331</v>
      </c>
      <c r="E2001" s="324" t="s">
        <v>32</v>
      </c>
      <c r="F2001" s="325">
        <v>6.1200000000000001</v>
      </c>
      <c r="G2001" s="42"/>
      <c r="H2001" s="48"/>
    </row>
    <row r="2002" s="2" customFormat="1" ht="16.8" customHeight="1">
      <c r="A2002" s="42"/>
      <c r="B2002" s="48"/>
      <c r="C2002" s="326" t="s">
        <v>4331</v>
      </c>
      <c r="D2002" s="326" t="s">
        <v>4332</v>
      </c>
      <c r="E2002" s="20" t="s">
        <v>32</v>
      </c>
      <c r="F2002" s="327">
        <v>6.1200000000000001</v>
      </c>
      <c r="G2002" s="42"/>
      <c r="H2002" s="48"/>
    </row>
    <row r="2003" s="2" customFormat="1" ht="16.8" customHeight="1">
      <c r="A2003" s="42"/>
      <c r="B2003" s="48"/>
      <c r="C2003" s="322" t="s">
        <v>4333</v>
      </c>
      <c r="D2003" s="323" t="s">
        <v>4333</v>
      </c>
      <c r="E2003" s="324" t="s">
        <v>32</v>
      </c>
      <c r="F2003" s="325">
        <v>28.824000000000002</v>
      </c>
      <c r="G2003" s="42"/>
      <c r="H2003" s="48"/>
    </row>
    <row r="2004" s="2" customFormat="1" ht="16.8" customHeight="1">
      <c r="A2004" s="42"/>
      <c r="B2004" s="48"/>
      <c r="C2004" s="326" t="s">
        <v>4333</v>
      </c>
      <c r="D2004" s="326" t="s">
        <v>4334</v>
      </c>
      <c r="E2004" s="20" t="s">
        <v>32</v>
      </c>
      <c r="F2004" s="327">
        <v>28.824000000000002</v>
      </c>
      <c r="G2004" s="42"/>
      <c r="H2004" s="48"/>
    </row>
    <row r="2005" s="2" customFormat="1" ht="16.8" customHeight="1">
      <c r="A2005" s="42"/>
      <c r="B2005" s="48"/>
      <c r="C2005" s="322" t="s">
        <v>4335</v>
      </c>
      <c r="D2005" s="323" t="s">
        <v>4335</v>
      </c>
      <c r="E2005" s="324" t="s">
        <v>32</v>
      </c>
      <c r="F2005" s="325">
        <v>15.164</v>
      </c>
      <c r="G2005" s="42"/>
      <c r="H2005" s="48"/>
    </row>
    <row r="2006" s="2" customFormat="1" ht="16.8" customHeight="1">
      <c r="A2006" s="42"/>
      <c r="B2006" s="48"/>
      <c r="C2006" s="326" t="s">
        <v>4335</v>
      </c>
      <c r="D2006" s="326" t="s">
        <v>4336</v>
      </c>
      <c r="E2006" s="20" t="s">
        <v>32</v>
      </c>
      <c r="F2006" s="327">
        <v>15.164</v>
      </c>
      <c r="G2006" s="42"/>
      <c r="H2006" s="48"/>
    </row>
    <row r="2007" s="2" customFormat="1" ht="16.8" customHeight="1">
      <c r="A2007" s="42"/>
      <c r="B2007" s="48"/>
      <c r="C2007" s="322" t="s">
        <v>4078</v>
      </c>
      <c r="D2007" s="323" t="s">
        <v>4078</v>
      </c>
      <c r="E2007" s="324" t="s">
        <v>32</v>
      </c>
      <c r="F2007" s="325">
        <v>0.36699999999999999</v>
      </c>
      <c r="G2007" s="42"/>
      <c r="H2007" s="48"/>
    </row>
    <row r="2008" s="2" customFormat="1" ht="16.8" customHeight="1">
      <c r="A2008" s="42"/>
      <c r="B2008" s="48"/>
      <c r="C2008" s="326" t="s">
        <v>4078</v>
      </c>
      <c r="D2008" s="326" t="s">
        <v>4337</v>
      </c>
      <c r="E2008" s="20" t="s">
        <v>32</v>
      </c>
      <c r="F2008" s="327">
        <v>0.36699999999999999</v>
      </c>
      <c r="G2008" s="42"/>
      <c r="H2008" s="48"/>
    </row>
    <row r="2009" s="2" customFormat="1" ht="16.8" customHeight="1">
      <c r="A2009" s="42"/>
      <c r="B2009" s="48"/>
      <c r="C2009" s="322" t="s">
        <v>4089</v>
      </c>
      <c r="D2009" s="323" t="s">
        <v>4089</v>
      </c>
      <c r="E2009" s="324" t="s">
        <v>32</v>
      </c>
      <c r="F2009" s="325">
        <v>1.8360000000000001</v>
      </c>
      <c r="G2009" s="42"/>
      <c r="H2009" s="48"/>
    </row>
    <row r="2010" s="2" customFormat="1" ht="16.8" customHeight="1">
      <c r="A2010" s="42"/>
      <c r="B2010" s="48"/>
      <c r="C2010" s="326" t="s">
        <v>4089</v>
      </c>
      <c r="D2010" s="326" t="s">
        <v>4338</v>
      </c>
      <c r="E2010" s="20" t="s">
        <v>32</v>
      </c>
      <c r="F2010" s="327">
        <v>1.8360000000000001</v>
      </c>
      <c r="G2010" s="42"/>
      <c r="H2010" s="48"/>
    </row>
    <row r="2011" s="2" customFormat="1" ht="16.8" customHeight="1">
      <c r="A2011" s="42"/>
      <c r="B2011" s="48"/>
      <c r="C2011" s="322" t="s">
        <v>4150</v>
      </c>
      <c r="D2011" s="323" t="s">
        <v>4150</v>
      </c>
      <c r="E2011" s="324" t="s">
        <v>32</v>
      </c>
      <c r="F2011" s="325">
        <v>0</v>
      </c>
      <c r="G2011" s="42"/>
      <c r="H2011" s="48"/>
    </row>
    <row r="2012" s="2" customFormat="1" ht="16.8" customHeight="1">
      <c r="A2012" s="42"/>
      <c r="B2012" s="48"/>
      <c r="C2012" s="326" t="s">
        <v>4150</v>
      </c>
      <c r="D2012" s="326" t="s">
        <v>4151</v>
      </c>
      <c r="E2012" s="20" t="s">
        <v>32</v>
      </c>
      <c r="F2012" s="327">
        <v>0</v>
      </c>
      <c r="G2012" s="42"/>
      <c r="H2012" s="48"/>
    </row>
    <row r="2013" s="2" customFormat="1" ht="16.8" customHeight="1">
      <c r="A2013" s="42"/>
      <c r="B2013" s="48"/>
      <c r="C2013" s="322" t="s">
        <v>3988</v>
      </c>
      <c r="D2013" s="323" t="s">
        <v>3988</v>
      </c>
      <c r="E2013" s="324" t="s">
        <v>32</v>
      </c>
      <c r="F2013" s="325">
        <v>46.799999999999997</v>
      </c>
      <c r="G2013" s="42"/>
      <c r="H2013" s="48"/>
    </row>
    <row r="2014" s="2" customFormat="1" ht="16.8" customHeight="1">
      <c r="A2014" s="42"/>
      <c r="B2014" s="48"/>
      <c r="C2014" s="326" t="s">
        <v>3988</v>
      </c>
      <c r="D2014" s="326" t="s">
        <v>4339</v>
      </c>
      <c r="E2014" s="20" t="s">
        <v>32</v>
      </c>
      <c r="F2014" s="327">
        <v>46.799999999999997</v>
      </c>
      <c r="G2014" s="42"/>
      <c r="H2014" s="48"/>
    </row>
    <row r="2015" s="2" customFormat="1" ht="16.8" customHeight="1">
      <c r="A2015" s="42"/>
      <c r="B2015" s="48"/>
      <c r="C2015" s="322" t="s">
        <v>4340</v>
      </c>
      <c r="D2015" s="323" t="s">
        <v>4340</v>
      </c>
      <c r="E2015" s="324" t="s">
        <v>32</v>
      </c>
      <c r="F2015" s="325">
        <v>0</v>
      </c>
      <c r="G2015" s="42"/>
      <c r="H2015" s="48"/>
    </row>
    <row r="2016" s="2" customFormat="1" ht="16.8" customHeight="1">
      <c r="A2016" s="42"/>
      <c r="B2016" s="48"/>
      <c r="C2016" s="326" t="s">
        <v>4340</v>
      </c>
      <c r="D2016" s="326" t="s">
        <v>4341</v>
      </c>
      <c r="E2016" s="20" t="s">
        <v>32</v>
      </c>
      <c r="F2016" s="327">
        <v>0</v>
      </c>
      <c r="G2016" s="42"/>
      <c r="H2016" s="48"/>
    </row>
    <row r="2017" s="2" customFormat="1" ht="16.8" customHeight="1">
      <c r="A2017" s="42"/>
      <c r="B2017" s="48"/>
      <c r="C2017" s="322" t="s">
        <v>4275</v>
      </c>
      <c r="D2017" s="323" t="s">
        <v>4275</v>
      </c>
      <c r="E2017" s="324" t="s">
        <v>32</v>
      </c>
      <c r="F2017" s="325">
        <v>0.97899999999999998</v>
      </c>
      <c r="G2017" s="42"/>
      <c r="H2017" s="48"/>
    </row>
    <row r="2018" s="2" customFormat="1" ht="16.8" customHeight="1">
      <c r="A2018" s="42"/>
      <c r="B2018" s="48"/>
      <c r="C2018" s="326" t="s">
        <v>4275</v>
      </c>
      <c r="D2018" s="326" t="s">
        <v>4342</v>
      </c>
      <c r="E2018" s="20" t="s">
        <v>32</v>
      </c>
      <c r="F2018" s="327">
        <v>0.97899999999999998</v>
      </c>
      <c r="G2018" s="42"/>
      <c r="H2018" s="48"/>
    </row>
    <row r="2019" s="2" customFormat="1" ht="16.8" customHeight="1">
      <c r="A2019" s="42"/>
      <c r="B2019" s="48"/>
      <c r="C2019" s="322" t="s">
        <v>4343</v>
      </c>
      <c r="D2019" s="323" t="s">
        <v>4343</v>
      </c>
      <c r="E2019" s="324" t="s">
        <v>32</v>
      </c>
      <c r="F2019" s="325">
        <v>0</v>
      </c>
      <c r="G2019" s="42"/>
      <c r="H2019" s="48"/>
    </row>
    <row r="2020" s="2" customFormat="1" ht="16.8" customHeight="1">
      <c r="A2020" s="42"/>
      <c r="B2020" s="48"/>
      <c r="C2020" s="326" t="s">
        <v>4343</v>
      </c>
      <c r="D2020" s="326" t="s">
        <v>4344</v>
      </c>
      <c r="E2020" s="20" t="s">
        <v>32</v>
      </c>
      <c r="F2020" s="327">
        <v>0</v>
      </c>
      <c r="G2020" s="42"/>
      <c r="H2020" s="48"/>
    </row>
    <row r="2021" s="2" customFormat="1" ht="16.8" customHeight="1">
      <c r="A2021" s="42"/>
      <c r="B2021" s="48"/>
      <c r="C2021" s="322" t="s">
        <v>4345</v>
      </c>
      <c r="D2021" s="323" t="s">
        <v>4345</v>
      </c>
      <c r="E2021" s="324" t="s">
        <v>32</v>
      </c>
      <c r="F2021" s="325">
        <v>0</v>
      </c>
      <c r="G2021" s="42"/>
      <c r="H2021" s="48"/>
    </row>
    <row r="2022" s="2" customFormat="1" ht="16.8" customHeight="1">
      <c r="A2022" s="42"/>
      <c r="B2022" s="48"/>
      <c r="C2022" s="326" t="s">
        <v>4345</v>
      </c>
      <c r="D2022" s="326" t="s">
        <v>4346</v>
      </c>
      <c r="E2022" s="20" t="s">
        <v>32</v>
      </c>
      <c r="F2022" s="327">
        <v>0</v>
      </c>
      <c r="G2022" s="42"/>
      <c r="H2022" s="48"/>
    </row>
    <row r="2023" s="2" customFormat="1" ht="16.8" customHeight="1">
      <c r="A2023" s="42"/>
      <c r="B2023" s="48"/>
      <c r="C2023" s="322" t="s">
        <v>4347</v>
      </c>
      <c r="D2023" s="323" t="s">
        <v>4347</v>
      </c>
      <c r="E2023" s="324" t="s">
        <v>32</v>
      </c>
      <c r="F2023" s="325">
        <v>0</v>
      </c>
      <c r="G2023" s="42"/>
      <c r="H2023" s="48"/>
    </row>
    <row r="2024" s="2" customFormat="1" ht="16.8" customHeight="1">
      <c r="A2024" s="42"/>
      <c r="B2024" s="48"/>
      <c r="C2024" s="326" t="s">
        <v>4347</v>
      </c>
      <c r="D2024" s="326" t="s">
        <v>4348</v>
      </c>
      <c r="E2024" s="20" t="s">
        <v>32</v>
      </c>
      <c r="F2024" s="327">
        <v>0</v>
      </c>
      <c r="G2024" s="42"/>
      <c r="H2024" s="48"/>
    </row>
    <row r="2025" s="2" customFormat="1" ht="16.8" customHeight="1">
      <c r="A2025" s="42"/>
      <c r="B2025" s="48"/>
      <c r="C2025" s="322" t="s">
        <v>4096</v>
      </c>
      <c r="D2025" s="323" t="s">
        <v>4096</v>
      </c>
      <c r="E2025" s="324" t="s">
        <v>32</v>
      </c>
      <c r="F2025" s="325">
        <v>0.97899999999999998</v>
      </c>
      <c r="G2025" s="42"/>
      <c r="H2025" s="48"/>
    </row>
    <row r="2026" s="2" customFormat="1" ht="16.8" customHeight="1">
      <c r="A2026" s="42"/>
      <c r="B2026" s="48"/>
      <c r="C2026" s="326" t="s">
        <v>4096</v>
      </c>
      <c r="D2026" s="326" t="s">
        <v>4349</v>
      </c>
      <c r="E2026" s="20" t="s">
        <v>32</v>
      </c>
      <c r="F2026" s="327">
        <v>0.97899999999999998</v>
      </c>
      <c r="G2026" s="42"/>
      <c r="H2026" s="48"/>
    </row>
    <row r="2027" s="2" customFormat="1" ht="16.8" customHeight="1">
      <c r="A2027" s="42"/>
      <c r="B2027" s="48"/>
      <c r="C2027" s="322" t="s">
        <v>4350</v>
      </c>
      <c r="D2027" s="323" t="s">
        <v>4350</v>
      </c>
      <c r="E2027" s="324" t="s">
        <v>32</v>
      </c>
      <c r="F2027" s="325">
        <v>-357</v>
      </c>
      <c r="G2027" s="42"/>
      <c r="H2027" s="48"/>
    </row>
    <row r="2028" s="2" customFormat="1" ht="16.8" customHeight="1">
      <c r="A2028" s="42"/>
      <c r="B2028" s="48"/>
      <c r="C2028" s="326" t="s">
        <v>4350</v>
      </c>
      <c r="D2028" s="326" t="s">
        <v>4351</v>
      </c>
      <c r="E2028" s="20" t="s">
        <v>32</v>
      </c>
      <c r="F2028" s="327">
        <v>-357</v>
      </c>
      <c r="G2028" s="42"/>
      <c r="H2028" s="48"/>
    </row>
    <row r="2029" s="2" customFormat="1" ht="16.8" customHeight="1">
      <c r="A2029" s="42"/>
      <c r="B2029" s="48"/>
      <c r="C2029" s="322" t="s">
        <v>3744</v>
      </c>
      <c r="D2029" s="323" t="s">
        <v>3744</v>
      </c>
      <c r="E2029" s="324" t="s">
        <v>32</v>
      </c>
      <c r="F2029" s="325">
        <v>0</v>
      </c>
      <c r="G2029" s="42"/>
      <c r="H2029" s="48"/>
    </row>
    <row r="2030" s="2" customFormat="1" ht="16.8" customHeight="1">
      <c r="A2030" s="42"/>
      <c r="B2030" s="48"/>
      <c r="C2030" s="326" t="s">
        <v>3744</v>
      </c>
      <c r="D2030" s="326" t="s">
        <v>4352</v>
      </c>
      <c r="E2030" s="20" t="s">
        <v>32</v>
      </c>
      <c r="F2030" s="327">
        <v>0</v>
      </c>
      <c r="G2030" s="42"/>
      <c r="H2030" s="48"/>
    </row>
    <row r="2031" s="2" customFormat="1" ht="16.8" customHeight="1">
      <c r="A2031" s="42"/>
      <c r="B2031" s="48"/>
      <c r="C2031" s="322" t="s">
        <v>4353</v>
      </c>
      <c r="D2031" s="323" t="s">
        <v>4353</v>
      </c>
      <c r="E2031" s="324" t="s">
        <v>32</v>
      </c>
      <c r="F2031" s="325">
        <v>0</v>
      </c>
      <c r="G2031" s="42"/>
      <c r="H2031" s="48"/>
    </row>
    <row r="2032" s="2" customFormat="1" ht="16.8" customHeight="1">
      <c r="A2032" s="42"/>
      <c r="B2032" s="48"/>
      <c r="C2032" s="326" t="s">
        <v>4353</v>
      </c>
      <c r="D2032" s="326" t="s">
        <v>4354</v>
      </c>
      <c r="E2032" s="20" t="s">
        <v>32</v>
      </c>
      <c r="F2032" s="327">
        <v>0</v>
      </c>
      <c r="G2032" s="42"/>
      <c r="H2032" s="48"/>
    </row>
    <row r="2033" s="2" customFormat="1" ht="16.8" customHeight="1">
      <c r="A2033" s="42"/>
      <c r="B2033" s="48"/>
      <c r="C2033" s="322" t="s">
        <v>3598</v>
      </c>
      <c r="D2033" s="323" t="s">
        <v>3598</v>
      </c>
      <c r="E2033" s="324" t="s">
        <v>32</v>
      </c>
      <c r="F2033" s="325">
        <v>0</v>
      </c>
      <c r="G2033" s="42"/>
      <c r="H2033" s="48"/>
    </row>
    <row r="2034" s="2" customFormat="1" ht="16.8" customHeight="1">
      <c r="A2034" s="42"/>
      <c r="B2034" s="48"/>
      <c r="C2034" s="326" t="s">
        <v>3598</v>
      </c>
      <c r="D2034" s="326" t="s">
        <v>4355</v>
      </c>
      <c r="E2034" s="20" t="s">
        <v>32</v>
      </c>
      <c r="F2034" s="327">
        <v>0</v>
      </c>
      <c r="G2034" s="42"/>
      <c r="H2034" s="48"/>
    </row>
    <row r="2035" s="2" customFormat="1" ht="16.8" customHeight="1">
      <c r="A2035" s="42"/>
      <c r="B2035" s="48"/>
      <c r="C2035" s="322" t="s">
        <v>3645</v>
      </c>
      <c r="D2035" s="323" t="s">
        <v>3645</v>
      </c>
      <c r="E2035" s="324" t="s">
        <v>32</v>
      </c>
      <c r="F2035" s="325">
        <v>0</v>
      </c>
      <c r="G2035" s="42"/>
      <c r="H2035" s="48"/>
    </row>
    <row r="2036" s="2" customFormat="1" ht="16.8" customHeight="1">
      <c r="A2036" s="42"/>
      <c r="B2036" s="48"/>
      <c r="C2036" s="326" t="s">
        <v>3645</v>
      </c>
      <c r="D2036" s="326" t="s">
        <v>4356</v>
      </c>
      <c r="E2036" s="20" t="s">
        <v>32</v>
      </c>
      <c r="F2036" s="327">
        <v>0</v>
      </c>
      <c r="G2036" s="42"/>
      <c r="H2036" s="48"/>
    </row>
    <row r="2037" s="2" customFormat="1" ht="26.4" customHeight="1">
      <c r="A2037" s="42"/>
      <c r="B2037" s="48"/>
      <c r="C2037" s="321" t="s">
        <v>4357</v>
      </c>
      <c r="D2037" s="321" t="s">
        <v>165</v>
      </c>
      <c r="E2037" s="42"/>
      <c r="F2037" s="42"/>
      <c r="G2037" s="42"/>
      <c r="H2037" s="48"/>
    </row>
    <row r="2038" s="2" customFormat="1" ht="16.8" customHeight="1">
      <c r="A2038" s="42"/>
      <c r="B2038" s="48"/>
      <c r="C2038" s="322" t="s">
        <v>1752</v>
      </c>
      <c r="D2038" s="323" t="s">
        <v>1752</v>
      </c>
      <c r="E2038" s="324" t="s">
        <v>32</v>
      </c>
      <c r="F2038" s="325">
        <v>80</v>
      </c>
      <c r="G2038" s="42"/>
      <c r="H2038" s="48"/>
    </row>
    <row r="2039" s="2" customFormat="1" ht="16.8" customHeight="1">
      <c r="A2039" s="42"/>
      <c r="B2039" s="48"/>
      <c r="C2039" s="326" t="s">
        <v>32</v>
      </c>
      <c r="D2039" s="326" t="s">
        <v>1759</v>
      </c>
      <c r="E2039" s="20" t="s">
        <v>32</v>
      </c>
      <c r="F2039" s="327">
        <v>0</v>
      </c>
      <c r="G2039" s="42"/>
      <c r="H2039" s="48"/>
    </row>
    <row r="2040" s="2" customFormat="1" ht="16.8" customHeight="1">
      <c r="A2040" s="42"/>
      <c r="B2040" s="48"/>
      <c r="C2040" s="326" t="s">
        <v>1752</v>
      </c>
      <c r="D2040" s="326" t="s">
        <v>3277</v>
      </c>
      <c r="E2040" s="20" t="s">
        <v>32</v>
      </c>
      <c r="F2040" s="327">
        <v>80</v>
      </c>
      <c r="G2040" s="42"/>
      <c r="H2040" s="48"/>
    </row>
    <row r="2041" s="2" customFormat="1" ht="16.8" customHeight="1">
      <c r="A2041" s="42"/>
      <c r="B2041" s="48"/>
      <c r="C2041" s="322" t="s">
        <v>1814</v>
      </c>
      <c r="D2041" s="323" t="s">
        <v>1814</v>
      </c>
      <c r="E2041" s="324" t="s">
        <v>32</v>
      </c>
      <c r="F2041" s="325">
        <v>117</v>
      </c>
      <c r="G2041" s="42"/>
      <c r="H2041" s="48"/>
    </row>
    <row r="2042" s="2" customFormat="1" ht="16.8" customHeight="1">
      <c r="A2042" s="42"/>
      <c r="B2042" s="48"/>
      <c r="C2042" s="326" t="s">
        <v>32</v>
      </c>
      <c r="D2042" s="326" t="s">
        <v>2929</v>
      </c>
      <c r="E2042" s="20" t="s">
        <v>32</v>
      </c>
      <c r="F2042" s="327">
        <v>0</v>
      </c>
      <c r="G2042" s="42"/>
      <c r="H2042" s="48"/>
    </row>
    <row r="2043" s="2" customFormat="1" ht="16.8" customHeight="1">
      <c r="A2043" s="42"/>
      <c r="B2043" s="48"/>
      <c r="C2043" s="326" t="s">
        <v>32</v>
      </c>
      <c r="D2043" s="326" t="s">
        <v>3292</v>
      </c>
      <c r="E2043" s="20" t="s">
        <v>32</v>
      </c>
      <c r="F2043" s="327">
        <v>0</v>
      </c>
      <c r="G2043" s="42"/>
      <c r="H2043" s="48"/>
    </row>
    <row r="2044" s="2" customFormat="1" ht="16.8" customHeight="1">
      <c r="A2044" s="42"/>
      <c r="B2044" s="48"/>
      <c r="C2044" s="326" t="s">
        <v>1814</v>
      </c>
      <c r="D2044" s="326" t="s">
        <v>3293</v>
      </c>
      <c r="E2044" s="20" t="s">
        <v>32</v>
      </c>
      <c r="F2044" s="327">
        <v>117</v>
      </c>
      <c r="G2044" s="42"/>
      <c r="H2044" s="48"/>
    </row>
    <row r="2045" s="2" customFormat="1" ht="16.8" customHeight="1">
      <c r="A2045" s="42"/>
      <c r="B2045" s="48"/>
      <c r="C2045" s="322" t="s">
        <v>2541</v>
      </c>
      <c r="D2045" s="323" t="s">
        <v>2541</v>
      </c>
      <c r="E2045" s="324" t="s">
        <v>32</v>
      </c>
      <c r="F2045" s="325">
        <v>245.69999999999999</v>
      </c>
      <c r="G2045" s="42"/>
      <c r="H2045" s="48"/>
    </row>
    <row r="2046" s="2" customFormat="1" ht="16.8" customHeight="1">
      <c r="A2046" s="42"/>
      <c r="B2046" s="48"/>
      <c r="C2046" s="326" t="s">
        <v>32</v>
      </c>
      <c r="D2046" s="326" t="s">
        <v>2929</v>
      </c>
      <c r="E2046" s="20" t="s">
        <v>32</v>
      </c>
      <c r="F2046" s="327">
        <v>0</v>
      </c>
      <c r="G2046" s="42"/>
      <c r="H2046" s="48"/>
    </row>
    <row r="2047" s="2" customFormat="1" ht="16.8" customHeight="1">
      <c r="A2047" s="42"/>
      <c r="B2047" s="48"/>
      <c r="C2047" s="326" t="s">
        <v>32</v>
      </c>
      <c r="D2047" s="326" t="s">
        <v>3292</v>
      </c>
      <c r="E2047" s="20" t="s">
        <v>32</v>
      </c>
      <c r="F2047" s="327">
        <v>0</v>
      </c>
      <c r="G2047" s="42"/>
      <c r="H2047" s="48"/>
    </row>
    <row r="2048" s="2" customFormat="1" ht="16.8" customHeight="1">
      <c r="A2048" s="42"/>
      <c r="B2048" s="48"/>
      <c r="C2048" s="326" t="s">
        <v>2541</v>
      </c>
      <c r="D2048" s="326" t="s">
        <v>3295</v>
      </c>
      <c r="E2048" s="20" t="s">
        <v>32</v>
      </c>
      <c r="F2048" s="327">
        <v>245.69999999999999</v>
      </c>
      <c r="G2048" s="42"/>
      <c r="H2048" s="48"/>
    </row>
    <row r="2049" s="2" customFormat="1" ht="16.8" customHeight="1">
      <c r="A2049" s="42"/>
      <c r="B2049" s="48"/>
      <c r="C2049" s="322" t="s">
        <v>1820</v>
      </c>
      <c r="D2049" s="323" t="s">
        <v>1820</v>
      </c>
      <c r="E2049" s="324" t="s">
        <v>32</v>
      </c>
      <c r="F2049" s="325">
        <v>60</v>
      </c>
      <c r="G2049" s="42"/>
      <c r="H2049" s="48"/>
    </row>
    <row r="2050" s="2" customFormat="1" ht="16.8" customHeight="1">
      <c r="A2050" s="42"/>
      <c r="B2050" s="48"/>
      <c r="C2050" s="326" t="s">
        <v>32</v>
      </c>
      <c r="D2050" s="326" t="s">
        <v>1759</v>
      </c>
      <c r="E2050" s="20" t="s">
        <v>32</v>
      </c>
      <c r="F2050" s="327">
        <v>0</v>
      </c>
      <c r="G2050" s="42"/>
      <c r="H2050" s="48"/>
    </row>
    <row r="2051" s="2" customFormat="1" ht="16.8" customHeight="1">
      <c r="A2051" s="42"/>
      <c r="B2051" s="48"/>
      <c r="C2051" s="326" t="s">
        <v>1820</v>
      </c>
      <c r="D2051" s="326" t="s">
        <v>3297</v>
      </c>
      <c r="E2051" s="20" t="s">
        <v>32</v>
      </c>
      <c r="F2051" s="327">
        <v>60</v>
      </c>
      <c r="G2051" s="42"/>
      <c r="H2051" s="48"/>
    </row>
    <row r="2052" s="2" customFormat="1" ht="16.8" customHeight="1">
      <c r="A2052" s="42"/>
      <c r="B2052" s="48"/>
      <c r="C2052" s="322" t="s">
        <v>1827</v>
      </c>
      <c r="D2052" s="323" t="s">
        <v>1827</v>
      </c>
      <c r="E2052" s="324" t="s">
        <v>32</v>
      </c>
      <c r="F2052" s="325">
        <v>11.4</v>
      </c>
      <c r="G2052" s="42"/>
      <c r="H2052" s="48"/>
    </row>
    <row r="2053" s="2" customFormat="1" ht="16.8" customHeight="1">
      <c r="A2053" s="42"/>
      <c r="B2053" s="48"/>
      <c r="C2053" s="326" t="s">
        <v>32</v>
      </c>
      <c r="D2053" s="326" t="s">
        <v>1759</v>
      </c>
      <c r="E2053" s="20" t="s">
        <v>32</v>
      </c>
      <c r="F2053" s="327">
        <v>0</v>
      </c>
      <c r="G2053" s="42"/>
      <c r="H2053" s="48"/>
    </row>
    <row r="2054" s="2" customFormat="1" ht="16.8" customHeight="1">
      <c r="A2054" s="42"/>
      <c r="B2054" s="48"/>
      <c r="C2054" s="326" t="s">
        <v>1827</v>
      </c>
      <c r="D2054" s="326" t="s">
        <v>3299</v>
      </c>
      <c r="E2054" s="20" t="s">
        <v>32</v>
      </c>
      <c r="F2054" s="327">
        <v>11.4</v>
      </c>
      <c r="G2054" s="42"/>
      <c r="H2054" s="48"/>
    </row>
    <row r="2055" s="2" customFormat="1" ht="16.8" customHeight="1">
      <c r="A2055" s="42"/>
      <c r="B2055" s="48"/>
      <c r="C2055" s="322" t="s">
        <v>1833</v>
      </c>
      <c r="D2055" s="323" t="s">
        <v>1833</v>
      </c>
      <c r="E2055" s="324" t="s">
        <v>32</v>
      </c>
      <c r="F2055" s="325">
        <v>60</v>
      </c>
      <c r="G2055" s="42"/>
      <c r="H2055" s="48"/>
    </row>
    <row r="2056" s="2" customFormat="1" ht="16.8" customHeight="1">
      <c r="A2056" s="42"/>
      <c r="B2056" s="48"/>
      <c r="C2056" s="326" t="s">
        <v>32</v>
      </c>
      <c r="D2056" s="326" t="s">
        <v>1759</v>
      </c>
      <c r="E2056" s="20" t="s">
        <v>32</v>
      </c>
      <c r="F2056" s="327">
        <v>0</v>
      </c>
      <c r="G2056" s="42"/>
      <c r="H2056" s="48"/>
    </row>
    <row r="2057" s="2" customFormat="1" ht="16.8" customHeight="1">
      <c r="A2057" s="42"/>
      <c r="B2057" s="48"/>
      <c r="C2057" s="326" t="s">
        <v>1833</v>
      </c>
      <c r="D2057" s="326" t="s">
        <v>3297</v>
      </c>
      <c r="E2057" s="20" t="s">
        <v>32</v>
      </c>
      <c r="F2057" s="327">
        <v>60</v>
      </c>
      <c r="G2057" s="42"/>
      <c r="H2057" s="48"/>
    </row>
    <row r="2058" s="2" customFormat="1" ht="16.8" customHeight="1">
      <c r="A2058" s="42"/>
      <c r="B2058" s="48"/>
      <c r="C2058" s="322" t="s">
        <v>1841</v>
      </c>
      <c r="D2058" s="323" t="s">
        <v>1841</v>
      </c>
      <c r="E2058" s="324" t="s">
        <v>32</v>
      </c>
      <c r="F2058" s="325">
        <v>0.56999999999999995</v>
      </c>
      <c r="G2058" s="42"/>
      <c r="H2058" s="48"/>
    </row>
    <row r="2059" s="2" customFormat="1" ht="16.8" customHeight="1">
      <c r="A2059" s="42"/>
      <c r="B2059" s="48"/>
      <c r="C2059" s="326" t="s">
        <v>32</v>
      </c>
      <c r="D2059" s="326" t="s">
        <v>3303</v>
      </c>
      <c r="E2059" s="20" t="s">
        <v>32</v>
      </c>
      <c r="F2059" s="327">
        <v>0</v>
      </c>
      <c r="G2059" s="42"/>
      <c r="H2059" s="48"/>
    </row>
    <row r="2060" s="2" customFormat="1" ht="16.8" customHeight="1">
      <c r="A2060" s="42"/>
      <c r="B2060" s="48"/>
      <c r="C2060" s="326" t="s">
        <v>1841</v>
      </c>
      <c r="D2060" s="326" t="s">
        <v>3304</v>
      </c>
      <c r="E2060" s="20" t="s">
        <v>32</v>
      </c>
      <c r="F2060" s="327">
        <v>0.56999999999999995</v>
      </c>
      <c r="G2060" s="42"/>
      <c r="H2060" s="48"/>
    </row>
    <row r="2061" s="2" customFormat="1" ht="16.8" customHeight="1">
      <c r="A2061" s="42"/>
      <c r="B2061" s="48"/>
      <c r="C2061" s="322" t="s">
        <v>2226</v>
      </c>
      <c r="D2061" s="323" t="s">
        <v>2226</v>
      </c>
      <c r="E2061" s="324" t="s">
        <v>32</v>
      </c>
      <c r="F2061" s="325">
        <v>0.062869999999999995</v>
      </c>
      <c r="G2061" s="42"/>
      <c r="H2061" s="48"/>
    </row>
    <row r="2062" s="2" customFormat="1" ht="16.8" customHeight="1">
      <c r="A2062" s="42"/>
      <c r="B2062" s="48"/>
      <c r="C2062" s="326" t="s">
        <v>32</v>
      </c>
      <c r="D2062" s="326" t="s">
        <v>3307</v>
      </c>
      <c r="E2062" s="20" t="s">
        <v>32</v>
      </c>
      <c r="F2062" s="327">
        <v>0</v>
      </c>
      <c r="G2062" s="42"/>
      <c r="H2062" s="48"/>
    </row>
    <row r="2063" s="2" customFormat="1" ht="16.8" customHeight="1">
      <c r="A2063" s="42"/>
      <c r="B2063" s="48"/>
      <c r="C2063" s="326" t="s">
        <v>2226</v>
      </c>
      <c r="D2063" s="326" t="s">
        <v>3308</v>
      </c>
      <c r="E2063" s="20" t="s">
        <v>32</v>
      </c>
      <c r="F2063" s="327">
        <v>0.063</v>
      </c>
      <c r="G2063" s="42"/>
      <c r="H2063" s="48"/>
    </row>
    <row r="2064" s="2" customFormat="1" ht="16.8" customHeight="1">
      <c r="A2064" s="42"/>
      <c r="B2064" s="48"/>
      <c r="C2064" s="322" t="s">
        <v>1854</v>
      </c>
      <c r="D2064" s="323" t="s">
        <v>1854</v>
      </c>
      <c r="E2064" s="324" t="s">
        <v>32</v>
      </c>
      <c r="F2064" s="325">
        <v>26</v>
      </c>
      <c r="G2064" s="42"/>
      <c r="H2064" s="48"/>
    </row>
    <row r="2065" s="2" customFormat="1" ht="16.8" customHeight="1">
      <c r="A2065" s="42"/>
      <c r="B2065" s="48"/>
      <c r="C2065" s="326" t="s">
        <v>1854</v>
      </c>
      <c r="D2065" s="326" t="s">
        <v>3313</v>
      </c>
      <c r="E2065" s="20" t="s">
        <v>32</v>
      </c>
      <c r="F2065" s="327">
        <v>26</v>
      </c>
      <c r="G2065" s="42"/>
      <c r="H2065" s="48"/>
    </row>
    <row r="2066" s="2" customFormat="1" ht="16.8" customHeight="1">
      <c r="A2066" s="42"/>
      <c r="B2066" s="48"/>
      <c r="C2066" s="322" t="s">
        <v>1760</v>
      </c>
      <c r="D2066" s="323" t="s">
        <v>1760</v>
      </c>
      <c r="E2066" s="324" t="s">
        <v>32</v>
      </c>
      <c r="F2066" s="325">
        <v>130</v>
      </c>
      <c r="G2066" s="42"/>
      <c r="H2066" s="48"/>
    </row>
    <row r="2067" s="2" customFormat="1" ht="16.8" customHeight="1">
      <c r="A2067" s="42"/>
      <c r="B2067" s="48"/>
      <c r="C2067" s="326" t="s">
        <v>32</v>
      </c>
      <c r="D2067" s="326" t="s">
        <v>4358</v>
      </c>
      <c r="E2067" s="20" t="s">
        <v>32</v>
      </c>
      <c r="F2067" s="327">
        <v>0</v>
      </c>
      <c r="G2067" s="42"/>
      <c r="H2067" s="48"/>
    </row>
    <row r="2068" s="2" customFormat="1" ht="16.8" customHeight="1">
      <c r="A2068" s="42"/>
      <c r="B2068" s="48"/>
      <c r="C2068" s="326" t="s">
        <v>1760</v>
      </c>
      <c r="D2068" s="326" t="s">
        <v>4359</v>
      </c>
      <c r="E2068" s="20" t="s">
        <v>32</v>
      </c>
      <c r="F2068" s="327">
        <v>130</v>
      </c>
      <c r="G2068" s="42"/>
      <c r="H2068" s="48"/>
    </row>
    <row r="2069" s="2" customFormat="1" ht="16.8" customHeight="1">
      <c r="A2069" s="42"/>
      <c r="B2069" s="48"/>
      <c r="C2069" s="322" t="s">
        <v>1859</v>
      </c>
      <c r="D2069" s="323" t="s">
        <v>1859</v>
      </c>
      <c r="E2069" s="324" t="s">
        <v>32</v>
      </c>
      <c r="F2069" s="325">
        <v>2.1600000000000001</v>
      </c>
      <c r="G2069" s="42"/>
      <c r="H2069" s="48"/>
    </row>
    <row r="2070" s="2" customFormat="1" ht="16.8" customHeight="1">
      <c r="A2070" s="42"/>
      <c r="B2070" s="48"/>
      <c r="C2070" s="326" t="s">
        <v>32</v>
      </c>
      <c r="D2070" s="326" t="s">
        <v>3315</v>
      </c>
      <c r="E2070" s="20" t="s">
        <v>32</v>
      </c>
      <c r="F2070" s="327">
        <v>0</v>
      </c>
      <c r="G2070" s="42"/>
      <c r="H2070" s="48"/>
    </row>
    <row r="2071" s="2" customFormat="1" ht="16.8" customHeight="1">
      <c r="A2071" s="42"/>
      <c r="B2071" s="48"/>
      <c r="C2071" s="326" t="s">
        <v>1859</v>
      </c>
      <c r="D2071" s="326" t="s">
        <v>3316</v>
      </c>
      <c r="E2071" s="20" t="s">
        <v>32</v>
      </c>
      <c r="F2071" s="327">
        <v>2.1600000000000001</v>
      </c>
      <c r="G2071" s="42"/>
      <c r="H2071" s="48"/>
    </row>
    <row r="2072" s="2" customFormat="1" ht="16.8" customHeight="1">
      <c r="A2072" s="42"/>
      <c r="B2072" s="48"/>
      <c r="C2072" s="322" t="s">
        <v>1865</v>
      </c>
      <c r="D2072" s="323" t="s">
        <v>1865</v>
      </c>
      <c r="E2072" s="324" t="s">
        <v>32</v>
      </c>
      <c r="F2072" s="325">
        <v>3.0600000000000001</v>
      </c>
      <c r="G2072" s="42"/>
      <c r="H2072" s="48"/>
    </row>
    <row r="2073" s="2" customFormat="1" ht="16.8" customHeight="1">
      <c r="A2073" s="42"/>
      <c r="B2073" s="48"/>
      <c r="C2073" s="326" t="s">
        <v>32</v>
      </c>
      <c r="D2073" s="326" t="s">
        <v>4360</v>
      </c>
      <c r="E2073" s="20" t="s">
        <v>32</v>
      </c>
      <c r="F2073" s="327">
        <v>0</v>
      </c>
      <c r="G2073" s="42"/>
      <c r="H2073" s="48"/>
    </row>
    <row r="2074" s="2" customFormat="1" ht="16.8" customHeight="1">
      <c r="A2074" s="42"/>
      <c r="B2074" s="48"/>
      <c r="C2074" s="326" t="s">
        <v>32</v>
      </c>
      <c r="D2074" s="326" t="s">
        <v>1915</v>
      </c>
      <c r="E2074" s="20" t="s">
        <v>32</v>
      </c>
      <c r="F2074" s="327">
        <v>0</v>
      </c>
      <c r="G2074" s="42"/>
      <c r="H2074" s="48"/>
    </row>
    <row r="2075" s="2" customFormat="1" ht="16.8" customHeight="1">
      <c r="A2075" s="42"/>
      <c r="B2075" s="48"/>
      <c r="C2075" s="326" t="s">
        <v>1865</v>
      </c>
      <c r="D2075" s="326" t="s">
        <v>4361</v>
      </c>
      <c r="E2075" s="20" t="s">
        <v>32</v>
      </c>
      <c r="F2075" s="327">
        <v>3.0600000000000001</v>
      </c>
      <c r="G2075" s="42"/>
      <c r="H2075" s="48"/>
    </row>
    <row r="2076" s="2" customFormat="1" ht="16.8" customHeight="1">
      <c r="A2076" s="42"/>
      <c r="B2076" s="48"/>
      <c r="C2076" s="322" t="s">
        <v>1876</v>
      </c>
      <c r="D2076" s="323" t="s">
        <v>1876</v>
      </c>
      <c r="E2076" s="324" t="s">
        <v>32</v>
      </c>
      <c r="F2076" s="325">
        <v>3.9199999999999999</v>
      </c>
      <c r="G2076" s="42"/>
      <c r="H2076" s="48"/>
    </row>
    <row r="2077" s="2" customFormat="1" ht="16.8" customHeight="1">
      <c r="A2077" s="42"/>
      <c r="B2077" s="48"/>
      <c r="C2077" s="326" t="s">
        <v>32</v>
      </c>
      <c r="D2077" s="326" t="s">
        <v>3323</v>
      </c>
      <c r="E2077" s="20" t="s">
        <v>32</v>
      </c>
      <c r="F2077" s="327">
        <v>0</v>
      </c>
      <c r="G2077" s="42"/>
      <c r="H2077" s="48"/>
    </row>
    <row r="2078" s="2" customFormat="1" ht="16.8" customHeight="1">
      <c r="A2078" s="42"/>
      <c r="B2078" s="48"/>
      <c r="C2078" s="326" t="s">
        <v>1876</v>
      </c>
      <c r="D2078" s="326" t="s">
        <v>3324</v>
      </c>
      <c r="E2078" s="20" t="s">
        <v>32</v>
      </c>
      <c r="F2078" s="327">
        <v>3.9199999999999999</v>
      </c>
      <c r="G2078" s="42"/>
      <c r="H2078" s="48"/>
    </row>
    <row r="2079" s="2" customFormat="1" ht="16.8" customHeight="1">
      <c r="A2079" s="42"/>
      <c r="B2079" s="48"/>
      <c r="C2079" s="322" t="s">
        <v>2721</v>
      </c>
      <c r="D2079" s="323" t="s">
        <v>2721</v>
      </c>
      <c r="E2079" s="324" t="s">
        <v>32</v>
      </c>
      <c r="F2079" s="325">
        <v>3.9199999999999999</v>
      </c>
      <c r="G2079" s="42"/>
      <c r="H2079" s="48"/>
    </row>
    <row r="2080" s="2" customFormat="1" ht="16.8" customHeight="1">
      <c r="A2080" s="42"/>
      <c r="B2080" s="48"/>
      <c r="C2080" s="326" t="s">
        <v>2721</v>
      </c>
      <c r="D2080" s="326" t="s">
        <v>3329</v>
      </c>
      <c r="E2080" s="20" t="s">
        <v>32</v>
      </c>
      <c r="F2080" s="327">
        <v>3.9199999999999999</v>
      </c>
      <c r="G2080" s="42"/>
      <c r="H2080" s="48"/>
    </row>
    <row r="2081" s="2" customFormat="1" ht="16.8" customHeight="1">
      <c r="A2081" s="42"/>
      <c r="B2081" s="48"/>
      <c r="C2081" s="322" t="s">
        <v>1886</v>
      </c>
      <c r="D2081" s="323" t="s">
        <v>1886</v>
      </c>
      <c r="E2081" s="324" t="s">
        <v>32</v>
      </c>
      <c r="F2081" s="325">
        <v>0.36498000000000003</v>
      </c>
      <c r="G2081" s="42"/>
      <c r="H2081" s="48"/>
    </row>
    <row r="2082" s="2" customFormat="1">
      <c r="A2082" s="42"/>
      <c r="B2082" s="48"/>
      <c r="C2082" s="326" t="s">
        <v>1886</v>
      </c>
      <c r="D2082" s="326" t="s">
        <v>3331</v>
      </c>
      <c r="E2082" s="20" t="s">
        <v>32</v>
      </c>
      <c r="F2082" s="327">
        <v>0.36499999999999999</v>
      </c>
      <c r="G2082" s="42"/>
      <c r="H2082" s="48"/>
    </row>
    <row r="2083" s="2" customFormat="1" ht="16.8" customHeight="1">
      <c r="A2083" s="42"/>
      <c r="B2083" s="48"/>
      <c r="C2083" s="322" t="s">
        <v>2239</v>
      </c>
      <c r="D2083" s="323" t="s">
        <v>2239</v>
      </c>
      <c r="E2083" s="324" t="s">
        <v>32</v>
      </c>
      <c r="F2083" s="325">
        <v>32.899999999999999</v>
      </c>
      <c r="G2083" s="42"/>
      <c r="H2083" s="48"/>
    </row>
    <row r="2084" s="2" customFormat="1" ht="16.8" customHeight="1">
      <c r="A2084" s="42"/>
      <c r="B2084" s="48"/>
      <c r="C2084" s="326" t="s">
        <v>32</v>
      </c>
      <c r="D2084" s="326" t="s">
        <v>1932</v>
      </c>
      <c r="E2084" s="20" t="s">
        <v>32</v>
      </c>
      <c r="F2084" s="327">
        <v>0</v>
      </c>
      <c r="G2084" s="42"/>
      <c r="H2084" s="48"/>
    </row>
    <row r="2085" s="2" customFormat="1" ht="16.8" customHeight="1">
      <c r="A2085" s="42"/>
      <c r="B2085" s="48"/>
      <c r="C2085" s="326" t="s">
        <v>32</v>
      </c>
      <c r="D2085" s="326" t="s">
        <v>3333</v>
      </c>
      <c r="E2085" s="20" t="s">
        <v>32</v>
      </c>
      <c r="F2085" s="327">
        <v>0</v>
      </c>
      <c r="G2085" s="42"/>
      <c r="H2085" s="48"/>
    </row>
    <row r="2086" s="2" customFormat="1" ht="16.8" customHeight="1">
      <c r="A2086" s="42"/>
      <c r="B2086" s="48"/>
      <c r="C2086" s="326" t="s">
        <v>2239</v>
      </c>
      <c r="D2086" s="326" t="s">
        <v>3334</v>
      </c>
      <c r="E2086" s="20" t="s">
        <v>32</v>
      </c>
      <c r="F2086" s="327">
        <v>32.899999999999999</v>
      </c>
      <c r="G2086" s="42"/>
      <c r="H2086" s="48"/>
    </row>
    <row r="2087" s="2" customFormat="1" ht="16.8" customHeight="1">
      <c r="A2087" s="42"/>
      <c r="B2087" s="48"/>
      <c r="C2087" s="322" t="s">
        <v>2243</v>
      </c>
      <c r="D2087" s="323" t="s">
        <v>2243</v>
      </c>
      <c r="E2087" s="324" t="s">
        <v>32</v>
      </c>
      <c r="F2087" s="325">
        <v>2</v>
      </c>
      <c r="G2087" s="42"/>
      <c r="H2087" s="48"/>
    </row>
    <row r="2088" s="2" customFormat="1" ht="16.8" customHeight="1">
      <c r="A2088" s="42"/>
      <c r="B2088" s="48"/>
      <c r="C2088" s="326" t="s">
        <v>32</v>
      </c>
      <c r="D2088" s="326" t="s">
        <v>1946</v>
      </c>
      <c r="E2088" s="20" t="s">
        <v>32</v>
      </c>
      <c r="F2088" s="327">
        <v>0</v>
      </c>
      <c r="G2088" s="42"/>
      <c r="H2088" s="48"/>
    </row>
    <row r="2089" s="2" customFormat="1" ht="16.8" customHeight="1">
      <c r="A2089" s="42"/>
      <c r="B2089" s="48"/>
      <c r="C2089" s="326" t="s">
        <v>32</v>
      </c>
      <c r="D2089" s="326" t="s">
        <v>1947</v>
      </c>
      <c r="E2089" s="20" t="s">
        <v>32</v>
      </c>
      <c r="F2089" s="327">
        <v>0</v>
      </c>
      <c r="G2089" s="42"/>
      <c r="H2089" s="48"/>
    </row>
    <row r="2090" s="2" customFormat="1" ht="16.8" customHeight="1">
      <c r="A2090" s="42"/>
      <c r="B2090" s="48"/>
      <c r="C2090" s="326" t="s">
        <v>2243</v>
      </c>
      <c r="D2090" s="326" t="s">
        <v>1949</v>
      </c>
      <c r="E2090" s="20" t="s">
        <v>32</v>
      </c>
      <c r="F2090" s="327">
        <v>2</v>
      </c>
      <c r="G2090" s="42"/>
      <c r="H2090" s="48"/>
    </row>
    <row r="2091" s="2" customFormat="1" ht="16.8" customHeight="1">
      <c r="A2091" s="42"/>
      <c r="B2091" s="48"/>
      <c r="C2091" s="322" t="s">
        <v>2247</v>
      </c>
      <c r="D2091" s="323" t="s">
        <v>2247</v>
      </c>
      <c r="E2091" s="324" t="s">
        <v>32</v>
      </c>
      <c r="F2091" s="325">
        <v>65</v>
      </c>
      <c r="G2091" s="42"/>
      <c r="H2091" s="48"/>
    </row>
    <row r="2092" s="2" customFormat="1" ht="16.8" customHeight="1">
      <c r="A2092" s="42"/>
      <c r="B2092" s="48"/>
      <c r="C2092" s="326" t="s">
        <v>32</v>
      </c>
      <c r="D2092" s="326" t="s">
        <v>2421</v>
      </c>
      <c r="E2092" s="20" t="s">
        <v>32</v>
      </c>
      <c r="F2092" s="327">
        <v>0</v>
      </c>
      <c r="G2092" s="42"/>
      <c r="H2092" s="48"/>
    </row>
    <row r="2093" s="2" customFormat="1" ht="16.8" customHeight="1">
      <c r="A2093" s="42"/>
      <c r="B2093" s="48"/>
      <c r="C2093" s="326" t="s">
        <v>2247</v>
      </c>
      <c r="D2093" s="326" t="s">
        <v>3337</v>
      </c>
      <c r="E2093" s="20" t="s">
        <v>32</v>
      </c>
      <c r="F2093" s="327">
        <v>65</v>
      </c>
      <c r="G2093" s="42"/>
      <c r="H2093" s="48"/>
    </row>
    <row r="2094" s="2" customFormat="1" ht="16.8" customHeight="1">
      <c r="A2094" s="42"/>
      <c r="B2094" s="48"/>
      <c r="C2094" s="322" t="s">
        <v>1908</v>
      </c>
      <c r="D2094" s="323" t="s">
        <v>1908</v>
      </c>
      <c r="E2094" s="324" t="s">
        <v>32</v>
      </c>
      <c r="F2094" s="325">
        <v>52</v>
      </c>
      <c r="G2094" s="42"/>
      <c r="H2094" s="48"/>
    </row>
    <row r="2095" s="2" customFormat="1" ht="16.8" customHeight="1">
      <c r="A2095" s="42"/>
      <c r="B2095" s="48"/>
      <c r="C2095" s="326" t="s">
        <v>32</v>
      </c>
      <c r="D2095" s="326" t="s">
        <v>2424</v>
      </c>
      <c r="E2095" s="20" t="s">
        <v>32</v>
      </c>
      <c r="F2095" s="327">
        <v>0</v>
      </c>
      <c r="G2095" s="42"/>
      <c r="H2095" s="48"/>
    </row>
    <row r="2096" s="2" customFormat="1" ht="16.8" customHeight="1">
      <c r="A2096" s="42"/>
      <c r="B2096" s="48"/>
      <c r="C2096" s="326" t="s">
        <v>1908</v>
      </c>
      <c r="D2096" s="326" t="s">
        <v>3339</v>
      </c>
      <c r="E2096" s="20" t="s">
        <v>32</v>
      </c>
      <c r="F2096" s="327">
        <v>52</v>
      </c>
      <c r="G2096" s="42"/>
      <c r="H2096" s="48"/>
    </row>
    <row r="2097" s="2" customFormat="1" ht="16.8" customHeight="1">
      <c r="A2097" s="42"/>
      <c r="B2097" s="48"/>
      <c r="C2097" s="322" t="s">
        <v>1768</v>
      </c>
      <c r="D2097" s="323" t="s">
        <v>1768</v>
      </c>
      <c r="E2097" s="324" t="s">
        <v>32</v>
      </c>
      <c r="F2097" s="325">
        <v>10</v>
      </c>
      <c r="G2097" s="42"/>
      <c r="H2097" s="48"/>
    </row>
    <row r="2098" s="2" customFormat="1" ht="16.8" customHeight="1">
      <c r="A2098" s="42"/>
      <c r="B2098" s="48"/>
      <c r="C2098" s="326" t="s">
        <v>32</v>
      </c>
      <c r="D2098" s="326" t="s">
        <v>3280</v>
      </c>
      <c r="E2098" s="20" t="s">
        <v>32</v>
      </c>
      <c r="F2098" s="327">
        <v>0</v>
      </c>
      <c r="G2098" s="42"/>
      <c r="H2098" s="48"/>
    </row>
    <row r="2099" s="2" customFormat="1" ht="16.8" customHeight="1">
      <c r="A2099" s="42"/>
      <c r="B2099" s="48"/>
      <c r="C2099" s="326" t="s">
        <v>1768</v>
      </c>
      <c r="D2099" s="326" t="s">
        <v>539</v>
      </c>
      <c r="E2099" s="20" t="s">
        <v>32</v>
      </c>
      <c r="F2099" s="327">
        <v>10</v>
      </c>
      <c r="G2099" s="42"/>
      <c r="H2099" s="48"/>
    </row>
    <row r="2100" s="2" customFormat="1" ht="16.8" customHeight="1">
      <c r="A2100" s="42"/>
      <c r="B2100" s="48"/>
      <c r="C2100" s="322" t="s">
        <v>1916</v>
      </c>
      <c r="D2100" s="323" t="s">
        <v>1916</v>
      </c>
      <c r="E2100" s="324" t="s">
        <v>32</v>
      </c>
      <c r="F2100" s="325">
        <v>52</v>
      </c>
      <c r="G2100" s="42"/>
      <c r="H2100" s="48"/>
    </row>
    <row r="2101" s="2" customFormat="1" ht="16.8" customHeight="1">
      <c r="A2101" s="42"/>
      <c r="B2101" s="48"/>
      <c r="C2101" s="326" t="s">
        <v>32</v>
      </c>
      <c r="D2101" s="326" t="s">
        <v>1968</v>
      </c>
      <c r="E2101" s="20" t="s">
        <v>32</v>
      </c>
      <c r="F2101" s="327">
        <v>0</v>
      </c>
      <c r="G2101" s="42"/>
      <c r="H2101" s="48"/>
    </row>
    <row r="2102" s="2" customFormat="1" ht="16.8" customHeight="1">
      <c r="A2102" s="42"/>
      <c r="B2102" s="48"/>
      <c r="C2102" s="326" t="s">
        <v>1916</v>
      </c>
      <c r="D2102" s="326" t="s">
        <v>3339</v>
      </c>
      <c r="E2102" s="20" t="s">
        <v>32</v>
      </c>
      <c r="F2102" s="327">
        <v>52</v>
      </c>
      <c r="G2102" s="42"/>
      <c r="H2102" s="48"/>
    </row>
    <row r="2103" s="2" customFormat="1" ht="16.8" customHeight="1">
      <c r="A2103" s="42"/>
      <c r="B2103" s="48"/>
      <c r="C2103" s="322" t="s">
        <v>2256</v>
      </c>
      <c r="D2103" s="323" t="s">
        <v>2256</v>
      </c>
      <c r="E2103" s="324" t="s">
        <v>32</v>
      </c>
      <c r="F2103" s="325">
        <v>8</v>
      </c>
      <c r="G2103" s="42"/>
      <c r="H2103" s="48"/>
    </row>
    <row r="2104" s="2" customFormat="1" ht="16.8" customHeight="1">
      <c r="A2104" s="42"/>
      <c r="B2104" s="48"/>
      <c r="C2104" s="326" t="s">
        <v>32</v>
      </c>
      <c r="D2104" s="326" t="s">
        <v>2046</v>
      </c>
      <c r="E2104" s="20" t="s">
        <v>32</v>
      </c>
      <c r="F2104" s="327">
        <v>0</v>
      </c>
      <c r="G2104" s="42"/>
      <c r="H2104" s="48"/>
    </row>
    <row r="2105" s="2" customFormat="1" ht="16.8" customHeight="1">
      <c r="A2105" s="42"/>
      <c r="B2105" s="48"/>
      <c r="C2105" s="326" t="s">
        <v>2256</v>
      </c>
      <c r="D2105" s="326" t="s">
        <v>2048</v>
      </c>
      <c r="E2105" s="20" t="s">
        <v>32</v>
      </c>
      <c r="F2105" s="327">
        <v>8</v>
      </c>
      <c r="G2105" s="42"/>
      <c r="H2105" s="48"/>
    </row>
    <row r="2106" s="2" customFormat="1" ht="16.8" customHeight="1">
      <c r="A2106" s="42"/>
      <c r="B2106" s="48"/>
      <c r="C2106" s="322" t="s">
        <v>1933</v>
      </c>
      <c r="D2106" s="323" t="s">
        <v>1933</v>
      </c>
      <c r="E2106" s="324" t="s">
        <v>32</v>
      </c>
      <c r="F2106" s="325">
        <v>2.8799999999999999</v>
      </c>
      <c r="G2106" s="42"/>
      <c r="H2106" s="48"/>
    </row>
    <row r="2107" s="2" customFormat="1" ht="16.8" customHeight="1">
      <c r="A2107" s="42"/>
      <c r="B2107" s="48"/>
      <c r="C2107" s="326" t="s">
        <v>1933</v>
      </c>
      <c r="D2107" s="326" t="s">
        <v>3375</v>
      </c>
      <c r="E2107" s="20" t="s">
        <v>32</v>
      </c>
      <c r="F2107" s="327">
        <v>2.8799999999999999</v>
      </c>
      <c r="G2107" s="42"/>
      <c r="H2107" s="48"/>
    </row>
    <row r="2108" s="2" customFormat="1" ht="16.8" customHeight="1">
      <c r="A2108" s="42"/>
      <c r="B2108" s="48"/>
      <c r="C2108" s="322" t="s">
        <v>1940</v>
      </c>
      <c r="D2108" s="323" t="s">
        <v>1940</v>
      </c>
      <c r="E2108" s="324" t="s">
        <v>32</v>
      </c>
      <c r="F2108" s="325">
        <v>1</v>
      </c>
      <c r="G2108" s="42"/>
      <c r="H2108" s="48"/>
    </row>
    <row r="2109" s="2" customFormat="1" ht="16.8" customHeight="1">
      <c r="A2109" s="42"/>
      <c r="B2109" s="48"/>
      <c r="C2109" s="326" t="s">
        <v>1940</v>
      </c>
      <c r="D2109" s="326" t="s">
        <v>3377</v>
      </c>
      <c r="E2109" s="20" t="s">
        <v>32</v>
      </c>
      <c r="F2109" s="327">
        <v>1</v>
      </c>
      <c r="G2109" s="42"/>
      <c r="H2109" s="48"/>
    </row>
    <row r="2110" s="2" customFormat="1" ht="16.8" customHeight="1">
      <c r="A2110" s="42"/>
      <c r="B2110" s="48"/>
      <c r="C2110" s="322" t="s">
        <v>1948</v>
      </c>
      <c r="D2110" s="323" t="s">
        <v>1948</v>
      </c>
      <c r="E2110" s="324" t="s">
        <v>32</v>
      </c>
      <c r="F2110" s="325">
        <v>5</v>
      </c>
      <c r="G2110" s="42"/>
      <c r="H2110" s="48"/>
    </row>
    <row r="2111" s="2" customFormat="1" ht="16.8" customHeight="1">
      <c r="A2111" s="42"/>
      <c r="B2111" s="48"/>
      <c r="C2111" s="326" t="s">
        <v>32</v>
      </c>
      <c r="D2111" s="326" t="s">
        <v>3382</v>
      </c>
      <c r="E2111" s="20" t="s">
        <v>32</v>
      </c>
      <c r="F2111" s="327">
        <v>0</v>
      </c>
      <c r="G2111" s="42"/>
      <c r="H2111" s="48"/>
    </row>
    <row r="2112" s="2" customFormat="1" ht="16.8" customHeight="1">
      <c r="A2112" s="42"/>
      <c r="B2112" s="48"/>
      <c r="C2112" s="326" t="s">
        <v>1948</v>
      </c>
      <c r="D2112" s="326" t="s">
        <v>3383</v>
      </c>
      <c r="E2112" s="20" t="s">
        <v>32</v>
      </c>
      <c r="F2112" s="327">
        <v>5</v>
      </c>
      <c r="G2112" s="42"/>
      <c r="H2112" s="48"/>
    </row>
    <row r="2113" s="2" customFormat="1" ht="16.8" customHeight="1">
      <c r="A2113" s="42"/>
      <c r="B2113" s="48"/>
      <c r="C2113" s="322" t="s">
        <v>1955</v>
      </c>
      <c r="D2113" s="323" t="s">
        <v>1955</v>
      </c>
      <c r="E2113" s="324" t="s">
        <v>32</v>
      </c>
      <c r="F2113" s="325">
        <v>2</v>
      </c>
      <c r="G2113" s="42"/>
      <c r="H2113" s="48"/>
    </row>
    <row r="2114" s="2" customFormat="1" ht="16.8" customHeight="1">
      <c r="A2114" s="42"/>
      <c r="B2114" s="48"/>
      <c r="C2114" s="326" t="s">
        <v>32</v>
      </c>
      <c r="D2114" s="326" t="s">
        <v>1759</v>
      </c>
      <c r="E2114" s="20" t="s">
        <v>32</v>
      </c>
      <c r="F2114" s="327">
        <v>0</v>
      </c>
      <c r="G2114" s="42"/>
      <c r="H2114" s="48"/>
    </row>
    <row r="2115" s="2" customFormat="1" ht="16.8" customHeight="1">
      <c r="A2115" s="42"/>
      <c r="B2115" s="48"/>
      <c r="C2115" s="326" t="s">
        <v>32</v>
      </c>
      <c r="D2115" s="326" t="s">
        <v>3388</v>
      </c>
      <c r="E2115" s="20" t="s">
        <v>32</v>
      </c>
      <c r="F2115" s="327">
        <v>0</v>
      </c>
      <c r="G2115" s="42"/>
      <c r="H2115" s="48"/>
    </row>
    <row r="2116" s="2" customFormat="1" ht="16.8" customHeight="1">
      <c r="A2116" s="42"/>
      <c r="B2116" s="48"/>
      <c r="C2116" s="326" t="s">
        <v>1955</v>
      </c>
      <c r="D2116" s="326" t="s">
        <v>3389</v>
      </c>
      <c r="E2116" s="20" t="s">
        <v>32</v>
      </c>
      <c r="F2116" s="327">
        <v>2</v>
      </c>
      <c r="G2116" s="42"/>
      <c r="H2116" s="48"/>
    </row>
    <row r="2117" s="2" customFormat="1" ht="16.8" customHeight="1">
      <c r="A2117" s="42"/>
      <c r="B2117" s="48"/>
      <c r="C2117" s="322" t="s">
        <v>1962</v>
      </c>
      <c r="D2117" s="323" t="s">
        <v>1962</v>
      </c>
      <c r="E2117" s="324" t="s">
        <v>32</v>
      </c>
      <c r="F2117" s="325">
        <v>8.5387500000000003</v>
      </c>
      <c r="G2117" s="42"/>
      <c r="H2117" s="48"/>
    </row>
    <row r="2118" s="2" customFormat="1" ht="16.8" customHeight="1">
      <c r="A2118" s="42"/>
      <c r="B2118" s="48"/>
      <c r="C2118" s="326" t="s">
        <v>32</v>
      </c>
      <c r="D2118" s="326" t="s">
        <v>4224</v>
      </c>
      <c r="E2118" s="20" t="s">
        <v>32</v>
      </c>
      <c r="F2118" s="327">
        <v>0</v>
      </c>
      <c r="G2118" s="42"/>
      <c r="H2118" s="48"/>
    </row>
    <row r="2119" s="2" customFormat="1" ht="16.8" customHeight="1">
      <c r="A2119" s="42"/>
      <c r="B2119" s="48"/>
      <c r="C2119" s="326" t="s">
        <v>1962</v>
      </c>
      <c r="D2119" s="326" t="s">
        <v>4362</v>
      </c>
      <c r="E2119" s="20" t="s">
        <v>32</v>
      </c>
      <c r="F2119" s="327">
        <v>8.5389999999999997</v>
      </c>
      <c r="G2119" s="42"/>
      <c r="H2119" s="48"/>
    </row>
    <row r="2120" s="2" customFormat="1" ht="16.8" customHeight="1">
      <c r="A2120" s="42"/>
      <c r="B2120" s="48"/>
      <c r="C2120" s="322" t="s">
        <v>1969</v>
      </c>
      <c r="D2120" s="323" t="s">
        <v>1969</v>
      </c>
      <c r="E2120" s="324" t="s">
        <v>32</v>
      </c>
      <c r="F2120" s="325">
        <v>5.6924999999999999</v>
      </c>
      <c r="G2120" s="42"/>
      <c r="H2120" s="48"/>
    </row>
    <row r="2121" s="2" customFormat="1" ht="16.8" customHeight="1">
      <c r="A2121" s="42"/>
      <c r="B2121" s="48"/>
      <c r="C2121" s="326" t="s">
        <v>32</v>
      </c>
      <c r="D2121" s="326" t="s">
        <v>2633</v>
      </c>
      <c r="E2121" s="20" t="s">
        <v>32</v>
      </c>
      <c r="F2121" s="327">
        <v>0</v>
      </c>
      <c r="G2121" s="42"/>
      <c r="H2121" s="48"/>
    </row>
    <row r="2122" s="2" customFormat="1" ht="16.8" customHeight="1">
      <c r="A2122" s="42"/>
      <c r="B2122" s="48"/>
      <c r="C2122" s="326" t="s">
        <v>1969</v>
      </c>
      <c r="D2122" s="326" t="s">
        <v>4363</v>
      </c>
      <c r="E2122" s="20" t="s">
        <v>32</v>
      </c>
      <c r="F2122" s="327">
        <v>5.6929999999999996</v>
      </c>
      <c r="G2122" s="42"/>
      <c r="H2122" s="48"/>
    </row>
    <row r="2123" s="2" customFormat="1" ht="16.8" customHeight="1">
      <c r="A2123" s="42"/>
      <c r="B2123" s="48"/>
      <c r="C2123" s="322" t="s">
        <v>2047</v>
      </c>
      <c r="D2123" s="323" t="s">
        <v>2047</v>
      </c>
      <c r="E2123" s="324" t="s">
        <v>32</v>
      </c>
      <c r="F2123" s="325">
        <v>250</v>
      </c>
      <c r="G2123" s="42"/>
      <c r="H2123" s="48"/>
    </row>
    <row r="2124" s="2" customFormat="1" ht="16.8" customHeight="1">
      <c r="A2124" s="42"/>
      <c r="B2124" s="48"/>
      <c r="C2124" s="326" t="s">
        <v>32</v>
      </c>
      <c r="D2124" s="326" t="s">
        <v>2150</v>
      </c>
      <c r="E2124" s="20" t="s">
        <v>32</v>
      </c>
      <c r="F2124" s="327">
        <v>0</v>
      </c>
      <c r="G2124" s="42"/>
      <c r="H2124" s="48"/>
    </row>
    <row r="2125" s="2" customFormat="1" ht="16.8" customHeight="1">
      <c r="A2125" s="42"/>
      <c r="B2125" s="48"/>
      <c r="C2125" s="326" t="s">
        <v>2047</v>
      </c>
      <c r="D2125" s="326" t="s">
        <v>3396</v>
      </c>
      <c r="E2125" s="20" t="s">
        <v>32</v>
      </c>
      <c r="F2125" s="327">
        <v>250</v>
      </c>
      <c r="G2125" s="42"/>
      <c r="H2125" s="48"/>
    </row>
    <row r="2126" s="2" customFormat="1" ht="16.8" customHeight="1">
      <c r="A2126" s="42"/>
      <c r="B2126" s="48"/>
      <c r="C2126" s="322" t="s">
        <v>1775</v>
      </c>
      <c r="D2126" s="323" t="s">
        <v>1775</v>
      </c>
      <c r="E2126" s="324" t="s">
        <v>32</v>
      </c>
      <c r="F2126" s="325">
        <v>80</v>
      </c>
      <c r="G2126" s="42"/>
      <c r="H2126" s="48"/>
    </row>
    <row r="2127" s="2" customFormat="1" ht="16.8" customHeight="1">
      <c r="A2127" s="42"/>
      <c r="B2127" s="48"/>
      <c r="C2127" s="326" t="s">
        <v>1775</v>
      </c>
      <c r="D2127" s="326" t="s">
        <v>3282</v>
      </c>
      <c r="E2127" s="20" t="s">
        <v>32</v>
      </c>
      <c r="F2127" s="327">
        <v>80</v>
      </c>
      <c r="G2127" s="42"/>
      <c r="H2127" s="48"/>
    </row>
    <row r="2128" s="2" customFormat="1" ht="16.8" customHeight="1">
      <c r="A2128" s="42"/>
      <c r="B2128" s="48"/>
      <c r="C2128" s="322" t="s">
        <v>2302</v>
      </c>
      <c r="D2128" s="323" t="s">
        <v>2302</v>
      </c>
      <c r="E2128" s="324" t="s">
        <v>32</v>
      </c>
      <c r="F2128" s="325">
        <v>50</v>
      </c>
      <c r="G2128" s="42"/>
      <c r="H2128" s="48"/>
    </row>
    <row r="2129" s="2" customFormat="1" ht="16.8" customHeight="1">
      <c r="A2129" s="42"/>
      <c r="B2129" s="48"/>
      <c r="C2129" s="326" t="s">
        <v>2302</v>
      </c>
      <c r="D2129" s="326" t="s">
        <v>3401</v>
      </c>
      <c r="E2129" s="20" t="s">
        <v>32</v>
      </c>
      <c r="F2129" s="327">
        <v>50</v>
      </c>
      <c r="G2129" s="42"/>
      <c r="H2129" s="48"/>
    </row>
    <row r="2130" s="2" customFormat="1" ht="16.8" customHeight="1">
      <c r="A2130" s="42"/>
      <c r="B2130" s="48"/>
      <c r="C2130" s="322" t="s">
        <v>2060</v>
      </c>
      <c r="D2130" s="323" t="s">
        <v>2060</v>
      </c>
      <c r="E2130" s="324" t="s">
        <v>32</v>
      </c>
      <c r="F2130" s="325">
        <v>228.94999999999999</v>
      </c>
      <c r="G2130" s="42"/>
      <c r="H2130" s="48"/>
    </row>
    <row r="2131" s="2" customFormat="1" ht="16.8" customHeight="1">
      <c r="A2131" s="42"/>
      <c r="B2131" s="48"/>
      <c r="C2131" s="326" t="s">
        <v>32</v>
      </c>
      <c r="D2131" s="326" t="s">
        <v>3051</v>
      </c>
      <c r="E2131" s="20" t="s">
        <v>32</v>
      </c>
      <c r="F2131" s="327">
        <v>0</v>
      </c>
      <c r="G2131" s="42"/>
      <c r="H2131" s="48"/>
    </row>
    <row r="2132" s="2" customFormat="1" ht="16.8" customHeight="1">
      <c r="A2132" s="42"/>
      <c r="B2132" s="48"/>
      <c r="C2132" s="326" t="s">
        <v>2060</v>
      </c>
      <c r="D2132" s="326" t="s">
        <v>3404</v>
      </c>
      <c r="E2132" s="20" t="s">
        <v>32</v>
      </c>
      <c r="F2132" s="327">
        <v>228.94999999999999</v>
      </c>
      <c r="G2132" s="42"/>
      <c r="H2132" s="48"/>
    </row>
    <row r="2133" s="2" customFormat="1" ht="16.8" customHeight="1">
      <c r="A2133" s="42"/>
      <c r="B2133" s="48"/>
      <c r="C2133" s="322" t="s">
        <v>2066</v>
      </c>
      <c r="D2133" s="323" t="s">
        <v>2066</v>
      </c>
      <c r="E2133" s="324" t="s">
        <v>32</v>
      </c>
      <c r="F2133" s="325">
        <v>12</v>
      </c>
      <c r="G2133" s="42"/>
      <c r="H2133" s="48"/>
    </row>
    <row r="2134" s="2" customFormat="1" ht="16.8" customHeight="1">
      <c r="A2134" s="42"/>
      <c r="B2134" s="48"/>
      <c r="C2134" s="326" t="s">
        <v>2066</v>
      </c>
      <c r="D2134" s="326" t="s">
        <v>4364</v>
      </c>
      <c r="E2134" s="20" t="s">
        <v>32</v>
      </c>
      <c r="F2134" s="327">
        <v>12</v>
      </c>
      <c r="G2134" s="42"/>
      <c r="H2134" s="48"/>
    </row>
    <row r="2135" s="2" customFormat="1" ht="16.8" customHeight="1">
      <c r="A2135" s="42"/>
      <c r="B2135" s="48"/>
      <c r="C2135" s="322" t="s">
        <v>1730</v>
      </c>
      <c r="D2135" s="323" t="s">
        <v>1730</v>
      </c>
      <c r="E2135" s="324" t="s">
        <v>32</v>
      </c>
      <c r="F2135" s="325">
        <v>5.5999999999999996</v>
      </c>
      <c r="G2135" s="42"/>
      <c r="H2135" s="48"/>
    </row>
    <row r="2136" s="2" customFormat="1" ht="16.8" customHeight="1">
      <c r="A2136" s="42"/>
      <c r="B2136" s="48"/>
      <c r="C2136" s="326" t="s">
        <v>32</v>
      </c>
      <c r="D2136" s="326" t="s">
        <v>3342</v>
      </c>
      <c r="E2136" s="20" t="s">
        <v>32</v>
      </c>
      <c r="F2136" s="327">
        <v>0</v>
      </c>
      <c r="G2136" s="42"/>
      <c r="H2136" s="48"/>
    </row>
    <row r="2137" s="2" customFormat="1" ht="16.8" customHeight="1">
      <c r="A2137" s="42"/>
      <c r="B2137" s="48"/>
      <c r="C2137" s="326" t="s">
        <v>32</v>
      </c>
      <c r="D2137" s="326" t="s">
        <v>3343</v>
      </c>
      <c r="E2137" s="20" t="s">
        <v>32</v>
      </c>
      <c r="F2137" s="327">
        <v>0</v>
      </c>
      <c r="G2137" s="42"/>
      <c r="H2137" s="48"/>
    </row>
    <row r="2138" s="2" customFormat="1" ht="16.8" customHeight="1">
      <c r="A2138" s="42"/>
      <c r="B2138" s="48"/>
      <c r="C2138" s="326" t="s">
        <v>1730</v>
      </c>
      <c r="D2138" s="326" t="s">
        <v>3344</v>
      </c>
      <c r="E2138" s="20" t="s">
        <v>32</v>
      </c>
      <c r="F2138" s="327">
        <v>5.5999999999999996</v>
      </c>
      <c r="G2138" s="42"/>
      <c r="H2138" s="48"/>
    </row>
    <row r="2139" s="2" customFormat="1" ht="16.8" customHeight="1">
      <c r="A2139" s="42"/>
      <c r="B2139" s="48"/>
      <c r="C2139" s="322" t="s">
        <v>2091</v>
      </c>
      <c r="D2139" s="323" t="s">
        <v>2091</v>
      </c>
      <c r="E2139" s="324" t="s">
        <v>32</v>
      </c>
      <c r="F2139" s="325">
        <v>13.279999999999999</v>
      </c>
      <c r="G2139" s="42"/>
      <c r="H2139" s="48"/>
    </row>
    <row r="2140" s="2" customFormat="1" ht="16.8" customHeight="1">
      <c r="A2140" s="42"/>
      <c r="B2140" s="48"/>
      <c r="C2140" s="326" t="s">
        <v>32</v>
      </c>
      <c r="D2140" s="326" t="s">
        <v>4365</v>
      </c>
      <c r="E2140" s="20" t="s">
        <v>32</v>
      </c>
      <c r="F2140" s="327">
        <v>0</v>
      </c>
      <c r="G2140" s="42"/>
      <c r="H2140" s="48"/>
    </row>
    <row r="2141" s="2" customFormat="1" ht="16.8" customHeight="1">
      <c r="A2141" s="42"/>
      <c r="B2141" s="48"/>
      <c r="C2141" s="326" t="s">
        <v>32</v>
      </c>
      <c r="D2141" s="326" t="s">
        <v>3361</v>
      </c>
      <c r="E2141" s="20" t="s">
        <v>32</v>
      </c>
      <c r="F2141" s="327">
        <v>0</v>
      </c>
      <c r="G2141" s="42"/>
      <c r="H2141" s="48"/>
    </row>
    <row r="2142" s="2" customFormat="1" ht="16.8" customHeight="1">
      <c r="A2142" s="42"/>
      <c r="B2142" s="48"/>
      <c r="C2142" s="326" t="s">
        <v>2091</v>
      </c>
      <c r="D2142" s="326" t="s">
        <v>4366</v>
      </c>
      <c r="E2142" s="20" t="s">
        <v>32</v>
      </c>
      <c r="F2142" s="327">
        <v>13.279999999999999</v>
      </c>
      <c r="G2142" s="42"/>
      <c r="H2142" s="48"/>
    </row>
    <row r="2143" s="2" customFormat="1" ht="16.8" customHeight="1">
      <c r="A2143" s="42"/>
      <c r="B2143" s="48"/>
      <c r="C2143" s="322" t="s">
        <v>2320</v>
      </c>
      <c r="D2143" s="323" t="s">
        <v>2320</v>
      </c>
      <c r="E2143" s="324" t="s">
        <v>32</v>
      </c>
      <c r="F2143" s="325">
        <v>5.5999999999999996</v>
      </c>
      <c r="G2143" s="42"/>
      <c r="H2143" s="48"/>
    </row>
    <row r="2144" s="2" customFormat="1" ht="16.8" customHeight="1">
      <c r="A2144" s="42"/>
      <c r="B2144" s="48"/>
      <c r="C2144" s="326" t="s">
        <v>32</v>
      </c>
      <c r="D2144" s="326" t="s">
        <v>2275</v>
      </c>
      <c r="E2144" s="20" t="s">
        <v>32</v>
      </c>
      <c r="F2144" s="327">
        <v>0</v>
      </c>
      <c r="G2144" s="42"/>
      <c r="H2144" s="48"/>
    </row>
    <row r="2145" s="2" customFormat="1" ht="16.8" customHeight="1">
      <c r="A2145" s="42"/>
      <c r="B2145" s="48"/>
      <c r="C2145" s="326" t="s">
        <v>32</v>
      </c>
      <c r="D2145" s="326" t="s">
        <v>3343</v>
      </c>
      <c r="E2145" s="20" t="s">
        <v>32</v>
      </c>
      <c r="F2145" s="327">
        <v>0</v>
      </c>
      <c r="G2145" s="42"/>
      <c r="H2145" s="48"/>
    </row>
    <row r="2146" s="2" customFormat="1" ht="16.8" customHeight="1">
      <c r="A2146" s="42"/>
      <c r="B2146" s="48"/>
      <c r="C2146" s="326" t="s">
        <v>2320</v>
      </c>
      <c r="D2146" s="326" t="s">
        <v>3344</v>
      </c>
      <c r="E2146" s="20" t="s">
        <v>32</v>
      </c>
      <c r="F2146" s="327">
        <v>5.5999999999999996</v>
      </c>
      <c r="G2146" s="42"/>
      <c r="H2146" s="48"/>
    </row>
    <row r="2147" s="2" customFormat="1" ht="16.8" customHeight="1">
      <c r="A2147" s="42"/>
      <c r="B2147" s="48"/>
      <c r="C2147" s="322" t="s">
        <v>2098</v>
      </c>
      <c r="D2147" s="323" t="s">
        <v>2098</v>
      </c>
      <c r="E2147" s="324" t="s">
        <v>32</v>
      </c>
      <c r="F2147" s="325">
        <v>13.279999999999999</v>
      </c>
      <c r="G2147" s="42"/>
      <c r="H2147" s="48"/>
    </row>
    <row r="2148" s="2" customFormat="1" ht="16.8" customHeight="1">
      <c r="A2148" s="42"/>
      <c r="B2148" s="48"/>
      <c r="C2148" s="326" t="s">
        <v>32</v>
      </c>
      <c r="D2148" s="326" t="s">
        <v>2275</v>
      </c>
      <c r="E2148" s="20" t="s">
        <v>32</v>
      </c>
      <c r="F2148" s="327">
        <v>0</v>
      </c>
      <c r="G2148" s="42"/>
      <c r="H2148" s="48"/>
    </row>
    <row r="2149" s="2" customFormat="1" ht="16.8" customHeight="1">
      <c r="A2149" s="42"/>
      <c r="B2149" s="48"/>
      <c r="C2149" s="326" t="s">
        <v>32</v>
      </c>
      <c r="D2149" s="326" t="s">
        <v>3361</v>
      </c>
      <c r="E2149" s="20" t="s">
        <v>32</v>
      </c>
      <c r="F2149" s="327">
        <v>0</v>
      </c>
      <c r="G2149" s="42"/>
      <c r="H2149" s="48"/>
    </row>
    <row r="2150" s="2" customFormat="1" ht="16.8" customHeight="1">
      <c r="A2150" s="42"/>
      <c r="B2150" s="48"/>
      <c r="C2150" s="326" t="s">
        <v>2098</v>
      </c>
      <c r="D2150" s="326" t="s">
        <v>4366</v>
      </c>
      <c r="E2150" s="20" t="s">
        <v>32</v>
      </c>
      <c r="F2150" s="327">
        <v>13.279999999999999</v>
      </c>
      <c r="G2150" s="42"/>
      <c r="H2150" s="48"/>
    </row>
    <row r="2151" s="2" customFormat="1" ht="16.8" customHeight="1">
      <c r="A2151" s="42"/>
      <c r="B2151" s="48"/>
      <c r="C2151" s="322" t="s">
        <v>1783</v>
      </c>
      <c r="D2151" s="323" t="s">
        <v>1783</v>
      </c>
      <c r="E2151" s="324" t="s">
        <v>32</v>
      </c>
      <c r="F2151" s="325">
        <v>1200</v>
      </c>
      <c r="G2151" s="42"/>
      <c r="H2151" s="48"/>
    </row>
    <row r="2152" s="2" customFormat="1" ht="16.8" customHeight="1">
      <c r="A2152" s="42"/>
      <c r="B2152" s="48"/>
      <c r="C2152" s="326" t="s">
        <v>32</v>
      </c>
      <c r="D2152" s="326" t="s">
        <v>1806</v>
      </c>
      <c r="E2152" s="20" t="s">
        <v>32</v>
      </c>
      <c r="F2152" s="327">
        <v>0</v>
      </c>
      <c r="G2152" s="42"/>
      <c r="H2152" s="48"/>
    </row>
    <row r="2153" s="2" customFormat="1" ht="16.8" customHeight="1">
      <c r="A2153" s="42"/>
      <c r="B2153" s="48"/>
      <c r="C2153" s="326" t="s">
        <v>1783</v>
      </c>
      <c r="D2153" s="326" t="s">
        <v>3284</v>
      </c>
      <c r="E2153" s="20" t="s">
        <v>32</v>
      </c>
      <c r="F2153" s="327">
        <v>1200</v>
      </c>
      <c r="G2153" s="42"/>
      <c r="H2153" s="48"/>
    </row>
    <row r="2154" s="2" customFormat="1" ht="16.8" customHeight="1">
      <c r="A2154" s="42"/>
      <c r="B2154" s="48"/>
      <c r="C2154" s="322" t="s">
        <v>2110</v>
      </c>
      <c r="D2154" s="323" t="s">
        <v>2110</v>
      </c>
      <c r="E2154" s="324" t="s">
        <v>32</v>
      </c>
      <c r="F2154" s="325">
        <v>5.5999999999999996</v>
      </c>
      <c r="G2154" s="42"/>
      <c r="H2154" s="48"/>
    </row>
    <row r="2155" s="2" customFormat="1" ht="16.8" customHeight="1">
      <c r="A2155" s="42"/>
      <c r="B2155" s="48"/>
      <c r="C2155" s="326" t="s">
        <v>32</v>
      </c>
      <c r="D2155" s="326" t="s">
        <v>3343</v>
      </c>
      <c r="E2155" s="20" t="s">
        <v>32</v>
      </c>
      <c r="F2155" s="327">
        <v>0</v>
      </c>
      <c r="G2155" s="42"/>
      <c r="H2155" s="48"/>
    </row>
    <row r="2156" s="2" customFormat="1" ht="16.8" customHeight="1">
      <c r="A2156" s="42"/>
      <c r="B2156" s="48"/>
      <c r="C2156" s="326" t="s">
        <v>2110</v>
      </c>
      <c r="D2156" s="326" t="s">
        <v>3344</v>
      </c>
      <c r="E2156" s="20" t="s">
        <v>32</v>
      </c>
      <c r="F2156" s="327">
        <v>5.5999999999999996</v>
      </c>
      <c r="G2156" s="42"/>
      <c r="H2156" s="48"/>
    </row>
    <row r="2157" s="2" customFormat="1" ht="16.8" customHeight="1">
      <c r="A2157" s="42"/>
      <c r="B2157" s="48"/>
      <c r="C2157" s="322" t="s">
        <v>2116</v>
      </c>
      <c r="D2157" s="323" t="s">
        <v>2116</v>
      </c>
      <c r="E2157" s="324" t="s">
        <v>32</v>
      </c>
      <c r="F2157" s="325">
        <v>13.279999999999999</v>
      </c>
      <c r="G2157" s="42"/>
      <c r="H2157" s="48"/>
    </row>
    <row r="2158" s="2" customFormat="1" ht="16.8" customHeight="1">
      <c r="A2158" s="42"/>
      <c r="B2158" s="48"/>
      <c r="C2158" s="326" t="s">
        <v>32</v>
      </c>
      <c r="D2158" s="326" t="s">
        <v>3361</v>
      </c>
      <c r="E2158" s="20" t="s">
        <v>32</v>
      </c>
      <c r="F2158" s="327">
        <v>0</v>
      </c>
      <c r="G2158" s="42"/>
      <c r="H2158" s="48"/>
    </row>
    <row r="2159" s="2" customFormat="1" ht="16.8" customHeight="1">
      <c r="A2159" s="42"/>
      <c r="B2159" s="48"/>
      <c r="C2159" s="326" t="s">
        <v>2116</v>
      </c>
      <c r="D2159" s="326" t="s">
        <v>4366</v>
      </c>
      <c r="E2159" s="20" t="s">
        <v>32</v>
      </c>
      <c r="F2159" s="327">
        <v>13.279999999999999</v>
      </c>
      <c r="G2159" s="42"/>
      <c r="H2159" s="48"/>
    </row>
    <row r="2160" s="2" customFormat="1" ht="16.8" customHeight="1">
      <c r="A2160" s="42"/>
      <c r="B2160" s="48"/>
      <c r="C2160" s="322" t="s">
        <v>2129</v>
      </c>
      <c r="D2160" s="323" t="s">
        <v>2129</v>
      </c>
      <c r="E2160" s="324" t="s">
        <v>32</v>
      </c>
      <c r="F2160" s="325">
        <v>5.5999999999999996</v>
      </c>
      <c r="G2160" s="42"/>
      <c r="H2160" s="48"/>
    </row>
    <row r="2161" s="2" customFormat="1" ht="16.8" customHeight="1">
      <c r="A2161" s="42"/>
      <c r="B2161" s="48"/>
      <c r="C2161" s="326" t="s">
        <v>32</v>
      </c>
      <c r="D2161" s="326" t="s">
        <v>3357</v>
      </c>
      <c r="E2161" s="20" t="s">
        <v>32</v>
      </c>
      <c r="F2161" s="327">
        <v>0</v>
      </c>
      <c r="G2161" s="42"/>
      <c r="H2161" s="48"/>
    </row>
    <row r="2162" s="2" customFormat="1" ht="16.8" customHeight="1">
      <c r="A2162" s="42"/>
      <c r="B2162" s="48"/>
      <c r="C2162" s="326" t="s">
        <v>2129</v>
      </c>
      <c r="D2162" s="326" t="s">
        <v>3358</v>
      </c>
      <c r="E2162" s="20" t="s">
        <v>32</v>
      </c>
      <c r="F2162" s="327">
        <v>5.5999999999999996</v>
      </c>
      <c r="G2162" s="42"/>
      <c r="H2162" s="48"/>
    </row>
    <row r="2163" s="2" customFormat="1" ht="16.8" customHeight="1">
      <c r="A2163" s="42"/>
      <c r="B2163" s="48"/>
      <c r="C2163" s="322" t="s">
        <v>2337</v>
      </c>
      <c r="D2163" s="323" t="s">
        <v>2337</v>
      </c>
      <c r="E2163" s="324" t="s">
        <v>32</v>
      </c>
      <c r="F2163" s="325">
        <v>13.279999999999999</v>
      </c>
      <c r="G2163" s="42"/>
      <c r="H2163" s="48"/>
    </row>
    <row r="2164" s="2" customFormat="1" ht="16.8" customHeight="1">
      <c r="A2164" s="42"/>
      <c r="B2164" s="48"/>
      <c r="C2164" s="326" t="s">
        <v>32</v>
      </c>
      <c r="D2164" s="326" t="s">
        <v>3361</v>
      </c>
      <c r="E2164" s="20" t="s">
        <v>32</v>
      </c>
      <c r="F2164" s="327">
        <v>0</v>
      </c>
      <c r="G2164" s="42"/>
      <c r="H2164" s="48"/>
    </row>
    <row r="2165" s="2" customFormat="1">
      <c r="A2165" s="42"/>
      <c r="B2165" s="48"/>
      <c r="C2165" s="326" t="s">
        <v>2337</v>
      </c>
      <c r="D2165" s="326" t="s">
        <v>3362</v>
      </c>
      <c r="E2165" s="20" t="s">
        <v>32</v>
      </c>
      <c r="F2165" s="327">
        <v>13.279999999999999</v>
      </c>
      <c r="G2165" s="42"/>
      <c r="H2165" s="48"/>
    </row>
    <row r="2166" s="2" customFormat="1" ht="16.8" customHeight="1">
      <c r="A2166" s="42"/>
      <c r="B2166" s="48"/>
      <c r="C2166" s="322" t="s">
        <v>2140</v>
      </c>
      <c r="D2166" s="323" t="s">
        <v>2140</v>
      </c>
      <c r="E2166" s="324" t="s">
        <v>32</v>
      </c>
      <c r="F2166" s="325">
        <v>13.279999999999999</v>
      </c>
      <c r="G2166" s="42"/>
      <c r="H2166" s="48"/>
    </row>
    <row r="2167" s="2" customFormat="1" ht="16.8" customHeight="1">
      <c r="A2167" s="42"/>
      <c r="B2167" s="48"/>
      <c r="C2167" s="326" t="s">
        <v>32</v>
      </c>
      <c r="D2167" s="326" t="s">
        <v>3361</v>
      </c>
      <c r="E2167" s="20" t="s">
        <v>32</v>
      </c>
      <c r="F2167" s="327">
        <v>0</v>
      </c>
      <c r="G2167" s="42"/>
      <c r="H2167" s="48"/>
    </row>
    <row r="2168" s="2" customFormat="1">
      <c r="A2168" s="42"/>
      <c r="B2168" s="48"/>
      <c r="C2168" s="326" t="s">
        <v>2140</v>
      </c>
      <c r="D2168" s="326" t="s">
        <v>3362</v>
      </c>
      <c r="E2168" s="20" t="s">
        <v>32</v>
      </c>
      <c r="F2168" s="327">
        <v>13.279999999999999</v>
      </c>
      <c r="G2168" s="42"/>
      <c r="H2168" s="48"/>
    </row>
    <row r="2169" s="2" customFormat="1" ht="16.8" customHeight="1">
      <c r="A2169" s="42"/>
      <c r="B2169" s="48"/>
      <c r="C2169" s="322" t="s">
        <v>2343</v>
      </c>
      <c r="D2169" s="323" t="s">
        <v>2343</v>
      </c>
      <c r="E2169" s="324" t="s">
        <v>32</v>
      </c>
      <c r="F2169" s="325">
        <v>5.5999999999999996</v>
      </c>
      <c r="G2169" s="42"/>
      <c r="H2169" s="48"/>
    </row>
    <row r="2170" s="2" customFormat="1" ht="16.8" customHeight="1">
      <c r="A2170" s="42"/>
      <c r="B2170" s="48"/>
      <c r="C2170" s="326" t="s">
        <v>32</v>
      </c>
      <c r="D2170" s="326" t="s">
        <v>3357</v>
      </c>
      <c r="E2170" s="20" t="s">
        <v>32</v>
      </c>
      <c r="F2170" s="327">
        <v>0</v>
      </c>
      <c r="G2170" s="42"/>
      <c r="H2170" s="48"/>
    </row>
    <row r="2171" s="2" customFormat="1" ht="16.8" customHeight="1">
      <c r="A2171" s="42"/>
      <c r="B2171" s="48"/>
      <c r="C2171" s="326" t="s">
        <v>2343</v>
      </c>
      <c r="D2171" s="326" t="s">
        <v>3358</v>
      </c>
      <c r="E2171" s="20" t="s">
        <v>32</v>
      </c>
      <c r="F2171" s="327">
        <v>5.5999999999999996</v>
      </c>
      <c r="G2171" s="42"/>
      <c r="H2171" s="48"/>
    </row>
    <row r="2172" s="2" customFormat="1" ht="16.8" customHeight="1">
      <c r="A2172" s="42"/>
      <c r="B2172" s="48"/>
      <c r="C2172" s="328" t="s">
        <v>3952</v>
      </c>
      <c r="D2172" s="42"/>
      <c r="E2172" s="42"/>
      <c r="F2172" s="42"/>
      <c r="G2172" s="42"/>
      <c r="H2172" s="48"/>
    </row>
    <row r="2173" s="2" customFormat="1" ht="16.8" customHeight="1">
      <c r="A2173" s="42"/>
      <c r="B2173" s="48"/>
      <c r="C2173" s="326" t="s">
        <v>2017</v>
      </c>
      <c r="D2173" s="326" t="s">
        <v>2018</v>
      </c>
      <c r="E2173" s="20" t="s">
        <v>1749</v>
      </c>
      <c r="F2173" s="327">
        <v>5.8799999999999999</v>
      </c>
      <c r="G2173" s="42"/>
      <c r="H2173" s="48"/>
    </row>
    <row r="2174" s="2" customFormat="1" ht="16.8" customHeight="1">
      <c r="A2174" s="42"/>
      <c r="B2174" s="48"/>
      <c r="C2174" s="322" t="s">
        <v>2158</v>
      </c>
      <c r="D2174" s="323" t="s">
        <v>2158</v>
      </c>
      <c r="E2174" s="324" t="s">
        <v>32</v>
      </c>
      <c r="F2174" s="325">
        <v>21.280000000000001</v>
      </c>
      <c r="G2174" s="42"/>
      <c r="H2174" s="48"/>
    </row>
    <row r="2175" s="2" customFormat="1" ht="16.8" customHeight="1">
      <c r="A2175" s="42"/>
      <c r="B2175" s="48"/>
      <c r="C2175" s="326" t="s">
        <v>2158</v>
      </c>
      <c r="D2175" s="326" t="s">
        <v>3371</v>
      </c>
      <c r="E2175" s="20" t="s">
        <v>32</v>
      </c>
      <c r="F2175" s="327">
        <v>21.280000000000001</v>
      </c>
      <c r="G2175" s="42"/>
      <c r="H2175" s="48"/>
    </row>
    <row r="2176" s="2" customFormat="1" ht="16.8" customHeight="1">
      <c r="A2176" s="42"/>
      <c r="B2176" s="48"/>
      <c r="C2176" s="322" t="s">
        <v>1790</v>
      </c>
      <c r="D2176" s="323" t="s">
        <v>1790</v>
      </c>
      <c r="E2176" s="324" t="s">
        <v>32</v>
      </c>
      <c r="F2176" s="325">
        <v>130</v>
      </c>
      <c r="G2176" s="42"/>
      <c r="H2176" s="48"/>
    </row>
    <row r="2177" s="2" customFormat="1" ht="16.8" customHeight="1">
      <c r="A2177" s="42"/>
      <c r="B2177" s="48"/>
      <c r="C2177" s="326" t="s">
        <v>1790</v>
      </c>
      <c r="D2177" s="326" t="s">
        <v>4367</v>
      </c>
      <c r="E2177" s="20" t="s">
        <v>32</v>
      </c>
      <c r="F2177" s="327">
        <v>130</v>
      </c>
      <c r="G2177" s="42"/>
      <c r="H2177" s="48"/>
    </row>
    <row r="2178" s="2" customFormat="1" ht="16.8" customHeight="1">
      <c r="A2178" s="42"/>
      <c r="B2178" s="48"/>
      <c r="C2178" s="322" t="s">
        <v>1797</v>
      </c>
      <c r="D2178" s="323" t="s">
        <v>1797</v>
      </c>
      <c r="E2178" s="324" t="s">
        <v>32</v>
      </c>
      <c r="F2178" s="325">
        <v>1300</v>
      </c>
      <c r="G2178" s="42"/>
      <c r="H2178" s="48"/>
    </row>
    <row r="2179" s="2" customFormat="1" ht="16.8" customHeight="1">
      <c r="A2179" s="42"/>
      <c r="B2179" s="48"/>
      <c r="C2179" s="326" t="s">
        <v>32</v>
      </c>
      <c r="D2179" s="326" t="s">
        <v>2917</v>
      </c>
      <c r="E2179" s="20" t="s">
        <v>32</v>
      </c>
      <c r="F2179" s="327">
        <v>0</v>
      </c>
      <c r="G2179" s="42"/>
      <c r="H2179" s="48"/>
    </row>
    <row r="2180" s="2" customFormat="1" ht="16.8" customHeight="1">
      <c r="A2180" s="42"/>
      <c r="B2180" s="48"/>
      <c r="C2180" s="326" t="s">
        <v>1797</v>
      </c>
      <c r="D2180" s="326" t="s">
        <v>3287</v>
      </c>
      <c r="E2180" s="20" t="s">
        <v>32</v>
      </c>
      <c r="F2180" s="327">
        <v>1300</v>
      </c>
      <c r="G2180" s="42"/>
      <c r="H2180" s="48"/>
    </row>
    <row r="2181" s="2" customFormat="1" ht="16.8" customHeight="1">
      <c r="A2181" s="42"/>
      <c r="B2181" s="48"/>
      <c r="C2181" s="322" t="s">
        <v>1800</v>
      </c>
      <c r="D2181" s="323" t="s">
        <v>1800</v>
      </c>
      <c r="E2181" s="324" t="s">
        <v>32</v>
      </c>
      <c r="F2181" s="325">
        <v>260</v>
      </c>
      <c r="G2181" s="42"/>
      <c r="H2181" s="48"/>
    </row>
    <row r="2182" s="2" customFormat="1" ht="16.8" customHeight="1">
      <c r="A2182" s="42"/>
      <c r="B2182" s="48"/>
      <c r="C2182" s="326" t="s">
        <v>1800</v>
      </c>
      <c r="D2182" s="326" t="s">
        <v>3289</v>
      </c>
      <c r="E2182" s="20" t="s">
        <v>32</v>
      </c>
      <c r="F2182" s="327">
        <v>260</v>
      </c>
      <c r="G2182" s="42"/>
      <c r="H2182" s="48"/>
    </row>
    <row r="2183" s="2" customFormat="1" ht="16.8" customHeight="1">
      <c r="A2183" s="42"/>
      <c r="B2183" s="48"/>
      <c r="C2183" s="322" t="s">
        <v>1807</v>
      </c>
      <c r="D2183" s="323" t="s">
        <v>1807</v>
      </c>
      <c r="E2183" s="324" t="s">
        <v>32</v>
      </c>
      <c r="F2183" s="325">
        <v>130</v>
      </c>
      <c r="G2183" s="42"/>
      <c r="H2183" s="48"/>
    </row>
    <row r="2184" s="2" customFormat="1" ht="16.8" customHeight="1">
      <c r="A2184" s="42"/>
      <c r="B2184" s="48"/>
      <c r="C2184" s="326" t="s">
        <v>1807</v>
      </c>
      <c r="D2184" s="326" t="s">
        <v>4368</v>
      </c>
      <c r="E2184" s="20" t="s">
        <v>32</v>
      </c>
      <c r="F2184" s="327">
        <v>130</v>
      </c>
      <c r="G2184" s="42"/>
      <c r="H2184" s="48"/>
    </row>
    <row r="2185" s="2" customFormat="1" ht="16.8" customHeight="1">
      <c r="A2185" s="42"/>
      <c r="B2185" s="48"/>
      <c r="C2185" s="322" t="s">
        <v>4069</v>
      </c>
      <c r="D2185" s="323" t="s">
        <v>4069</v>
      </c>
      <c r="E2185" s="324" t="s">
        <v>32</v>
      </c>
      <c r="F2185" s="325">
        <v>0</v>
      </c>
      <c r="G2185" s="42"/>
      <c r="H2185" s="48"/>
    </row>
    <row r="2186" s="2" customFormat="1" ht="16.8" customHeight="1">
      <c r="A2186" s="42"/>
      <c r="B2186" s="48"/>
      <c r="C2186" s="326" t="s">
        <v>4069</v>
      </c>
      <c r="D2186" s="326" t="s">
        <v>4070</v>
      </c>
      <c r="E2186" s="20" t="s">
        <v>32</v>
      </c>
      <c r="F2186" s="327">
        <v>0</v>
      </c>
      <c r="G2186" s="42"/>
      <c r="H2186" s="48"/>
    </row>
    <row r="2187" s="2" customFormat="1" ht="16.8" customHeight="1">
      <c r="A2187" s="42"/>
      <c r="B2187" s="48"/>
      <c r="C2187" s="322" t="s">
        <v>4230</v>
      </c>
      <c r="D2187" s="323" t="s">
        <v>4230</v>
      </c>
      <c r="E2187" s="324" t="s">
        <v>32</v>
      </c>
      <c r="F2187" s="325">
        <v>5.0519999999999996</v>
      </c>
      <c r="G2187" s="42"/>
      <c r="H2187" s="48"/>
    </row>
    <row r="2188" s="2" customFormat="1" ht="16.8" customHeight="1">
      <c r="A2188" s="42"/>
      <c r="B2188" s="48"/>
      <c r="C2188" s="326" t="s">
        <v>32</v>
      </c>
      <c r="D2188" s="326" t="s">
        <v>4369</v>
      </c>
      <c r="E2188" s="20" t="s">
        <v>32</v>
      </c>
      <c r="F2188" s="327">
        <v>0</v>
      </c>
      <c r="G2188" s="42"/>
      <c r="H2188" s="48"/>
    </row>
    <row r="2189" s="2" customFormat="1" ht="16.8" customHeight="1">
      <c r="A2189" s="42"/>
      <c r="B2189" s="48"/>
      <c r="C2189" s="326" t="s">
        <v>4230</v>
      </c>
      <c r="D2189" s="326" t="s">
        <v>4370</v>
      </c>
      <c r="E2189" s="20" t="s">
        <v>32</v>
      </c>
      <c r="F2189" s="327">
        <v>5.0519999999999996</v>
      </c>
      <c r="G2189" s="42"/>
      <c r="H2189" s="48"/>
    </row>
    <row r="2190" s="2" customFormat="1" ht="16.8" customHeight="1">
      <c r="A2190" s="42"/>
      <c r="B2190" s="48"/>
      <c r="C2190" s="322" t="s">
        <v>4371</v>
      </c>
      <c r="D2190" s="323" t="s">
        <v>4371</v>
      </c>
      <c r="E2190" s="324" t="s">
        <v>32</v>
      </c>
      <c r="F2190" s="325">
        <v>7.5</v>
      </c>
      <c r="G2190" s="42"/>
      <c r="H2190" s="48"/>
    </row>
    <row r="2191" s="2" customFormat="1" ht="16.8" customHeight="1">
      <c r="A2191" s="42"/>
      <c r="B2191" s="48"/>
      <c r="C2191" s="326" t="s">
        <v>4371</v>
      </c>
      <c r="D2191" s="326" t="s">
        <v>4372</v>
      </c>
      <c r="E2191" s="20" t="s">
        <v>32</v>
      </c>
      <c r="F2191" s="327">
        <v>7.5</v>
      </c>
      <c r="G2191" s="42"/>
      <c r="H2191" s="48"/>
    </row>
    <row r="2192" s="2" customFormat="1" ht="16.8" customHeight="1">
      <c r="A2192" s="42"/>
      <c r="B2192" s="48"/>
      <c r="C2192" s="322" t="s">
        <v>4373</v>
      </c>
      <c r="D2192" s="323" t="s">
        <v>4373</v>
      </c>
      <c r="E2192" s="324" t="s">
        <v>32</v>
      </c>
      <c r="F2192" s="325">
        <v>5</v>
      </c>
      <c r="G2192" s="42"/>
      <c r="H2192" s="48"/>
    </row>
    <row r="2193" s="2" customFormat="1" ht="16.8" customHeight="1">
      <c r="A2193" s="42"/>
      <c r="B2193" s="48"/>
      <c r="C2193" s="326" t="s">
        <v>4373</v>
      </c>
      <c r="D2193" s="326" t="s">
        <v>4374</v>
      </c>
      <c r="E2193" s="20" t="s">
        <v>32</v>
      </c>
      <c r="F2193" s="327">
        <v>5</v>
      </c>
      <c r="G2193" s="42"/>
      <c r="H2193" s="48"/>
    </row>
    <row r="2194" s="2" customFormat="1" ht="16.8" customHeight="1">
      <c r="A2194" s="42"/>
      <c r="B2194" s="48"/>
      <c r="C2194" s="322" t="s">
        <v>4022</v>
      </c>
      <c r="D2194" s="323" t="s">
        <v>4022</v>
      </c>
      <c r="E2194" s="324" t="s">
        <v>32</v>
      </c>
      <c r="F2194" s="325">
        <v>0</v>
      </c>
      <c r="G2194" s="42"/>
      <c r="H2194" s="48"/>
    </row>
    <row r="2195" s="2" customFormat="1" ht="16.8" customHeight="1">
      <c r="A2195" s="42"/>
      <c r="B2195" s="48"/>
      <c r="C2195" s="326" t="s">
        <v>4022</v>
      </c>
      <c r="D2195" s="326" t="s">
        <v>4375</v>
      </c>
      <c r="E2195" s="20" t="s">
        <v>32</v>
      </c>
      <c r="F2195" s="327">
        <v>0</v>
      </c>
      <c r="G2195" s="42"/>
      <c r="H2195" s="48"/>
    </row>
    <row r="2196" s="2" customFormat="1" ht="16.8" customHeight="1">
      <c r="A2196" s="42"/>
      <c r="B2196" s="48"/>
      <c r="C2196" s="322" t="s">
        <v>4335</v>
      </c>
      <c r="D2196" s="323" t="s">
        <v>4335</v>
      </c>
      <c r="E2196" s="324" t="s">
        <v>32</v>
      </c>
      <c r="F2196" s="325">
        <v>0</v>
      </c>
      <c r="G2196" s="42"/>
      <c r="H2196" s="48"/>
    </row>
    <row r="2197" s="2" customFormat="1" ht="16.8" customHeight="1">
      <c r="A2197" s="42"/>
      <c r="B2197" s="48"/>
      <c r="C2197" s="326" t="s">
        <v>4335</v>
      </c>
      <c r="D2197" s="326" t="s">
        <v>4376</v>
      </c>
      <c r="E2197" s="20" t="s">
        <v>32</v>
      </c>
      <c r="F2197" s="327">
        <v>0</v>
      </c>
      <c r="G2197" s="42"/>
      <c r="H2197" s="48"/>
    </row>
    <row r="2198" s="2" customFormat="1" ht="16.8" customHeight="1">
      <c r="A2198" s="42"/>
      <c r="B2198" s="48"/>
      <c r="C2198" s="322" t="s">
        <v>4077</v>
      </c>
      <c r="D2198" s="323" t="s">
        <v>4077</v>
      </c>
      <c r="E2198" s="324" t="s">
        <v>32</v>
      </c>
      <c r="F2198" s="325">
        <v>0</v>
      </c>
      <c r="G2198" s="42"/>
      <c r="H2198" s="48"/>
    </row>
    <row r="2199" s="2" customFormat="1" ht="16.8" customHeight="1">
      <c r="A2199" s="42"/>
      <c r="B2199" s="48"/>
      <c r="C2199" s="326" t="s">
        <v>4077</v>
      </c>
      <c r="D2199" s="326" t="s">
        <v>4377</v>
      </c>
      <c r="E2199" s="20" t="s">
        <v>32</v>
      </c>
      <c r="F2199" s="327">
        <v>0</v>
      </c>
      <c r="G2199" s="42"/>
      <c r="H2199" s="48"/>
    </row>
    <row r="2200" s="2" customFormat="1" ht="16.8" customHeight="1">
      <c r="A2200" s="42"/>
      <c r="B2200" s="48"/>
      <c r="C2200" s="322" t="s">
        <v>4378</v>
      </c>
      <c r="D2200" s="323" t="s">
        <v>4378</v>
      </c>
      <c r="E2200" s="324" t="s">
        <v>32</v>
      </c>
      <c r="F2200" s="325">
        <v>32.899999999999999</v>
      </c>
      <c r="G2200" s="42"/>
      <c r="H2200" s="48"/>
    </row>
    <row r="2201" s="2" customFormat="1" ht="16.8" customHeight="1">
      <c r="A2201" s="42"/>
      <c r="B2201" s="48"/>
      <c r="C2201" s="326" t="s">
        <v>32</v>
      </c>
      <c r="D2201" s="326" t="s">
        <v>2007</v>
      </c>
      <c r="E2201" s="20" t="s">
        <v>32</v>
      </c>
      <c r="F2201" s="327">
        <v>0</v>
      </c>
      <c r="G2201" s="42"/>
      <c r="H2201" s="48"/>
    </row>
    <row r="2202" s="2" customFormat="1" ht="16.8" customHeight="1">
      <c r="A2202" s="42"/>
      <c r="B2202" s="48"/>
      <c r="C2202" s="326" t="s">
        <v>4378</v>
      </c>
      <c r="D2202" s="326" t="s">
        <v>4379</v>
      </c>
      <c r="E2202" s="20" t="s">
        <v>32</v>
      </c>
      <c r="F2202" s="327">
        <v>32.899999999999999</v>
      </c>
      <c r="G2202" s="42"/>
      <c r="H2202" s="48"/>
    </row>
    <row r="2203" s="2" customFormat="1" ht="16.8" customHeight="1">
      <c r="A2203" s="42"/>
      <c r="B2203" s="48"/>
      <c r="C2203" s="322" t="s">
        <v>4380</v>
      </c>
      <c r="D2203" s="323" t="s">
        <v>4380</v>
      </c>
      <c r="E2203" s="324" t="s">
        <v>32</v>
      </c>
      <c r="F2203" s="325">
        <v>0</v>
      </c>
      <c r="G2203" s="42"/>
      <c r="H2203" s="48"/>
    </row>
    <row r="2204" s="2" customFormat="1" ht="16.8" customHeight="1">
      <c r="A2204" s="42"/>
      <c r="B2204" s="48"/>
      <c r="C2204" s="326" t="s">
        <v>4380</v>
      </c>
      <c r="D2204" s="326" t="s">
        <v>4381</v>
      </c>
      <c r="E2204" s="20" t="s">
        <v>32</v>
      </c>
      <c r="F2204" s="327">
        <v>0</v>
      </c>
      <c r="G2204" s="42"/>
      <c r="H2204" s="48"/>
    </row>
    <row r="2205" s="2" customFormat="1" ht="16.8" customHeight="1">
      <c r="A2205" s="42"/>
      <c r="B2205" s="48"/>
      <c r="C2205" s="322" t="s">
        <v>4382</v>
      </c>
      <c r="D2205" s="323" t="s">
        <v>4382</v>
      </c>
      <c r="E2205" s="324" t="s">
        <v>32</v>
      </c>
      <c r="F2205" s="325">
        <v>0</v>
      </c>
      <c r="G2205" s="42"/>
      <c r="H2205" s="48"/>
    </row>
    <row r="2206" s="2" customFormat="1" ht="16.8" customHeight="1">
      <c r="A2206" s="42"/>
      <c r="B2206" s="48"/>
      <c r="C2206" s="326" t="s">
        <v>4382</v>
      </c>
      <c r="D2206" s="326" t="s">
        <v>4383</v>
      </c>
      <c r="E2206" s="20" t="s">
        <v>32</v>
      </c>
      <c r="F2206" s="327">
        <v>0</v>
      </c>
      <c r="G2206" s="42"/>
      <c r="H2206" s="48"/>
    </row>
    <row r="2207" s="2" customFormat="1" ht="16.8" customHeight="1">
      <c r="A2207" s="42"/>
      <c r="B2207" s="48"/>
      <c r="C2207" s="322" t="s">
        <v>3273</v>
      </c>
      <c r="D2207" s="323" t="s">
        <v>3273</v>
      </c>
      <c r="E2207" s="324" t="s">
        <v>32</v>
      </c>
      <c r="F2207" s="325">
        <v>13.279999999999999</v>
      </c>
      <c r="G2207" s="42"/>
      <c r="H2207" s="48"/>
    </row>
    <row r="2208" s="2" customFormat="1" ht="16.8" customHeight="1">
      <c r="A2208" s="42"/>
      <c r="B2208" s="48"/>
      <c r="C2208" s="326" t="s">
        <v>3273</v>
      </c>
      <c r="D2208" s="326" t="s">
        <v>3363</v>
      </c>
      <c r="E2208" s="20" t="s">
        <v>32</v>
      </c>
      <c r="F2208" s="327">
        <v>0</v>
      </c>
      <c r="G2208" s="42"/>
      <c r="H2208" s="48"/>
    </row>
    <row r="2209" s="2" customFormat="1" ht="16.8" customHeight="1">
      <c r="A2209" s="42"/>
      <c r="B2209" s="48"/>
      <c r="C2209" s="328" t="s">
        <v>3952</v>
      </c>
      <c r="D2209" s="42"/>
      <c r="E2209" s="42"/>
      <c r="F2209" s="42"/>
      <c r="G2209" s="42"/>
      <c r="H2209" s="48"/>
    </row>
    <row r="2210" s="2" customFormat="1" ht="16.8" customHeight="1">
      <c r="A2210" s="42"/>
      <c r="B2210" s="48"/>
      <c r="C2210" s="326" t="s">
        <v>2023</v>
      </c>
      <c r="D2210" s="326" t="s">
        <v>2024</v>
      </c>
      <c r="E2210" s="20" t="s">
        <v>1749</v>
      </c>
      <c r="F2210" s="327">
        <v>13.944000000000001</v>
      </c>
      <c r="G2210" s="42"/>
      <c r="H2210" s="48"/>
    </row>
    <row r="2211" s="2" customFormat="1" ht="16.8" customHeight="1">
      <c r="A2211" s="42"/>
      <c r="B2211" s="48"/>
      <c r="C2211" s="322" t="s">
        <v>3367</v>
      </c>
      <c r="D2211" s="323" t="s">
        <v>3367</v>
      </c>
      <c r="E2211" s="324" t="s">
        <v>32</v>
      </c>
      <c r="F2211" s="325">
        <v>5.8799999999999999</v>
      </c>
      <c r="G2211" s="42"/>
      <c r="H2211" s="48"/>
    </row>
    <row r="2212" s="2" customFormat="1" ht="16.8" customHeight="1">
      <c r="A2212" s="42"/>
      <c r="B2212" s="48"/>
      <c r="C2212" s="326" t="s">
        <v>3367</v>
      </c>
      <c r="D2212" s="326" t="s">
        <v>3368</v>
      </c>
      <c r="E2212" s="20" t="s">
        <v>32</v>
      </c>
      <c r="F2212" s="327">
        <v>5.8799999999999999</v>
      </c>
      <c r="G2212" s="42"/>
      <c r="H2212" s="48"/>
    </row>
    <row r="2213" s="2" customFormat="1" ht="16.8" customHeight="1">
      <c r="A2213" s="42"/>
      <c r="B2213" s="48"/>
      <c r="C2213" s="322" t="s">
        <v>4080</v>
      </c>
      <c r="D2213" s="323" t="s">
        <v>4080</v>
      </c>
      <c r="E2213" s="324" t="s">
        <v>32</v>
      </c>
      <c r="F2213" s="325">
        <v>0</v>
      </c>
      <c r="G2213" s="42"/>
      <c r="H2213" s="48"/>
    </row>
    <row r="2214" s="2" customFormat="1" ht="16.8" customHeight="1">
      <c r="A2214" s="42"/>
      <c r="B2214" s="48"/>
      <c r="C2214" s="326" t="s">
        <v>4080</v>
      </c>
      <c r="D2214" s="326" t="s">
        <v>4081</v>
      </c>
      <c r="E2214" s="20" t="s">
        <v>32</v>
      </c>
      <c r="F2214" s="327">
        <v>0</v>
      </c>
      <c r="G2214" s="42"/>
      <c r="H2214" s="48"/>
    </row>
    <row r="2215" s="2" customFormat="1" ht="16.8" customHeight="1">
      <c r="A2215" s="42"/>
      <c r="B2215" s="48"/>
      <c r="C2215" s="322" t="s">
        <v>4089</v>
      </c>
      <c r="D2215" s="323" t="s">
        <v>4089</v>
      </c>
      <c r="E2215" s="324" t="s">
        <v>32</v>
      </c>
      <c r="F2215" s="325">
        <v>0</v>
      </c>
      <c r="G2215" s="42"/>
      <c r="H2215" s="48"/>
    </row>
    <row r="2216" s="2" customFormat="1" ht="16.8" customHeight="1">
      <c r="A2216" s="42"/>
      <c r="B2216" s="48"/>
      <c r="C2216" s="326" t="s">
        <v>4089</v>
      </c>
      <c r="D2216" s="326" t="s">
        <v>4090</v>
      </c>
      <c r="E2216" s="20" t="s">
        <v>32</v>
      </c>
      <c r="F2216" s="327">
        <v>0</v>
      </c>
      <c r="G2216" s="42"/>
      <c r="H2216" s="48"/>
    </row>
    <row r="2217" s="2" customFormat="1" ht="16.8" customHeight="1">
      <c r="A2217" s="42"/>
      <c r="B2217" s="48"/>
      <c r="C2217" s="322" t="s">
        <v>4240</v>
      </c>
      <c r="D2217" s="323" t="s">
        <v>4240</v>
      </c>
      <c r="E2217" s="324" t="s">
        <v>32</v>
      </c>
      <c r="F2217" s="325">
        <v>0</v>
      </c>
      <c r="G2217" s="42"/>
      <c r="H2217" s="48"/>
    </row>
    <row r="2218" s="2" customFormat="1" ht="16.8" customHeight="1">
      <c r="A2218" s="42"/>
      <c r="B2218" s="48"/>
      <c r="C2218" s="326" t="s">
        <v>4240</v>
      </c>
      <c r="D2218" s="326" t="s">
        <v>4303</v>
      </c>
      <c r="E2218" s="20" t="s">
        <v>32</v>
      </c>
      <c r="F2218" s="327">
        <v>0</v>
      </c>
      <c r="G2218" s="42"/>
      <c r="H2218" s="48"/>
    </row>
    <row r="2219" s="2" customFormat="1" ht="16.8" customHeight="1">
      <c r="A2219" s="42"/>
      <c r="B2219" s="48"/>
      <c r="C2219" s="322" t="s">
        <v>4384</v>
      </c>
      <c r="D2219" s="323" t="s">
        <v>4384</v>
      </c>
      <c r="E2219" s="324" t="s">
        <v>32</v>
      </c>
      <c r="F2219" s="325">
        <v>0</v>
      </c>
      <c r="G2219" s="42"/>
      <c r="H2219" s="48"/>
    </row>
    <row r="2220" s="2" customFormat="1" ht="16.8" customHeight="1">
      <c r="A2220" s="42"/>
      <c r="B2220" s="48"/>
      <c r="C2220" s="326" t="s">
        <v>4384</v>
      </c>
      <c r="D2220" s="326" t="s">
        <v>4385</v>
      </c>
      <c r="E2220" s="20" t="s">
        <v>32</v>
      </c>
      <c r="F2220" s="327">
        <v>0</v>
      </c>
      <c r="G2220" s="42"/>
      <c r="H2220" s="48"/>
    </row>
    <row r="2221" s="2" customFormat="1" ht="16.8" customHeight="1">
      <c r="A2221" s="42"/>
      <c r="B2221" s="48"/>
      <c r="C2221" s="322" t="s">
        <v>4386</v>
      </c>
      <c r="D2221" s="323" t="s">
        <v>4386</v>
      </c>
      <c r="E2221" s="324" t="s">
        <v>32</v>
      </c>
      <c r="F2221" s="325">
        <v>0</v>
      </c>
      <c r="G2221" s="42"/>
      <c r="H2221" s="48"/>
    </row>
    <row r="2222" s="2" customFormat="1" ht="16.8" customHeight="1">
      <c r="A2222" s="42"/>
      <c r="B2222" s="48"/>
      <c r="C2222" s="326" t="s">
        <v>4386</v>
      </c>
      <c r="D2222" s="326" t="s">
        <v>4387</v>
      </c>
      <c r="E2222" s="20" t="s">
        <v>32</v>
      </c>
      <c r="F2222" s="327">
        <v>0</v>
      </c>
      <c r="G2222" s="42"/>
      <c r="H2222" s="48"/>
    </row>
    <row r="2223" s="2" customFormat="1" ht="16.8" customHeight="1">
      <c r="A2223" s="42"/>
      <c r="B2223" s="48"/>
      <c r="C2223" s="322" t="s">
        <v>4388</v>
      </c>
      <c r="D2223" s="323" t="s">
        <v>4388</v>
      </c>
      <c r="E2223" s="324" t="s">
        <v>32</v>
      </c>
      <c r="F2223" s="325">
        <v>0</v>
      </c>
      <c r="G2223" s="42"/>
      <c r="H2223" s="48"/>
    </row>
    <row r="2224" s="2" customFormat="1" ht="16.8" customHeight="1">
      <c r="A2224" s="42"/>
      <c r="B2224" s="48"/>
      <c r="C2224" s="326" t="s">
        <v>4388</v>
      </c>
      <c r="D2224" s="326" t="s">
        <v>4389</v>
      </c>
      <c r="E2224" s="20" t="s">
        <v>32</v>
      </c>
      <c r="F2224" s="327">
        <v>0</v>
      </c>
      <c r="G2224" s="42"/>
      <c r="H2224" s="48"/>
    </row>
    <row r="2225" s="2" customFormat="1" ht="16.8" customHeight="1">
      <c r="A2225" s="42"/>
      <c r="B2225" s="48"/>
      <c r="C2225" s="322" t="s">
        <v>3364</v>
      </c>
      <c r="D2225" s="323" t="s">
        <v>3364</v>
      </c>
      <c r="E2225" s="324" t="s">
        <v>32</v>
      </c>
      <c r="F2225" s="325">
        <v>13.944000000000001</v>
      </c>
      <c r="G2225" s="42"/>
      <c r="H2225" s="48"/>
    </row>
    <row r="2226" s="2" customFormat="1" ht="16.8" customHeight="1">
      <c r="A2226" s="42"/>
      <c r="B2226" s="48"/>
      <c r="C2226" s="326" t="s">
        <v>3273</v>
      </c>
      <c r="D2226" s="326" t="s">
        <v>3363</v>
      </c>
      <c r="E2226" s="20" t="s">
        <v>32</v>
      </c>
      <c r="F2226" s="327">
        <v>0</v>
      </c>
      <c r="G2226" s="42"/>
      <c r="H2226" s="48"/>
    </row>
    <row r="2227" s="2" customFormat="1" ht="16.8" customHeight="1">
      <c r="A2227" s="42"/>
      <c r="B2227" s="48"/>
      <c r="C2227" s="326" t="s">
        <v>3364</v>
      </c>
      <c r="D2227" s="326" t="s">
        <v>3365</v>
      </c>
      <c r="E2227" s="20" t="s">
        <v>32</v>
      </c>
      <c r="F2227" s="327">
        <v>13.944000000000001</v>
      </c>
      <c r="G2227" s="42"/>
      <c r="H2227" s="48"/>
    </row>
    <row r="2228" s="2" customFormat="1" ht="7.44" customHeight="1">
      <c r="A2228" s="42"/>
      <c r="B2228" s="169"/>
      <c r="C2228" s="170"/>
      <c r="D2228" s="170"/>
      <c r="E2228" s="170"/>
      <c r="F2228" s="170"/>
      <c r="G2228" s="170"/>
      <c r="H2228" s="48"/>
    </row>
    <row r="2229" s="2" customFormat="1">
      <c r="A2229" s="42"/>
      <c r="B2229" s="42"/>
      <c r="C2229" s="42"/>
      <c r="D2229" s="42"/>
      <c r="E2229" s="42"/>
      <c r="F2229" s="42"/>
      <c r="G2229" s="42"/>
      <c r="H2229" s="42"/>
    </row>
  </sheetData>
  <sheetProtection sheet="1" formatColumns="0" formatRows="0" objects="1" scenarios="1" spinCount="100000" saltValue="zD+baKLA3NFubPs7J1KBwd+O3CZxP8mJ8gRfe+xqgU3VQjTueXiCi/OiChRHLaYLjlkse8rCqgvmQRf2Yz1U3w==" hashValue="MVkzYWh7rXooLKNFlL8L4p3t6oGlf2EVzczbxHTrokEXyg1ufWG1dXehqz4IZkYm0go/ZFjSxxfDBuSLqdzpJQ==" algorithmName="SHA-512" password="CC35"/>
  <mergeCells count="2">
    <mergeCell ref="D5:F5"/>
    <mergeCell ref="D6:F6"/>
  </mergeCells>
  <pageSetup paperSize="9" orientation="portrait" blackAndWhite="1" fitToHeight="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zoomScale="110" zoomScaleNormal="110" zoomScaleSheetLayoutView="60" zoomScalePageLayoutView="100" workbookViewId="0" topLeftCell="A43"/>
  </sheetViews>
  <cols>
    <col min="1" max="1" width="8.332031" style="329" customWidth="1"/>
    <col min="2" max="2" width="1.667969" style="329" customWidth="1"/>
    <col min="3" max="4" width="5" style="329" customWidth="1"/>
    <col min="5" max="5" width="11.66016" style="329" customWidth="1"/>
    <col min="6" max="6" width="9.160156" style="329" customWidth="1"/>
    <col min="7" max="7" width="5" style="329" customWidth="1"/>
    <col min="8" max="8" width="77.83203" style="329" customWidth="1"/>
    <col min="9" max="10" width="20" style="329" customWidth="1"/>
    <col min="11" max="11" width="1.667969" style="329" customWidth="1"/>
  </cols>
  <sheetData>
    <row r="1" s="1" customFormat="1" ht="37.5" customHeight="1"/>
    <row r="2" s="1" customFormat="1" ht="7.5" customHeight="1">
      <c r="B2" s="330"/>
      <c r="C2" s="331"/>
      <c r="D2" s="331"/>
      <c r="E2" s="331"/>
      <c r="F2" s="331"/>
      <c r="G2" s="331"/>
      <c r="H2" s="331"/>
      <c r="I2" s="331"/>
      <c r="J2" s="331"/>
      <c r="K2" s="332"/>
    </row>
    <row r="3" s="17" customFormat="1" ht="45" customHeight="1">
      <c r="B3" s="333"/>
      <c r="C3" s="334" t="s">
        <v>4390</v>
      </c>
      <c r="D3" s="334"/>
      <c r="E3" s="334"/>
      <c r="F3" s="334"/>
      <c r="G3" s="334"/>
      <c r="H3" s="334"/>
      <c r="I3" s="334"/>
      <c r="J3" s="334"/>
      <c r="K3" s="335"/>
    </row>
    <row r="4" s="1" customFormat="1" ht="25.5" customHeight="1">
      <c r="B4" s="336"/>
      <c r="C4" s="337" t="s">
        <v>4391</v>
      </c>
      <c r="D4" s="337"/>
      <c r="E4" s="337"/>
      <c r="F4" s="337"/>
      <c r="G4" s="337"/>
      <c r="H4" s="337"/>
      <c r="I4" s="337"/>
      <c r="J4" s="337"/>
      <c r="K4" s="338"/>
    </row>
    <row r="5" s="1" customFormat="1" ht="5.25" customHeight="1">
      <c r="B5" s="336"/>
      <c r="C5" s="339"/>
      <c r="D5" s="339"/>
      <c r="E5" s="339"/>
      <c r="F5" s="339"/>
      <c r="G5" s="339"/>
      <c r="H5" s="339"/>
      <c r="I5" s="339"/>
      <c r="J5" s="339"/>
      <c r="K5" s="338"/>
    </row>
    <row r="6" s="1" customFormat="1" ht="15" customHeight="1">
      <c r="B6" s="336"/>
      <c r="C6" s="340" t="s">
        <v>4392</v>
      </c>
      <c r="D6" s="340"/>
      <c r="E6" s="340"/>
      <c r="F6" s="340"/>
      <c r="G6" s="340"/>
      <c r="H6" s="340"/>
      <c r="I6" s="340"/>
      <c r="J6" s="340"/>
      <c r="K6" s="338"/>
    </row>
    <row r="7" s="1" customFormat="1" ht="15" customHeight="1">
      <c r="B7" s="341"/>
      <c r="C7" s="340" t="s">
        <v>4393</v>
      </c>
      <c r="D7" s="340"/>
      <c r="E7" s="340"/>
      <c r="F7" s="340"/>
      <c r="G7" s="340"/>
      <c r="H7" s="340"/>
      <c r="I7" s="340"/>
      <c r="J7" s="340"/>
      <c r="K7" s="338"/>
    </row>
    <row r="8" s="1" customFormat="1" ht="12.75" customHeight="1">
      <c r="B8" s="341"/>
      <c r="C8" s="340"/>
      <c r="D8" s="340"/>
      <c r="E8" s="340"/>
      <c r="F8" s="340"/>
      <c r="G8" s="340"/>
      <c r="H8" s="340"/>
      <c r="I8" s="340"/>
      <c r="J8" s="340"/>
      <c r="K8" s="338"/>
    </row>
    <row r="9" s="1" customFormat="1" ht="15" customHeight="1">
      <c r="B9" s="341"/>
      <c r="C9" s="340" t="s">
        <v>4394</v>
      </c>
      <c r="D9" s="340"/>
      <c r="E9" s="340"/>
      <c r="F9" s="340"/>
      <c r="G9" s="340"/>
      <c r="H9" s="340"/>
      <c r="I9" s="340"/>
      <c r="J9" s="340"/>
      <c r="K9" s="338"/>
    </row>
    <row r="10" s="1" customFormat="1" ht="15" customHeight="1">
      <c r="B10" s="341"/>
      <c r="C10" s="340"/>
      <c r="D10" s="340" t="s">
        <v>4395</v>
      </c>
      <c r="E10" s="340"/>
      <c r="F10" s="340"/>
      <c r="G10" s="340"/>
      <c r="H10" s="340"/>
      <c r="I10" s="340"/>
      <c r="J10" s="340"/>
      <c r="K10" s="338"/>
    </row>
    <row r="11" s="1" customFormat="1" ht="15" customHeight="1">
      <c r="B11" s="341"/>
      <c r="C11" s="342"/>
      <c r="D11" s="340" t="s">
        <v>4396</v>
      </c>
      <c r="E11" s="340"/>
      <c r="F11" s="340"/>
      <c r="G11" s="340"/>
      <c r="H11" s="340"/>
      <c r="I11" s="340"/>
      <c r="J11" s="340"/>
      <c r="K11" s="338"/>
    </row>
    <row r="12" s="1" customFormat="1" ht="15" customHeight="1">
      <c r="B12" s="341"/>
      <c r="C12" s="342"/>
      <c r="D12" s="340"/>
      <c r="E12" s="340"/>
      <c r="F12" s="340"/>
      <c r="G12" s="340"/>
      <c r="H12" s="340"/>
      <c r="I12" s="340"/>
      <c r="J12" s="340"/>
      <c r="K12" s="338"/>
    </row>
    <row r="13" s="1" customFormat="1" ht="15" customHeight="1">
      <c r="B13" s="341"/>
      <c r="C13" s="342"/>
      <c r="D13" s="343" t="s">
        <v>4397</v>
      </c>
      <c r="E13" s="340"/>
      <c r="F13" s="340"/>
      <c r="G13" s="340"/>
      <c r="H13" s="340"/>
      <c r="I13" s="340"/>
      <c r="J13" s="340"/>
      <c r="K13" s="338"/>
    </row>
    <row r="14" s="1" customFormat="1" ht="12.75" customHeight="1">
      <c r="B14" s="341"/>
      <c r="C14" s="342"/>
      <c r="D14" s="342"/>
      <c r="E14" s="342"/>
      <c r="F14" s="342"/>
      <c r="G14" s="342"/>
      <c r="H14" s="342"/>
      <c r="I14" s="342"/>
      <c r="J14" s="342"/>
      <c r="K14" s="338"/>
    </row>
    <row r="15" s="1" customFormat="1" ht="15" customHeight="1">
      <c r="B15" s="341"/>
      <c r="C15" s="342"/>
      <c r="D15" s="340" t="s">
        <v>4398</v>
      </c>
      <c r="E15" s="340"/>
      <c r="F15" s="340"/>
      <c r="G15" s="340"/>
      <c r="H15" s="340"/>
      <c r="I15" s="340"/>
      <c r="J15" s="340"/>
      <c r="K15" s="338"/>
    </row>
    <row r="16" s="1" customFormat="1" ht="15" customHeight="1">
      <c r="B16" s="341"/>
      <c r="C16" s="342"/>
      <c r="D16" s="340" t="s">
        <v>4399</v>
      </c>
      <c r="E16" s="340"/>
      <c r="F16" s="340"/>
      <c r="G16" s="340"/>
      <c r="H16" s="340"/>
      <c r="I16" s="340"/>
      <c r="J16" s="340"/>
      <c r="K16" s="338"/>
    </row>
    <row r="17" s="1" customFormat="1" ht="15" customHeight="1">
      <c r="B17" s="341"/>
      <c r="C17" s="342"/>
      <c r="D17" s="340" t="s">
        <v>4400</v>
      </c>
      <c r="E17" s="340"/>
      <c r="F17" s="340"/>
      <c r="G17" s="340"/>
      <c r="H17" s="340"/>
      <c r="I17" s="340"/>
      <c r="J17" s="340"/>
      <c r="K17" s="338"/>
    </row>
    <row r="18" s="1" customFormat="1" ht="15" customHeight="1">
      <c r="B18" s="341"/>
      <c r="C18" s="342"/>
      <c r="D18" s="342"/>
      <c r="E18" s="344" t="s">
        <v>83</v>
      </c>
      <c r="F18" s="340" t="s">
        <v>4401</v>
      </c>
      <c r="G18" s="340"/>
      <c r="H18" s="340"/>
      <c r="I18" s="340"/>
      <c r="J18" s="340"/>
      <c r="K18" s="338"/>
    </row>
    <row r="19" s="1" customFormat="1" ht="15" customHeight="1">
      <c r="B19" s="341"/>
      <c r="C19" s="342"/>
      <c r="D19" s="342"/>
      <c r="E19" s="344" t="s">
        <v>4402</v>
      </c>
      <c r="F19" s="340" t="s">
        <v>4403</v>
      </c>
      <c r="G19" s="340"/>
      <c r="H19" s="340"/>
      <c r="I19" s="340"/>
      <c r="J19" s="340"/>
      <c r="K19" s="338"/>
    </row>
    <row r="20" s="1" customFormat="1" ht="15" customHeight="1">
      <c r="B20" s="341"/>
      <c r="C20" s="342"/>
      <c r="D20" s="342"/>
      <c r="E20" s="344" t="s">
        <v>4404</v>
      </c>
      <c r="F20" s="340" t="s">
        <v>4405</v>
      </c>
      <c r="G20" s="340"/>
      <c r="H20" s="340"/>
      <c r="I20" s="340"/>
      <c r="J20" s="340"/>
      <c r="K20" s="338"/>
    </row>
    <row r="21" s="1" customFormat="1" ht="15" customHeight="1">
      <c r="B21" s="341"/>
      <c r="C21" s="342"/>
      <c r="D21" s="342"/>
      <c r="E21" s="344" t="s">
        <v>4406</v>
      </c>
      <c r="F21" s="340" t="s">
        <v>4407</v>
      </c>
      <c r="G21" s="340"/>
      <c r="H21" s="340"/>
      <c r="I21" s="340"/>
      <c r="J21" s="340"/>
      <c r="K21" s="338"/>
    </row>
    <row r="22" s="1" customFormat="1" ht="15" customHeight="1">
      <c r="B22" s="341"/>
      <c r="C22" s="342"/>
      <c r="D22" s="342"/>
      <c r="E22" s="344" t="s">
        <v>533</v>
      </c>
      <c r="F22" s="340" t="s">
        <v>534</v>
      </c>
      <c r="G22" s="340"/>
      <c r="H22" s="340"/>
      <c r="I22" s="340"/>
      <c r="J22" s="340"/>
      <c r="K22" s="338"/>
    </row>
    <row r="23" s="1" customFormat="1" ht="15" customHeight="1">
      <c r="B23" s="341"/>
      <c r="C23" s="342"/>
      <c r="D23" s="342"/>
      <c r="E23" s="344" t="s">
        <v>90</v>
      </c>
      <c r="F23" s="340" t="s">
        <v>4408</v>
      </c>
      <c r="G23" s="340"/>
      <c r="H23" s="340"/>
      <c r="I23" s="340"/>
      <c r="J23" s="340"/>
      <c r="K23" s="338"/>
    </row>
    <row r="24" s="1" customFormat="1" ht="12.75" customHeight="1">
      <c r="B24" s="341"/>
      <c r="C24" s="342"/>
      <c r="D24" s="342"/>
      <c r="E24" s="342"/>
      <c r="F24" s="342"/>
      <c r="G24" s="342"/>
      <c r="H24" s="342"/>
      <c r="I24" s="342"/>
      <c r="J24" s="342"/>
      <c r="K24" s="338"/>
    </row>
    <row r="25" s="1" customFormat="1" ht="15" customHeight="1">
      <c r="B25" s="341"/>
      <c r="C25" s="340" t="s">
        <v>4409</v>
      </c>
      <c r="D25" s="340"/>
      <c r="E25" s="340"/>
      <c r="F25" s="340"/>
      <c r="G25" s="340"/>
      <c r="H25" s="340"/>
      <c r="I25" s="340"/>
      <c r="J25" s="340"/>
      <c r="K25" s="338"/>
    </row>
    <row r="26" s="1" customFormat="1" ht="15" customHeight="1">
      <c r="B26" s="341"/>
      <c r="C26" s="340" t="s">
        <v>4410</v>
      </c>
      <c r="D26" s="340"/>
      <c r="E26" s="340"/>
      <c r="F26" s="340"/>
      <c r="G26" s="340"/>
      <c r="H26" s="340"/>
      <c r="I26" s="340"/>
      <c r="J26" s="340"/>
      <c r="K26" s="338"/>
    </row>
    <row r="27" s="1" customFormat="1" ht="15" customHeight="1">
      <c r="B27" s="341"/>
      <c r="C27" s="340"/>
      <c r="D27" s="340" t="s">
        <v>4411</v>
      </c>
      <c r="E27" s="340"/>
      <c r="F27" s="340"/>
      <c r="G27" s="340"/>
      <c r="H27" s="340"/>
      <c r="I27" s="340"/>
      <c r="J27" s="340"/>
      <c r="K27" s="338"/>
    </row>
    <row r="28" s="1" customFormat="1" ht="15" customHeight="1">
      <c r="B28" s="341"/>
      <c r="C28" s="342"/>
      <c r="D28" s="340" t="s">
        <v>4412</v>
      </c>
      <c r="E28" s="340"/>
      <c r="F28" s="340"/>
      <c r="G28" s="340"/>
      <c r="H28" s="340"/>
      <c r="I28" s="340"/>
      <c r="J28" s="340"/>
      <c r="K28" s="338"/>
    </row>
    <row r="29" s="1" customFormat="1" ht="12.75" customHeight="1">
      <c r="B29" s="341"/>
      <c r="C29" s="342"/>
      <c r="D29" s="342"/>
      <c r="E29" s="342"/>
      <c r="F29" s="342"/>
      <c r="G29" s="342"/>
      <c r="H29" s="342"/>
      <c r="I29" s="342"/>
      <c r="J29" s="342"/>
      <c r="K29" s="338"/>
    </row>
    <row r="30" s="1" customFormat="1" ht="15" customHeight="1">
      <c r="B30" s="341"/>
      <c r="C30" s="342"/>
      <c r="D30" s="340" t="s">
        <v>4413</v>
      </c>
      <c r="E30" s="340"/>
      <c r="F30" s="340"/>
      <c r="G30" s="340"/>
      <c r="H30" s="340"/>
      <c r="I30" s="340"/>
      <c r="J30" s="340"/>
      <c r="K30" s="338"/>
    </row>
    <row r="31" s="1" customFormat="1" ht="15" customHeight="1">
      <c r="B31" s="341"/>
      <c r="C31" s="342"/>
      <c r="D31" s="340" t="s">
        <v>4414</v>
      </c>
      <c r="E31" s="340"/>
      <c r="F31" s="340"/>
      <c r="G31" s="340"/>
      <c r="H31" s="340"/>
      <c r="I31" s="340"/>
      <c r="J31" s="340"/>
      <c r="K31" s="338"/>
    </row>
    <row r="32" s="1" customFormat="1" ht="12.75" customHeight="1">
      <c r="B32" s="341"/>
      <c r="C32" s="342"/>
      <c r="D32" s="342"/>
      <c r="E32" s="342"/>
      <c r="F32" s="342"/>
      <c r="G32" s="342"/>
      <c r="H32" s="342"/>
      <c r="I32" s="342"/>
      <c r="J32" s="342"/>
      <c r="K32" s="338"/>
    </row>
    <row r="33" s="1" customFormat="1" ht="15" customHeight="1">
      <c r="B33" s="341"/>
      <c r="C33" s="342"/>
      <c r="D33" s="340" t="s">
        <v>4415</v>
      </c>
      <c r="E33" s="340"/>
      <c r="F33" s="340"/>
      <c r="G33" s="340"/>
      <c r="H33" s="340"/>
      <c r="I33" s="340"/>
      <c r="J33" s="340"/>
      <c r="K33" s="338"/>
    </row>
    <row r="34" s="1" customFormat="1" ht="15" customHeight="1">
      <c r="B34" s="341"/>
      <c r="C34" s="342"/>
      <c r="D34" s="340" t="s">
        <v>4416</v>
      </c>
      <c r="E34" s="340"/>
      <c r="F34" s="340"/>
      <c r="G34" s="340"/>
      <c r="H34" s="340"/>
      <c r="I34" s="340"/>
      <c r="J34" s="340"/>
      <c r="K34" s="338"/>
    </row>
    <row r="35" s="1" customFormat="1" ht="15" customHeight="1">
      <c r="B35" s="341"/>
      <c r="C35" s="342"/>
      <c r="D35" s="340" t="s">
        <v>4417</v>
      </c>
      <c r="E35" s="340"/>
      <c r="F35" s="340"/>
      <c r="G35" s="340"/>
      <c r="H35" s="340"/>
      <c r="I35" s="340"/>
      <c r="J35" s="340"/>
      <c r="K35" s="338"/>
    </row>
    <row r="36" s="1" customFormat="1" ht="15" customHeight="1">
      <c r="B36" s="341"/>
      <c r="C36" s="342"/>
      <c r="D36" s="340"/>
      <c r="E36" s="343" t="s">
        <v>205</v>
      </c>
      <c r="F36" s="340"/>
      <c r="G36" s="340" t="s">
        <v>4418</v>
      </c>
      <c r="H36" s="340"/>
      <c r="I36" s="340"/>
      <c r="J36" s="340"/>
      <c r="K36" s="338"/>
    </row>
    <row r="37" s="1" customFormat="1" ht="30.75" customHeight="1">
      <c r="B37" s="341"/>
      <c r="C37" s="342"/>
      <c r="D37" s="340"/>
      <c r="E37" s="343" t="s">
        <v>4419</v>
      </c>
      <c r="F37" s="340"/>
      <c r="G37" s="340" t="s">
        <v>4420</v>
      </c>
      <c r="H37" s="340"/>
      <c r="I37" s="340"/>
      <c r="J37" s="340"/>
      <c r="K37" s="338"/>
    </row>
    <row r="38" s="1" customFormat="1" ht="15" customHeight="1">
      <c r="B38" s="341"/>
      <c r="C38" s="342"/>
      <c r="D38" s="340"/>
      <c r="E38" s="343" t="s">
        <v>58</v>
      </c>
      <c r="F38" s="340"/>
      <c r="G38" s="340" t="s">
        <v>4421</v>
      </c>
      <c r="H38" s="340"/>
      <c r="I38" s="340"/>
      <c r="J38" s="340"/>
      <c r="K38" s="338"/>
    </row>
    <row r="39" s="1" customFormat="1" ht="15" customHeight="1">
      <c r="B39" s="341"/>
      <c r="C39" s="342"/>
      <c r="D39" s="340"/>
      <c r="E39" s="343" t="s">
        <v>59</v>
      </c>
      <c r="F39" s="340"/>
      <c r="G39" s="340" t="s">
        <v>4422</v>
      </c>
      <c r="H39" s="340"/>
      <c r="I39" s="340"/>
      <c r="J39" s="340"/>
      <c r="K39" s="338"/>
    </row>
    <row r="40" s="1" customFormat="1" ht="15" customHeight="1">
      <c r="B40" s="341"/>
      <c r="C40" s="342"/>
      <c r="D40" s="340"/>
      <c r="E40" s="343" t="s">
        <v>206</v>
      </c>
      <c r="F40" s="340"/>
      <c r="G40" s="340" t="s">
        <v>4423</v>
      </c>
      <c r="H40" s="340"/>
      <c r="I40" s="340"/>
      <c r="J40" s="340"/>
      <c r="K40" s="338"/>
    </row>
    <row r="41" s="1" customFormat="1" ht="15" customHeight="1">
      <c r="B41" s="341"/>
      <c r="C41" s="342"/>
      <c r="D41" s="340"/>
      <c r="E41" s="343" t="s">
        <v>207</v>
      </c>
      <c r="F41" s="340"/>
      <c r="G41" s="340" t="s">
        <v>4424</v>
      </c>
      <c r="H41" s="340"/>
      <c r="I41" s="340"/>
      <c r="J41" s="340"/>
      <c r="K41" s="338"/>
    </row>
    <row r="42" s="1" customFormat="1" ht="15" customHeight="1">
      <c r="B42" s="341"/>
      <c r="C42" s="342"/>
      <c r="D42" s="340"/>
      <c r="E42" s="343" t="s">
        <v>4425</v>
      </c>
      <c r="F42" s="340"/>
      <c r="G42" s="340" t="s">
        <v>4426</v>
      </c>
      <c r="H42" s="340"/>
      <c r="I42" s="340"/>
      <c r="J42" s="340"/>
      <c r="K42" s="338"/>
    </row>
    <row r="43" s="1" customFormat="1" ht="15" customHeight="1">
      <c r="B43" s="341"/>
      <c r="C43" s="342"/>
      <c r="D43" s="340"/>
      <c r="E43" s="343"/>
      <c r="F43" s="340"/>
      <c r="G43" s="340" t="s">
        <v>4427</v>
      </c>
      <c r="H43" s="340"/>
      <c r="I43" s="340"/>
      <c r="J43" s="340"/>
      <c r="K43" s="338"/>
    </row>
    <row r="44" s="1" customFormat="1" ht="15" customHeight="1">
      <c r="B44" s="341"/>
      <c r="C44" s="342"/>
      <c r="D44" s="340"/>
      <c r="E44" s="343" t="s">
        <v>4428</v>
      </c>
      <c r="F44" s="340"/>
      <c r="G44" s="340" t="s">
        <v>4429</v>
      </c>
      <c r="H44" s="340"/>
      <c r="I44" s="340"/>
      <c r="J44" s="340"/>
      <c r="K44" s="338"/>
    </row>
    <row r="45" s="1" customFormat="1" ht="15" customHeight="1">
      <c r="B45" s="341"/>
      <c r="C45" s="342"/>
      <c r="D45" s="340"/>
      <c r="E45" s="343" t="s">
        <v>209</v>
      </c>
      <c r="F45" s="340"/>
      <c r="G45" s="340" t="s">
        <v>4430</v>
      </c>
      <c r="H45" s="340"/>
      <c r="I45" s="340"/>
      <c r="J45" s="340"/>
      <c r="K45" s="338"/>
    </row>
    <row r="46" s="1" customFormat="1" ht="12.75" customHeight="1">
      <c r="B46" s="341"/>
      <c r="C46" s="342"/>
      <c r="D46" s="340"/>
      <c r="E46" s="340"/>
      <c r="F46" s="340"/>
      <c r="G46" s="340"/>
      <c r="H46" s="340"/>
      <c r="I46" s="340"/>
      <c r="J46" s="340"/>
      <c r="K46" s="338"/>
    </row>
    <row r="47" s="1" customFormat="1" ht="15" customHeight="1">
      <c r="B47" s="341"/>
      <c r="C47" s="342"/>
      <c r="D47" s="340" t="s">
        <v>4431</v>
      </c>
      <c r="E47" s="340"/>
      <c r="F47" s="340"/>
      <c r="G47" s="340"/>
      <c r="H47" s="340"/>
      <c r="I47" s="340"/>
      <c r="J47" s="340"/>
      <c r="K47" s="338"/>
    </row>
    <row r="48" s="1" customFormat="1" ht="15" customHeight="1">
      <c r="B48" s="341"/>
      <c r="C48" s="342"/>
      <c r="D48" s="342"/>
      <c r="E48" s="340" t="s">
        <v>4432</v>
      </c>
      <c r="F48" s="340"/>
      <c r="G48" s="340"/>
      <c r="H48" s="340"/>
      <c r="I48" s="340"/>
      <c r="J48" s="340"/>
      <c r="K48" s="338"/>
    </row>
    <row r="49" s="1" customFormat="1" ht="15" customHeight="1">
      <c r="B49" s="341"/>
      <c r="C49" s="342"/>
      <c r="D49" s="342"/>
      <c r="E49" s="340" t="s">
        <v>4433</v>
      </c>
      <c r="F49" s="340"/>
      <c r="G49" s="340"/>
      <c r="H49" s="340"/>
      <c r="I49" s="340"/>
      <c r="J49" s="340"/>
      <c r="K49" s="338"/>
    </row>
    <row r="50" s="1" customFormat="1" ht="15" customHeight="1">
      <c r="B50" s="341"/>
      <c r="C50" s="342"/>
      <c r="D50" s="342"/>
      <c r="E50" s="340" t="s">
        <v>4434</v>
      </c>
      <c r="F50" s="340"/>
      <c r="G50" s="340"/>
      <c r="H50" s="340"/>
      <c r="I50" s="340"/>
      <c r="J50" s="340"/>
      <c r="K50" s="338"/>
    </row>
    <row r="51" s="1" customFormat="1" ht="15" customHeight="1">
      <c r="B51" s="341"/>
      <c r="C51" s="342"/>
      <c r="D51" s="340" t="s">
        <v>4435</v>
      </c>
      <c r="E51" s="340"/>
      <c r="F51" s="340"/>
      <c r="G51" s="340"/>
      <c r="H51" s="340"/>
      <c r="I51" s="340"/>
      <c r="J51" s="340"/>
      <c r="K51" s="338"/>
    </row>
    <row r="52" s="1" customFormat="1" ht="25.5" customHeight="1">
      <c r="B52" s="336"/>
      <c r="C52" s="337" t="s">
        <v>4436</v>
      </c>
      <c r="D52" s="337"/>
      <c r="E52" s="337"/>
      <c r="F52" s="337"/>
      <c r="G52" s="337"/>
      <c r="H52" s="337"/>
      <c r="I52" s="337"/>
      <c r="J52" s="337"/>
      <c r="K52" s="338"/>
    </row>
    <row r="53" s="1" customFormat="1" ht="5.25" customHeight="1">
      <c r="B53" s="336"/>
      <c r="C53" s="339"/>
      <c r="D53" s="339"/>
      <c r="E53" s="339"/>
      <c r="F53" s="339"/>
      <c r="G53" s="339"/>
      <c r="H53" s="339"/>
      <c r="I53" s="339"/>
      <c r="J53" s="339"/>
      <c r="K53" s="338"/>
    </row>
    <row r="54" s="1" customFormat="1" ht="15" customHeight="1">
      <c r="B54" s="336"/>
      <c r="C54" s="340" t="s">
        <v>4437</v>
      </c>
      <c r="D54" s="340"/>
      <c r="E54" s="340"/>
      <c r="F54" s="340"/>
      <c r="G54" s="340"/>
      <c r="H54" s="340"/>
      <c r="I54" s="340"/>
      <c r="J54" s="340"/>
      <c r="K54" s="338"/>
    </row>
    <row r="55" s="1" customFormat="1" ht="15" customHeight="1">
      <c r="B55" s="336"/>
      <c r="C55" s="340" t="s">
        <v>4438</v>
      </c>
      <c r="D55" s="340"/>
      <c r="E55" s="340"/>
      <c r="F55" s="340"/>
      <c r="G55" s="340"/>
      <c r="H55" s="340"/>
      <c r="I55" s="340"/>
      <c r="J55" s="340"/>
      <c r="K55" s="338"/>
    </row>
    <row r="56" s="1" customFormat="1" ht="12.75" customHeight="1">
      <c r="B56" s="336"/>
      <c r="C56" s="340"/>
      <c r="D56" s="340"/>
      <c r="E56" s="340"/>
      <c r="F56" s="340"/>
      <c r="G56" s="340"/>
      <c r="H56" s="340"/>
      <c r="I56" s="340"/>
      <c r="J56" s="340"/>
      <c r="K56" s="338"/>
    </row>
    <row r="57" s="1" customFormat="1" ht="15" customHeight="1">
      <c r="B57" s="336"/>
      <c r="C57" s="340" t="s">
        <v>4439</v>
      </c>
      <c r="D57" s="340"/>
      <c r="E57" s="340"/>
      <c r="F57" s="340"/>
      <c r="G57" s="340"/>
      <c r="H57" s="340"/>
      <c r="I57" s="340"/>
      <c r="J57" s="340"/>
      <c r="K57" s="338"/>
    </row>
    <row r="58" s="1" customFormat="1" ht="15" customHeight="1">
      <c r="B58" s="336"/>
      <c r="C58" s="342"/>
      <c r="D58" s="340" t="s">
        <v>4440</v>
      </c>
      <c r="E58" s="340"/>
      <c r="F58" s="340"/>
      <c r="G58" s="340"/>
      <c r="H58" s="340"/>
      <c r="I58" s="340"/>
      <c r="J58" s="340"/>
      <c r="K58" s="338"/>
    </row>
    <row r="59" s="1" customFormat="1" ht="15" customHeight="1">
      <c r="B59" s="336"/>
      <c r="C59" s="342"/>
      <c r="D59" s="340" t="s">
        <v>4441</v>
      </c>
      <c r="E59" s="340"/>
      <c r="F59" s="340"/>
      <c r="G59" s="340"/>
      <c r="H59" s="340"/>
      <c r="I59" s="340"/>
      <c r="J59" s="340"/>
      <c r="K59" s="338"/>
    </row>
    <row r="60" s="1" customFormat="1" ht="15" customHeight="1">
      <c r="B60" s="336"/>
      <c r="C60" s="342"/>
      <c r="D60" s="340" t="s">
        <v>4442</v>
      </c>
      <c r="E60" s="340"/>
      <c r="F60" s="340"/>
      <c r="G60" s="340"/>
      <c r="H60" s="340"/>
      <c r="I60" s="340"/>
      <c r="J60" s="340"/>
      <c r="K60" s="338"/>
    </row>
    <row r="61" s="1" customFormat="1" ht="15" customHeight="1">
      <c r="B61" s="336"/>
      <c r="C61" s="342"/>
      <c r="D61" s="340" t="s">
        <v>4443</v>
      </c>
      <c r="E61" s="340"/>
      <c r="F61" s="340"/>
      <c r="G61" s="340"/>
      <c r="H61" s="340"/>
      <c r="I61" s="340"/>
      <c r="J61" s="340"/>
      <c r="K61" s="338"/>
    </row>
    <row r="62" s="1" customFormat="1" ht="15" customHeight="1">
      <c r="B62" s="336"/>
      <c r="C62" s="342"/>
      <c r="D62" s="345" t="s">
        <v>4444</v>
      </c>
      <c r="E62" s="345"/>
      <c r="F62" s="345"/>
      <c r="G62" s="345"/>
      <c r="H62" s="345"/>
      <c r="I62" s="345"/>
      <c r="J62" s="345"/>
      <c r="K62" s="338"/>
    </row>
    <row r="63" s="1" customFormat="1" ht="15" customHeight="1">
      <c r="B63" s="336"/>
      <c r="C63" s="342"/>
      <c r="D63" s="340" t="s">
        <v>4445</v>
      </c>
      <c r="E63" s="340"/>
      <c r="F63" s="340"/>
      <c r="G63" s="340"/>
      <c r="H63" s="340"/>
      <c r="I63" s="340"/>
      <c r="J63" s="340"/>
      <c r="K63" s="338"/>
    </row>
    <row r="64" s="1" customFormat="1" ht="12.75" customHeight="1">
      <c r="B64" s="336"/>
      <c r="C64" s="342"/>
      <c r="D64" s="342"/>
      <c r="E64" s="346"/>
      <c r="F64" s="342"/>
      <c r="G64" s="342"/>
      <c r="H64" s="342"/>
      <c r="I64" s="342"/>
      <c r="J64" s="342"/>
      <c r="K64" s="338"/>
    </row>
    <row r="65" s="1" customFormat="1" ht="15" customHeight="1">
      <c r="B65" s="336"/>
      <c r="C65" s="342"/>
      <c r="D65" s="340" t="s">
        <v>4446</v>
      </c>
      <c r="E65" s="340"/>
      <c r="F65" s="340"/>
      <c r="G65" s="340"/>
      <c r="H65" s="340"/>
      <c r="I65" s="340"/>
      <c r="J65" s="340"/>
      <c r="K65" s="338"/>
    </row>
    <row r="66" s="1" customFormat="1" ht="15" customHeight="1">
      <c r="B66" s="336"/>
      <c r="C66" s="342"/>
      <c r="D66" s="345" t="s">
        <v>4447</v>
      </c>
      <c r="E66" s="345"/>
      <c r="F66" s="345"/>
      <c r="G66" s="345"/>
      <c r="H66" s="345"/>
      <c r="I66" s="345"/>
      <c r="J66" s="345"/>
      <c r="K66" s="338"/>
    </row>
    <row r="67" s="1" customFormat="1" ht="15" customHeight="1">
      <c r="B67" s="336"/>
      <c r="C67" s="342"/>
      <c r="D67" s="340" t="s">
        <v>4448</v>
      </c>
      <c r="E67" s="340"/>
      <c r="F67" s="340"/>
      <c r="G67" s="340"/>
      <c r="H67" s="340"/>
      <c r="I67" s="340"/>
      <c r="J67" s="340"/>
      <c r="K67" s="338"/>
    </row>
    <row r="68" s="1" customFormat="1" ht="15" customHeight="1">
      <c r="B68" s="336"/>
      <c r="C68" s="342"/>
      <c r="D68" s="340" t="s">
        <v>4449</v>
      </c>
      <c r="E68" s="340"/>
      <c r="F68" s="340"/>
      <c r="G68" s="340"/>
      <c r="H68" s="340"/>
      <c r="I68" s="340"/>
      <c r="J68" s="340"/>
      <c r="K68" s="338"/>
    </row>
    <row r="69" s="1" customFormat="1" ht="15" customHeight="1">
      <c r="B69" s="336"/>
      <c r="C69" s="342"/>
      <c r="D69" s="340" t="s">
        <v>4450</v>
      </c>
      <c r="E69" s="340"/>
      <c r="F69" s="340"/>
      <c r="G69" s="340"/>
      <c r="H69" s="340"/>
      <c r="I69" s="340"/>
      <c r="J69" s="340"/>
      <c r="K69" s="338"/>
    </row>
    <row r="70" s="1" customFormat="1" ht="15" customHeight="1">
      <c r="B70" s="336"/>
      <c r="C70" s="342"/>
      <c r="D70" s="340" t="s">
        <v>4451</v>
      </c>
      <c r="E70" s="340"/>
      <c r="F70" s="340"/>
      <c r="G70" s="340"/>
      <c r="H70" s="340"/>
      <c r="I70" s="340"/>
      <c r="J70" s="340"/>
      <c r="K70" s="338"/>
    </row>
    <row r="71" s="1" customFormat="1" ht="12.75" customHeight="1">
      <c r="B71" s="347"/>
      <c r="C71" s="348"/>
      <c r="D71" s="348"/>
      <c r="E71" s="348"/>
      <c r="F71" s="348"/>
      <c r="G71" s="348"/>
      <c r="H71" s="348"/>
      <c r="I71" s="348"/>
      <c r="J71" s="348"/>
      <c r="K71" s="349"/>
    </row>
    <row r="72" s="1" customFormat="1" ht="18.75" customHeight="1">
      <c r="B72" s="350"/>
      <c r="C72" s="350"/>
      <c r="D72" s="350"/>
      <c r="E72" s="350"/>
      <c r="F72" s="350"/>
      <c r="G72" s="350"/>
      <c r="H72" s="350"/>
      <c r="I72" s="350"/>
      <c r="J72" s="350"/>
      <c r="K72" s="351"/>
    </row>
    <row r="73" s="1" customFormat="1" ht="18.75" customHeight="1">
      <c r="B73" s="351"/>
      <c r="C73" s="351"/>
      <c r="D73" s="351"/>
      <c r="E73" s="351"/>
      <c r="F73" s="351"/>
      <c r="G73" s="351"/>
      <c r="H73" s="351"/>
      <c r="I73" s="351"/>
      <c r="J73" s="351"/>
      <c r="K73" s="351"/>
    </row>
    <row r="74" s="1" customFormat="1" ht="7.5" customHeight="1">
      <c r="B74" s="352"/>
      <c r="C74" s="353"/>
      <c r="D74" s="353"/>
      <c r="E74" s="353"/>
      <c r="F74" s="353"/>
      <c r="G74" s="353"/>
      <c r="H74" s="353"/>
      <c r="I74" s="353"/>
      <c r="J74" s="353"/>
      <c r="K74" s="354"/>
    </row>
    <row r="75" s="1" customFormat="1" ht="45" customHeight="1">
      <c r="B75" s="355"/>
      <c r="C75" s="356" t="s">
        <v>4452</v>
      </c>
      <c r="D75" s="356"/>
      <c r="E75" s="356"/>
      <c r="F75" s="356"/>
      <c r="G75" s="356"/>
      <c r="H75" s="356"/>
      <c r="I75" s="356"/>
      <c r="J75" s="356"/>
      <c r="K75" s="357"/>
    </row>
    <row r="76" s="1" customFormat="1" ht="17.25" customHeight="1">
      <c r="B76" s="355"/>
      <c r="C76" s="358" t="s">
        <v>4453</v>
      </c>
      <c r="D76" s="358"/>
      <c r="E76" s="358"/>
      <c r="F76" s="358" t="s">
        <v>4454</v>
      </c>
      <c r="G76" s="359"/>
      <c r="H76" s="358" t="s">
        <v>59</v>
      </c>
      <c r="I76" s="358" t="s">
        <v>62</v>
      </c>
      <c r="J76" s="358" t="s">
        <v>4455</v>
      </c>
      <c r="K76" s="357"/>
    </row>
    <row r="77" s="1" customFormat="1" ht="17.25" customHeight="1">
      <c r="B77" s="355"/>
      <c r="C77" s="360" t="s">
        <v>4456</v>
      </c>
      <c r="D77" s="360"/>
      <c r="E77" s="360"/>
      <c r="F77" s="361" t="s">
        <v>4457</v>
      </c>
      <c r="G77" s="362"/>
      <c r="H77" s="360"/>
      <c r="I77" s="360"/>
      <c r="J77" s="360" t="s">
        <v>4458</v>
      </c>
      <c r="K77" s="357"/>
    </row>
    <row r="78" s="1" customFormat="1" ht="5.25" customHeight="1">
      <c r="B78" s="355"/>
      <c r="C78" s="363"/>
      <c r="D78" s="363"/>
      <c r="E78" s="363"/>
      <c r="F78" s="363"/>
      <c r="G78" s="364"/>
      <c r="H78" s="363"/>
      <c r="I78" s="363"/>
      <c r="J78" s="363"/>
      <c r="K78" s="357"/>
    </row>
    <row r="79" s="1" customFormat="1" ht="15" customHeight="1">
      <c r="B79" s="355"/>
      <c r="C79" s="343" t="s">
        <v>58</v>
      </c>
      <c r="D79" s="365"/>
      <c r="E79" s="365"/>
      <c r="F79" s="366" t="s">
        <v>4459</v>
      </c>
      <c r="G79" s="367"/>
      <c r="H79" s="343" t="s">
        <v>4460</v>
      </c>
      <c r="I79" s="343" t="s">
        <v>4461</v>
      </c>
      <c r="J79" s="343">
        <v>20</v>
      </c>
      <c r="K79" s="357"/>
    </row>
    <row r="80" s="1" customFormat="1" ht="15" customHeight="1">
      <c r="B80" s="355"/>
      <c r="C80" s="343" t="s">
        <v>4462</v>
      </c>
      <c r="D80" s="343"/>
      <c r="E80" s="343"/>
      <c r="F80" s="366" t="s">
        <v>4459</v>
      </c>
      <c r="G80" s="367"/>
      <c r="H80" s="343" t="s">
        <v>4463</v>
      </c>
      <c r="I80" s="343" t="s">
        <v>4461</v>
      </c>
      <c r="J80" s="343">
        <v>120</v>
      </c>
      <c r="K80" s="357"/>
    </row>
    <row r="81" s="1" customFormat="1" ht="15" customHeight="1">
      <c r="B81" s="368"/>
      <c r="C81" s="343" t="s">
        <v>4464</v>
      </c>
      <c r="D81" s="343"/>
      <c r="E81" s="343"/>
      <c r="F81" s="366" t="s">
        <v>4465</v>
      </c>
      <c r="G81" s="367"/>
      <c r="H81" s="343" t="s">
        <v>4466</v>
      </c>
      <c r="I81" s="343" t="s">
        <v>4461</v>
      </c>
      <c r="J81" s="343">
        <v>50</v>
      </c>
      <c r="K81" s="357"/>
    </row>
    <row r="82" s="1" customFormat="1" ht="15" customHeight="1">
      <c r="B82" s="368"/>
      <c r="C82" s="343" t="s">
        <v>4467</v>
      </c>
      <c r="D82" s="343"/>
      <c r="E82" s="343"/>
      <c r="F82" s="366" t="s">
        <v>4459</v>
      </c>
      <c r="G82" s="367"/>
      <c r="H82" s="343" t="s">
        <v>4468</v>
      </c>
      <c r="I82" s="343" t="s">
        <v>4469</v>
      </c>
      <c r="J82" s="343"/>
      <c r="K82" s="357"/>
    </row>
    <row r="83" s="1" customFormat="1" ht="15" customHeight="1">
      <c r="B83" s="368"/>
      <c r="C83" s="369" t="s">
        <v>4470</v>
      </c>
      <c r="D83" s="369"/>
      <c r="E83" s="369"/>
      <c r="F83" s="370" t="s">
        <v>4465</v>
      </c>
      <c r="G83" s="369"/>
      <c r="H83" s="369" t="s">
        <v>4471</v>
      </c>
      <c r="I83" s="369" t="s">
        <v>4461</v>
      </c>
      <c r="J83" s="369">
        <v>15</v>
      </c>
      <c r="K83" s="357"/>
    </row>
    <row r="84" s="1" customFormat="1" ht="15" customHeight="1">
      <c r="B84" s="368"/>
      <c r="C84" s="369" t="s">
        <v>4472</v>
      </c>
      <c r="D84" s="369"/>
      <c r="E84" s="369"/>
      <c r="F84" s="370" t="s">
        <v>4465</v>
      </c>
      <c r="G84" s="369"/>
      <c r="H84" s="369" t="s">
        <v>4473</v>
      </c>
      <c r="I84" s="369" t="s">
        <v>4461</v>
      </c>
      <c r="J84" s="369">
        <v>15</v>
      </c>
      <c r="K84" s="357"/>
    </row>
    <row r="85" s="1" customFormat="1" ht="15" customHeight="1">
      <c r="B85" s="368"/>
      <c r="C85" s="369" t="s">
        <v>4474</v>
      </c>
      <c r="D85" s="369"/>
      <c r="E85" s="369"/>
      <c r="F85" s="370" t="s">
        <v>4465</v>
      </c>
      <c r="G85" s="369"/>
      <c r="H85" s="369" t="s">
        <v>4475</v>
      </c>
      <c r="I85" s="369" t="s">
        <v>4461</v>
      </c>
      <c r="J85" s="369">
        <v>20</v>
      </c>
      <c r="K85" s="357"/>
    </row>
    <row r="86" s="1" customFormat="1" ht="15" customHeight="1">
      <c r="B86" s="368"/>
      <c r="C86" s="369" t="s">
        <v>4476</v>
      </c>
      <c r="D86" s="369"/>
      <c r="E86" s="369"/>
      <c r="F86" s="370" t="s">
        <v>4465</v>
      </c>
      <c r="G86" s="369"/>
      <c r="H86" s="369" t="s">
        <v>4477</v>
      </c>
      <c r="I86" s="369" t="s">
        <v>4461</v>
      </c>
      <c r="J86" s="369">
        <v>20</v>
      </c>
      <c r="K86" s="357"/>
    </row>
    <row r="87" s="1" customFormat="1" ht="15" customHeight="1">
      <c r="B87" s="368"/>
      <c r="C87" s="343" t="s">
        <v>4478</v>
      </c>
      <c r="D87" s="343"/>
      <c r="E87" s="343"/>
      <c r="F87" s="366" t="s">
        <v>4465</v>
      </c>
      <c r="G87" s="367"/>
      <c r="H87" s="343" t="s">
        <v>4479</v>
      </c>
      <c r="I87" s="343" t="s">
        <v>4461</v>
      </c>
      <c r="J87" s="343">
        <v>50</v>
      </c>
      <c r="K87" s="357"/>
    </row>
    <row r="88" s="1" customFormat="1" ht="15" customHeight="1">
      <c r="B88" s="368"/>
      <c r="C88" s="343" t="s">
        <v>4480</v>
      </c>
      <c r="D88" s="343"/>
      <c r="E88" s="343"/>
      <c r="F88" s="366" t="s">
        <v>4465</v>
      </c>
      <c r="G88" s="367"/>
      <c r="H88" s="343" t="s">
        <v>4481</v>
      </c>
      <c r="I88" s="343" t="s">
        <v>4461</v>
      </c>
      <c r="J88" s="343">
        <v>20</v>
      </c>
      <c r="K88" s="357"/>
    </row>
    <row r="89" s="1" customFormat="1" ht="15" customHeight="1">
      <c r="B89" s="368"/>
      <c r="C89" s="343" t="s">
        <v>4482</v>
      </c>
      <c r="D89" s="343"/>
      <c r="E89" s="343"/>
      <c r="F89" s="366" t="s">
        <v>4465</v>
      </c>
      <c r="G89" s="367"/>
      <c r="H89" s="343" t="s">
        <v>4483</v>
      </c>
      <c r="I89" s="343" t="s">
        <v>4461</v>
      </c>
      <c r="J89" s="343">
        <v>20</v>
      </c>
      <c r="K89" s="357"/>
    </row>
    <row r="90" s="1" customFormat="1" ht="15" customHeight="1">
      <c r="B90" s="368"/>
      <c r="C90" s="343" t="s">
        <v>4484</v>
      </c>
      <c r="D90" s="343"/>
      <c r="E90" s="343"/>
      <c r="F90" s="366" t="s">
        <v>4465</v>
      </c>
      <c r="G90" s="367"/>
      <c r="H90" s="343" t="s">
        <v>4485</v>
      </c>
      <c r="I90" s="343" t="s">
        <v>4461</v>
      </c>
      <c r="J90" s="343">
        <v>50</v>
      </c>
      <c r="K90" s="357"/>
    </row>
    <row r="91" s="1" customFormat="1" ht="15" customHeight="1">
      <c r="B91" s="368"/>
      <c r="C91" s="343" t="s">
        <v>4486</v>
      </c>
      <c r="D91" s="343"/>
      <c r="E91" s="343"/>
      <c r="F91" s="366" t="s">
        <v>4465</v>
      </c>
      <c r="G91" s="367"/>
      <c r="H91" s="343" t="s">
        <v>4486</v>
      </c>
      <c r="I91" s="343" t="s">
        <v>4461</v>
      </c>
      <c r="J91" s="343">
        <v>50</v>
      </c>
      <c r="K91" s="357"/>
    </row>
    <row r="92" s="1" customFormat="1" ht="15" customHeight="1">
      <c r="B92" s="368"/>
      <c r="C92" s="343" t="s">
        <v>4487</v>
      </c>
      <c r="D92" s="343"/>
      <c r="E92" s="343"/>
      <c r="F92" s="366" t="s">
        <v>4465</v>
      </c>
      <c r="G92" s="367"/>
      <c r="H92" s="343" t="s">
        <v>4488</v>
      </c>
      <c r="I92" s="343" t="s">
        <v>4461</v>
      </c>
      <c r="J92" s="343">
        <v>255</v>
      </c>
      <c r="K92" s="357"/>
    </row>
    <row r="93" s="1" customFormat="1" ht="15" customHeight="1">
      <c r="B93" s="368"/>
      <c r="C93" s="343" t="s">
        <v>4489</v>
      </c>
      <c r="D93" s="343"/>
      <c r="E93" s="343"/>
      <c r="F93" s="366" t="s">
        <v>4459</v>
      </c>
      <c r="G93" s="367"/>
      <c r="H93" s="343" t="s">
        <v>4490</v>
      </c>
      <c r="I93" s="343" t="s">
        <v>4491</v>
      </c>
      <c r="J93" s="343"/>
      <c r="K93" s="357"/>
    </row>
    <row r="94" s="1" customFormat="1" ht="15" customHeight="1">
      <c r="B94" s="368"/>
      <c r="C94" s="343" t="s">
        <v>4492</v>
      </c>
      <c r="D94" s="343"/>
      <c r="E94" s="343"/>
      <c r="F94" s="366" t="s">
        <v>4459</v>
      </c>
      <c r="G94" s="367"/>
      <c r="H94" s="343" t="s">
        <v>4493</v>
      </c>
      <c r="I94" s="343" t="s">
        <v>4494</v>
      </c>
      <c r="J94" s="343"/>
      <c r="K94" s="357"/>
    </row>
    <row r="95" s="1" customFormat="1" ht="15" customHeight="1">
      <c r="B95" s="368"/>
      <c r="C95" s="343" t="s">
        <v>4495</v>
      </c>
      <c r="D95" s="343"/>
      <c r="E95" s="343"/>
      <c r="F95" s="366" t="s">
        <v>4459</v>
      </c>
      <c r="G95" s="367"/>
      <c r="H95" s="343" t="s">
        <v>4495</v>
      </c>
      <c r="I95" s="343" t="s">
        <v>4494</v>
      </c>
      <c r="J95" s="343"/>
      <c r="K95" s="357"/>
    </row>
    <row r="96" s="1" customFormat="1" ht="15" customHeight="1">
      <c r="B96" s="368"/>
      <c r="C96" s="343" t="s">
        <v>43</v>
      </c>
      <c r="D96" s="343"/>
      <c r="E96" s="343"/>
      <c r="F96" s="366" t="s">
        <v>4459</v>
      </c>
      <c r="G96" s="367"/>
      <c r="H96" s="343" t="s">
        <v>4496</v>
      </c>
      <c r="I96" s="343" t="s">
        <v>4494</v>
      </c>
      <c r="J96" s="343"/>
      <c r="K96" s="357"/>
    </row>
    <row r="97" s="1" customFormat="1" ht="15" customHeight="1">
      <c r="B97" s="368"/>
      <c r="C97" s="343" t="s">
        <v>53</v>
      </c>
      <c r="D97" s="343"/>
      <c r="E97" s="343"/>
      <c r="F97" s="366" t="s">
        <v>4459</v>
      </c>
      <c r="G97" s="367"/>
      <c r="H97" s="343" t="s">
        <v>4497</v>
      </c>
      <c r="I97" s="343" t="s">
        <v>4494</v>
      </c>
      <c r="J97" s="343"/>
      <c r="K97" s="357"/>
    </row>
    <row r="98" s="1" customFormat="1" ht="15" customHeight="1">
      <c r="B98" s="371"/>
      <c r="C98" s="372"/>
      <c r="D98" s="372"/>
      <c r="E98" s="372"/>
      <c r="F98" s="372"/>
      <c r="G98" s="372"/>
      <c r="H98" s="372"/>
      <c r="I98" s="372"/>
      <c r="J98" s="372"/>
      <c r="K98" s="373"/>
    </row>
    <row r="99" s="1" customFormat="1" ht="18.75" customHeight="1">
      <c r="B99" s="374"/>
      <c r="C99" s="375"/>
      <c r="D99" s="375"/>
      <c r="E99" s="375"/>
      <c r="F99" s="375"/>
      <c r="G99" s="375"/>
      <c r="H99" s="375"/>
      <c r="I99" s="375"/>
      <c r="J99" s="375"/>
      <c r="K99" s="374"/>
    </row>
    <row r="100" s="1" customFormat="1" ht="18.75" customHeight="1">
      <c r="B100" s="351"/>
      <c r="C100" s="351"/>
      <c r="D100" s="351"/>
      <c r="E100" s="351"/>
      <c r="F100" s="351"/>
      <c r="G100" s="351"/>
      <c r="H100" s="351"/>
      <c r="I100" s="351"/>
      <c r="J100" s="351"/>
      <c r="K100" s="351"/>
    </row>
    <row r="101" s="1" customFormat="1" ht="7.5" customHeight="1">
      <c r="B101" s="352"/>
      <c r="C101" s="353"/>
      <c r="D101" s="353"/>
      <c r="E101" s="353"/>
      <c r="F101" s="353"/>
      <c r="G101" s="353"/>
      <c r="H101" s="353"/>
      <c r="I101" s="353"/>
      <c r="J101" s="353"/>
      <c r="K101" s="354"/>
    </row>
    <row r="102" s="1" customFormat="1" ht="45" customHeight="1">
      <c r="B102" s="355"/>
      <c r="C102" s="356" t="s">
        <v>4498</v>
      </c>
      <c r="D102" s="356"/>
      <c r="E102" s="356"/>
      <c r="F102" s="356"/>
      <c r="G102" s="356"/>
      <c r="H102" s="356"/>
      <c r="I102" s="356"/>
      <c r="J102" s="356"/>
      <c r="K102" s="357"/>
    </row>
    <row r="103" s="1" customFormat="1" ht="17.25" customHeight="1">
      <c r="B103" s="355"/>
      <c r="C103" s="358" t="s">
        <v>4453</v>
      </c>
      <c r="D103" s="358"/>
      <c r="E103" s="358"/>
      <c r="F103" s="358" t="s">
        <v>4454</v>
      </c>
      <c r="G103" s="359"/>
      <c r="H103" s="358" t="s">
        <v>59</v>
      </c>
      <c r="I103" s="358" t="s">
        <v>62</v>
      </c>
      <c r="J103" s="358" t="s">
        <v>4455</v>
      </c>
      <c r="K103" s="357"/>
    </row>
    <row r="104" s="1" customFormat="1" ht="17.25" customHeight="1">
      <c r="B104" s="355"/>
      <c r="C104" s="360" t="s">
        <v>4456</v>
      </c>
      <c r="D104" s="360"/>
      <c r="E104" s="360"/>
      <c r="F104" s="361" t="s">
        <v>4457</v>
      </c>
      <c r="G104" s="362"/>
      <c r="H104" s="360"/>
      <c r="I104" s="360"/>
      <c r="J104" s="360" t="s">
        <v>4458</v>
      </c>
      <c r="K104" s="357"/>
    </row>
    <row r="105" s="1" customFormat="1" ht="5.25" customHeight="1">
      <c r="B105" s="355"/>
      <c r="C105" s="358"/>
      <c r="D105" s="358"/>
      <c r="E105" s="358"/>
      <c r="F105" s="358"/>
      <c r="G105" s="376"/>
      <c r="H105" s="358"/>
      <c r="I105" s="358"/>
      <c r="J105" s="358"/>
      <c r="K105" s="357"/>
    </row>
    <row r="106" s="1" customFormat="1" ht="15" customHeight="1">
      <c r="B106" s="355"/>
      <c r="C106" s="343" t="s">
        <v>58</v>
      </c>
      <c r="D106" s="365"/>
      <c r="E106" s="365"/>
      <c r="F106" s="366" t="s">
        <v>4459</v>
      </c>
      <c r="G106" s="343"/>
      <c r="H106" s="343" t="s">
        <v>4499</v>
      </c>
      <c r="I106" s="343" t="s">
        <v>4461</v>
      </c>
      <c r="J106" s="343">
        <v>20</v>
      </c>
      <c r="K106" s="357"/>
    </row>
    <row r="107" s="1" customFormat="1" ht="15" customHeight="1">
      <c r="B107" s="355"/>
      <c r="C107" s="343" t="s">
        <v>4462</v>
      </c>
      <c r="D107" s="343"/>
      <c r="E107" s="343"/>
      <c r="F107" s="366" t="s">
        <v>4459</v>
      </c>
      <c r="G107" s="343"/>
      <c r="H107" s="343" t="s">
        <v>4499</v>
      </c>
      <c r="I107" s="343" t="s">
        <v>4461</v>
      </c>
      <c r="J107" s="343">
        <v>120</v>
      </c>
      <c r="K107" s="357"/>
    </row>
    <row r="108" s="1" customFormat="1" ht="15" customHeight="1">
      <c r="B108" s="368"/>
      <c r="C108" s="343" t="s">
        <v>4464</v>
      </c>
      <c r="D108" s="343"/>
      <c r="E108" s="343"/>
      <c r="F108" s="366" t="s">
        <v>4465</v>
      </c>
      <c r="G108" s="343"/>
      <c r="H108" s="343" t="s">
        <v>4499</v>
      </c>
      <c r="I108" s="343" t="s">
        <v>4461</v>
      </c>
      <c r="J108" s="343">
        <v>50</v>
      </c>
      <c r="K108" s="357"/>
    </row>
    <row r="109" s="1" customFormat="1" ht="15" customHeight="1">
      <c r="B109" s="368"/>
      <c r="C109" s="343" t="s">
        <v>4467</v>
      </c>
      <c r="D109" s="343"/>
      <c r="E109" s="343"/>
      <c r="F109" s="366" t="s">
        <v>4459</v>
      </c>
      <c r="G109" s="343"/>
      <c r="H109" s="343" t="s">
        <v>4499</v>
      </c>
      <c r="I109" s="343" t="s">
        <v>4469</v>
      </c>
      <c r="J109" s="343"/>
      <c r="K109" s="357"/>
    </row>
    <row r="110" s="1" customFormat="1" ht="15" customHeight="1">
      <c r="B110" s="368"/>
      <c r="C110" s="343" t="s">
        <v>4478</v>
      </c>
      <c r="D110" s="343"/>
      <c r="E110" s="343"/>
      <c r="F110" s="366" t="s">
        <v>4465</v>
      </c>
      <c r="G110" s="343"/>
      <c r="H110" s="343" t="s">
        <v>4499</v>
      </c>
      <c r="I110" s="343" t="s">
        <v>4461</v>
      </c>
      <c r="J110" s="343">
        <v>50</v>
      </c>
      <c r="K110" s="357"/>
    </row>
    <row r="111" s="1" customFormat="1" ht="15" customHeight="1">
      <c r="B111" s="368"/>
      <c r="C111" s="343" t="s">
        <v>4486</v>
      </c>
      <c r="D111" s="343"/>
      <c r="E111" s="343"/>
      <c r="F111" s="366" t="s">
        <v>4465</v>
      </c>
      <c r="G111" s="343"/>
      <c r="H111" s="343" t="s">
        <v>4499</v>
      </c>
      <c r="I111" s="343" t="s">
        <v>4461</v>
      </c>
      <c r="J111" s="343">
        <v>50</v>
      </c>
      <c r="K111" s="357"/>
    </row>
    <row r="112" s="1" customFormat="1" ht="15" customHeight="1">
      <c r="B112" s="368"/>
      <c r="C112" s="343" t="s">
        <v>4484</v>
      </c>
      <c r="D112" s="343"/>
      <c r="E112" s="343"/>
      <c r="F112" s="366" t="s">
        <v>4465</v>
      </c>
      <c r="G112" s="343"/>
      <c r="H112" s="343" t="s">
        <v>4499</v>
      </c>
      <c r="I112" s="343" t="s">
        <v>4461</v>
      </c>
      <c r="J112" s="343">
        <v>50</v>
      </c>
      <c r="K112" s="357"/>
    </row>
    <row r="113" s="1" customFormat="1" ht="15" customHeight="1">
      <c r="B113" s="368"/>
      <c r="C113" s="343" t="s">
        <v>58</v>
      </c>
      <c r="D113" s="343"/>
      <c r="E113" s="343"/>
      <c r="F113" s="366" t="s">
        <v>4459</v>
      </c>
      <c r="G113" s="343"/>
      <c r="H113" s="343" t="s">
        <v>4500</v>
      </c>
      <c r="I113" s="343" t="s">
        <v>4461</v>
      </c>
      <c r="J113" s="343">
        <v>20</v>
      </c>
      <c r="K113" s="357"/>
    </row>
    <row r="114" s="1" customFormat="1" ht="15" customHeight="1">
      <c r="B114" s="368"/>
      <c r="C114" s="343" t="s">
        <v>4501</v>
      </c>
      <c r="D114" s="343"/>
      <c r="E114" s="343"/>
      <c r="F114" s="366" t="s">
        <v>4459</v>
      </c>
      <c r="G114" s="343"/>
      <c r="H114" s="343" t="s">
        <v>4502</v>
      </c>
      <c r="I114" s="343" t="s">
        <v>4461</v>
      </c>
      <c r="J114" s="343">
        <v>120</v>
      </c>
      <c r="K114" s="357"/>
    </row>
    <row r="115" s="1" customFormat="1" ht="15" customHeight="1">
      <c r="B115" s="368"/>
      <c r="C115" s="343" t="s">
        <v>43</v>
      </c>
      <c r="D115" s="343"/>
      <c r="E115" s="343"/>
      <c r="F115" s="366" t="s">
        <v>4459</v>
      </c>
      <c r="G115" s="343"/>
      <c r="H115" s="343" t="s">
        <v>4503</v>
      </c>
      <c r="I115" s="343" t="s">
        <v>4494</v>
      </c>
      <c r="J115" s="343"/>
      <c r="K115" s="357"/>
    </row>
    <row r="116" s="1" customFormat="1" ht="15" customHeight="1">
      <c r="B116" s="368"/>
      <c r="C116" s="343" t="s">
        <v>53</v>
      </c>
      <c r="D116" s="343"/>
      <c r="E116" s="343"/>
      <c r="F116" s="366" t="s">
        <v>4459</v>
      </c>
      <c r="G116" s="343"/>
      <c r="H116" s="343" t="s">
        <v>4504</v>
      </c>
      <c r="I116" s="343" t="s">
        <v>4494</v>
      </c>
      <c r="J116" s="343"/>
      <c r="K116" s="357"/>
    </row>
    <row r="117" s="1" customFormat="1" ht="15" customHeight="1">
      <c r="B117" s="368"/>
      <c r="C117" s="343" t="s">
        <v>62</v>
      </c>
      <c r="D117" s="343"/>
      <c r="E117" s="343"/>
      <c r="F117" s="366" t="s">
        <v>4459</v>
      </c>
      <c r="G117" s="343"/>
      <c r="H117" s="343" t="s">
        <v>4505</v>
      </c>
      <c r="I117" s="343" t="s">
        <v>4506</v>
      </c>
      <c r="J117" s="343"/>
      <c r="K117" s="357"/>
    </row>
    <row r="118" s="1" customFormat="1" ht="15" customHeight="1">
      <c r="B118" s="371"/>
      <c r="C118" s="377"/>
      <c r="D118" s="377"/>
      <c r="E118" s="377"/>
      <c r="F118" s="377"/>
      <c r="G118" s="377"/>
      <c r="H118" s="377"/>
      <c r="I118" s="377"/>
      <c r="J118" s="377"/>
      <c r="K118" s="373"/>
    </row>
    <row r="119" s="1" customFormat="1" ht="18.75" customHeight="1">
      <c r="B119" s="378"/>
      <c r="C119" s="379"/>
      <c r="D119" s="379"/>
      <c r="E119" s="379"/>
      <c r="F119" s="380"/>
      <c r="G119" s="379"/>
      <c r="H119" s="379"/>
      <c r="I119" s="379"/>
      <c r="J119" s="379"/>
      <c r="K119" s="378"/>
    </row>
    <row r="120" s="1" customFormat="1" ht="18.75" customHeight="1">
      <c r="B120" s="351"/>
      <c r="C120" s="351"/>
      <c r="D120" s="351"/>
      <c r="E120" s="351"/>
      <c r="F120" s="351"/>
      <c r="G120" s="351"/>
      <c r="H120" s="351"/>
      <c r="I120" s="351"/>
      <c r="J120" s="351"/>
      <c r="K120" s="351"/>
    </row>
    <row r="121" s="1" customFormat="1" ht="7.5" customHeight="1">
      <c r="B121" s="381"/>
      <c r="C121" s="382"/>
      <c r="D121" s="382"/>
      <c r="E121" s="382"/>
      <c r="F121" s="382"/>
      <c r="G121" s="382"/>
      <c r="H121" s="382"/>
      <c r="I121" s="382"/>
      <c r="J121" s="382"/>
      <c r="K121" s="383"/>
    </row>
    <row r="122" s="1" customFormat="1" ht="45" customHeight="1">
      <c r="B122" s="384"/>
      <c r="C122" s="334" t="s">
        <v>4507</v>
      </c>
      <c r="D122" s="334"/>
      <c r="E122" s="334"/>
      <c r="F122" s="334"/>
      <c r="G122" s="334"/>
      <c r="H122" s="334"/>
      <c r="I122" s="334"/>
      <c r="J122" s="334"/>
      <c r="K122" s="385"/>
    </row>
    <row r="123" s="1" customFormat="1" ht="17.25" customHeight="1">
      <c r="B123" s="386"/>
      <c r="C123" s="358" t="s">
        <v>4453</v>
      </c>
      <c r="D123" s="358"/>
      <c r="E123" s="358"/>
      <c r="F123" s="358" t="s">
        <v>4454</v>
      </c>
      <c r="G123" s="359"/>
      <c r="H123" s="358" t="s">
        <v>59</v>
      </c>
      <c r="I123" s="358" t="s">
        <v>62</v>
      </c>
      <c r="J123" s="358" t="s">
        <v>4455</v>
      </c>
      <c r="K123" s="387"/>
    </row>
    <row r="124" s="1" customFormat="1" ht="17.25" customHeight="1">
      <c r="B124" s="386"/>
      <c r="C124" s="360" t="s">
        <v>4456</v>
      </c>
      <c r="D124" s="360"/>
      <c r="E124" s="360"/>
      <c r="F124" s="361" t="s">
        <v>4457</v>
      </c>
      <c r="G124" s="362"/>
      <c r="H124" s="360"/>
      <c r="I124" s="360"/>
      <c r="J124" s="360" t="s">
        <v>4458</v>
      </c>
      <c r="K124" s="387"/>
    </row>
    <row r="125" s="1" customFormat="1" ht="5.25" customHeight="1">
      <c r="B125" s="388"/>
      <c r="C125" s="363"/>
      <c r="D125" s="363"/>
      <c r="E125" s="363"/>
      <c r="F125" s="363"/>
      <c r="G125" s="389"/>
      <c r="H125" s="363"/>
      <c r="I125" s="363"/>
      <c r="J125" s="363"/>
      <c r="K125" s="390"/>
    </row>
    <row r="126" s="1" customFormat="1" ht="15" customHeight="1">
      <c r="B126" s="388"/>
      <c r="C126" s="343" t="s">
        <v>4462</v>
      </c>
      <c r="D126" s="365"/>
      <c r="E126" s="365"/>
      <c r="F126" s="366" t="s">
        <v>4459</v>
      </c>
      <c r="G126" s="343"/>
      <c r="H126" s="343" t="s">
        <v>4499</v>
      </c>
      <c r="I126" s="343" t="s">
        <v>4461</v>
      </c>
      <c r="J126" s="343">
        <v>120</v>
      </c>
      <c r="K126" s="391"/>
    </row>
    <row r="127" s="1" customFormat="1" ht="15" customHeight="1">
      <c r="B127" s="388"/>
      <c r="C127" s="343" t="s">
        <v>4508</v>
      </c>
      <c r="D127" s="343"/>
      <c r="E127" s="343"/>
      <c r="F127" s="366" t="s">
        <v>4459</v>
      </c>
      <c r="G127" s="343"/>
      <c r="H127" s="343" t="s">
        <v>4509</v>
      </c>
      <c r="I127" s="343" t="s">
        <v>4461</v>
      </c>
      <c r="J127" s="343" t="s">
        <v>4510</v>
      </c>
      <c r="K127" s="391"/>
    </row>
    <row r="128" s="1" customFormat="1" ht="15" customHeight="1">
      <c r="B128" s="388"/>
      <c r="C128" s="343" t="s">
        <v>90</v>
      </c>
      <c r="D128" s="343"/>
      <c r="E128" s="343"/>
      <c r="F128" s="366" t="s">
        <v>4459</v>
      </c>
      <c r="G128" s="343"/>
      <c r="H128" s="343" t="s">
        <v>4511</v>
      </c>
      <c r="I128" s="343" t="s">
        <v>4461</v>
      </c>
      <c r="J128" s="343" t="s">
        <v>4510</v>
      </c>
      <c r="K128" s="391"/>
    </row>
    <row r="129" s="1" customFormat="1" ht="15" customHeight="1">
      <c r="B129" s="388"/>
      <c r="C129" s="343" t="s">
        <v>4470</v>
      </c>
      <c r="D129" s="343"/>
      <c r="E129" s="343"/>
      <c r="F129" s="366" t="s">
        <v>4465</v>
      </c>
      <c r="G129" s="343"/>
      <c r="H129" s="343" t="s">
        <v>4471</v>
      </c>
      <c r="I129" s="343" t="s">
        <v>4461</v>
      </c>
      <c r="J129" s="343">
        <v>15</v>
      </c>
      <c r="K129" s="391"/>
    </row>
    <row r="130" s="1" customFormat="1" ht="15" customHeight="1">
      <c r="B130" s="388"/>
      <c r="C130" s="369" t="s">
        <v>4472</v>
      </c>
      <c r="D130" s="369"/>
      <c r="E130" s="369"/>
      <c r="F130" s="370" t="s">
        <v>4465</v>
      </c>
      <c r="G130" s="369"/>
      <c r="H130" s="369" t="s">
        <v>4473</v>
      </c>
      <c r="I130" s="369" t="s">
        <v>4461</v>
      </c>
      <c r="J130" s="369">
        <v>15</v>
      </c>
      <c r="K130" s="391"/>
    </row>
    <row r="131" s="1" customFormat="1" ht="15" customHeight="1">
      <c r="B131" s="388"/>
      <c r="C131" s="369" t="s">
        <v>4474</v>
      </c>
      <c r="D131" s="369"/>
      <c r="E131" s="369"/>
      <c r="F131" s="370" t="s">
        <v>4465</v>
      </c>
      <c r="G131" s="369"/>
      <c r="H131" s="369" t="s">
        <v>4475</v>
      </c>
      <c r="I131" s="369" t="s">
        <v>4461</v>
      </c>
      <c r="J131" s="369">
        <v>20</v>
      </c>
      <c r="K131" s="391"/>
    </row>
    <row r="132" s="1" customFormat="1" ht="15" customHeight="1">
      <c r="B132" s="388"/>
      <c r="C132" s="369" t="s">
        <v>4476</v>
      </c>
      <c r="D132" s="369"/>
      <c r="E132" s="369"/>
      <c r="F132" s="370" t="s">
        <v>4465</v>
      </c>
      <c r="G132" s="369"/>
      <c r="H132" s="369" t="s">
        <v>4477</v>
      </c>
      <c r="I132" s="369" t="s">
        <v>4461</v>
      </c>
      <c r="J132" s="369">
        <v>20</v>
      </c>
      <c r="K132" s="391"/>
    </row>
    <row r="133" s="1" customFormat="1" ht="15" customHeight="1">
      <c r="B133" s="388"/>
      <c r="C133" s="343" t="s">
        <v>4464</v>
      </c>
      <c r="D133" s="343"/>
      <c r="E133" s="343"/>
      <c r="F133" s="366" t="s">
        <v>4465</v>
      </c>
      <c r="G133" s="343"/>
      <c r="H133" s="343" t="s">
        <v>4499</v>
      </c>
      <c r="I133" s="343" t="s">
        <v>4461</v>
      </c>
      <c r="J133" s="343">
        <v>50</v>
      </c>
      <c r="K133" s="391"/>
    </row>
    <row r="134" s="1" customFormat="1" ht="15" customHeight="1">
      <c r="B134" s="388"/>
      <c r="C134" s="343" t="s">
        <v>4478</v>
      </c>
      <c r="D134" s="343"/>
      <c r="E134" s="343"/>
      <c r="F134" s="366" t="s">
        <v>4465</v>
      </c>
      <c r="G134" s="343"/>
      <c r="H134" s="343" t="s">
        <v>4499</v>
      </c>
      <c r="I134" s="343" t="s">
        <v>4461</v>
      </c>
      <c r="J134" s="343">
        <v>50</v>
      </c>
      <c r="K134" s="391"/>
    </row>
    <row r="135" s="1" customFormat="1" ht="15" customHeight="1">
      <c r="B135" s="388"/>
      <c r="C135" s="343" t="s">
        <v>4484</v>
      </c>
      <c r="D135" s="343"/>
      <c r="E135" s="343"/>
      <c r="F135" s="366" t="s">
        <v>4465</v>
      </c>
      <c r="G135" s="343"/>
      <c r="H135" s="343" t="s">
        <v>4499</v>
      </c>
      <c r="I135" s="343" t="s">
        <v>4461</v>
      </c>
      <c r="J135" s="343">
        <v>50</v>
      </c>
      <c r="K135" s="391"/>
    </row>
    <row r="136" s="1" customFormat="1" ht="15" customHeight="1">
      <c r="B136" s="388"/>
      <c r="C136" s="343" t="s">
        <v>4486</v>
      </c>
      <c r="D136" s="343"/>
      <c r="E136" s="343"/>
      <c r="F136" s="366" t="s">
        <v>4465</v>
      </c>
      <c r="G136" s="343"/>
      <c r="H136" s="343" t="s">
        <v>4499</v>
      </c>
      <c r="I136" s="343" t="s">
        <v>4461</v>
      </c>
      <c r="J136" s="343">
        <v>50</v>
      </c>
      <c r="K136" s="391"/>
    </row>
    <row r="137" s="1" customFormat="1" ht="15" customHeight="1">
      <c r="B137" s="388"/>
      <c r="C137" s="343" t="s">
        <v>4487</v>
      </c>
      <c r="D137" s="343"/>
      <c r="E137" s="343"/>
      <c r="F137" s="366" t="s">
        <v>4465</v>
      </c>
      <c r="G137" s="343"/>
      <c r="H137" s="343" t="s">
        <v>4512</v>
      </c>
      <c r="I137" s="343" t="s">
        <v>4461</v>
      </c>
      <c r="J137" s="343">
        <v>255</v>
      </c>
      <c r="K137" s="391"/>
    </row>
    <row r="138" s="1" customFormat="1" ht="15" customHeight="1">
      <c r="B138" s="388"/>
      <c r="C138" s="343" t="s">
        <v>4489</v>
      </c>
      <c r="D138" s="343"/>
      <c r="E138" s="343"/>
      <c r="F138" s="366" t="s">
        <v>4459</v>
      </c>
      <c r="G138" s="343"/>
      <c r="H138" s="343" t="s">
        <v>4513</v>
      </c>
      <c r="I138" s="343" t="s">
        <v>4491</v>
      </c>
      <c r="J138" s="343"/>
      <c r="K138" s="391"/>
    </row>
    <row r="139" s="1" customFormat="1" ht="15" customHeight="1">
      <c r="B139" s="388"/>
      <c r="C139" s="343" t="s">
        <v>4492</v>
      </c>
      <c r="D139" s="343"/>
      <c r="E139" s="343"/>
      <c r="F139" s="366" t="s">
        <v>4459</v>
      </c>
      <c r="G139" s="343"/>
      <c r="H139" s="343" t="s">
        <v>4514</v>
      </c>
      <c r="I139" s="343" t="s">
        <v>4494</v>
      </c>
      <c r="J139" s="343"/>
      <c r="K139" s="391"/>
    </row>
    <row r="140" s="1" customFormat="1" ht="15" customHeight="1">
      <c r="B140" s="388"/>
      <c r="C140" s="343" t="s">
        <v>4495</v>
      </c>
      <c r="D140" s="343"/>
      <c r="E140" s="343"/>
      <c r="F140" s="366" t="s">
        <v>4459</v>
      </c>
      <c r="G140" s="343"/>
      <c r="H140" s="343" t="s">
        <v>4495</v>
      </c>
      <c r="I140" s="343" t="s">
        <v>4494</v>
      </c>
      <c r="J140" s="343"/>
      <c r="K140" s="391"/>
    </row>
    <row r="141" s="1" customFormat="1" ht="15" customHeight="1">
      <c r="B141" s="388"/>
      <c r="C141" s="343" t="s">
        <v>43</v>
      </c>
      <c r="D141" s="343"/>
      <c r="E141" s="343"/>
      <c r="F141" s="366" t="s">
        <v>4459</v>
      </c>
      <c r="G141" s="343"/>
      <c r="H141" s="343" t="s">
        <v>4515</v>
      </c>
      <c r="I141" s="343" t="s">
        <v>4494</v>
      </c>
      <c r="J141" s="343"/>
      <c r="K141" s="391"/>
    </row>
    <row r="142" s="1" customFormat="1" ht="15" customHeight="1">
      <c r="B142" s="388"/>
      <c r="C142" s="343" t="s">
        <v>4516</v>
      </c>
      <c r="D142" s="343"/>
      <c r="E142" s="343"/>
      <c r="F142" s="366" t="s">
        <v>4459</v>
      </c>
      <c r="G142" s="343"/>
      <c r="H142" s="343" t="s">
        <v>4517</v>
      </c>
      <c r="I142" s="343" t="s">
        <v>4494</v>
      </c>
      <c r="J142" s="343"/>
      <c r="K142" s="391"/>
    </row>
    <row r="143" s="1" customFormat="1" ht="15" customHeight="1">
      <c r="B143" s="392"/>
      <c r="C143" s="393"/>
      <c r="D143" s="393"/>
      <c r="E143" s="393"/>
      <c r="F143" s="393"/>
      <c r="G143" s="393"/>
      <c r="H143" s="393"/>
      <c r="I143" s="393"/>
      <c r="J143" s="393"/>
      <c r="K143" s="394"/>
    </row>
    <row r="144" s="1" customFormat="1" ht="18.75" customHeight="1">
      <c r="B144" s="379"/>
      <c r="C144" s="379"/>
      <c r="D144" s="379"/>
      <c r="E144" s="379"/>
      <c r="F144" s="380"/>
      <c r="G144" s="379"/>
      <c r="H144" s="379"/>
      <c r="I144" s="379"/>
      <c r="J144" s="379"/>
      <c r="K144" s="379"/>
    </row>
    <row r="145" s="1" customFormat="1" ht="18.75" customHeight="1">
      <c r="B145" s="351"/>
      <c r="C145" s="351"/>
      <c r="D145" s="351"/>
      <c r="E145" s="351"/>
      <c r="F145" s="351"/>
      <c r="G145" s="351"/>
      <c r="H145" s="351"/>
      <c r="I145" s="351"/>
      <c r="J145" s="351"/>
      <c r="K145" s="351"/>
    </row>
    <row r="146" s="1" customFormat="1" ht="7.5" customHeight="1">
      <c r="B146" s="352"/>
      <c r="C146" s="353"/>
      <c r="D146" s="353"/>
      <c r="E146" s="353"/>
      <c r="F146" s="353"/>
      <c r="G146" s="353"/>
      <c r="H146" s="353"/>
      <c r="I146" s="353"/>
      <c r="J146" s="353"/>
      <c r="K146" s="354"/>
    </row>
    <row r="147" s="1" customFormat="1" ht="45" customHeight="1">
      <c r="B147" s="355"/>
      <c r="C147" s="356" t="s">
        <v>4518</v>
      </c>
      <c r="D147" s="356"/>
      <c r="E147" s="356"/>
      <c r="F147" s="356"/>
      <c r="G147" s="356"/>
      <c r="H147" s="356"/>
      <c r="I147" s="356"/>
      <c r="J147" s="356"/>
      <c r="K147" s="357"/>
    </row>
    <row r="148" s="1" customFormat="1" ht="17.25" customHeight="1">
      <c r="B148" s="355"/>
      <c r="C148" s="358" t="s">
        <v>4453</v>
      </c>
      <c r="D148" s="358"/>
      <c r="E148" s="358"/>
      <c r="F148" s="358" t="s">
        <v>4454</v>
      </c>
      <c r="G148" s="359"/>
      <c r="H148" s="358" t="s">
        <v>59</v>
      </c>
      <c r="I148" s="358" t="s">
        <v>62</v>
      </c>
      <c r="J148" s="358" t="s">
        <v>4455</v>
      </c>
      <c r="K148" s="357"/>
    </row>
    <row r="149" s="1" customFormat="1" ht="17.25" customHeight="1">
      <c r="B149" s="355"/>
      <c r="C149" s="360" t="s">
        <v>4456</v>
      </c>
      <c r="D149" s="360"/>
      <c r="E149" s="360"/>
      <c r="F149" s="361" t="s">
        <v>4457</v>
      </c>
      <c r="G149" s="362"/>
      <c r="H149" s="360"/>
      <c r="I149" s="360"/>
      <c r="J149" s="360" t="s">
        <v>4458</v>
      </c>
      <c r="K149" s="357"/>
    </row>
    <row r="150" s="1" customFormat="1" ht="5.25" customHeight="1">
      <c r="B150" s="368"/>
      <c r="C150" s="363"/>
      <c r="D150" s="363"/>
      <c r="E150" s="363"/>
      <c r="F150" s="363"/>
      <c r="G150" s="364"/>
      <c r="H150" s="363"/>
      <c r="I150" s="363"/>
      <c r="J150" s="363"/>
      <c r="K150" s="391"/>
    </row>
    <row r="151" s="1" customFormat="1" ht="15" customHeight="1">
      <c r="B151" s="368"/>
      <c r="C151" s="395" t="s">
        <v>4462</v>
      </c>
      <c r="D151" s="343"/>
      <c r="E151" s="343"/>
      <c r="F151" s="396" t="s">
        <v>4459</v>
      </c>
      <c r="G151" s="343"/>
      <c r="H151" s="395" t="s">
        <v>4499</v>
      </c>
      <c r="I151" s="395" t="s">
        <v>4461</v>
      </c>
      <c r="J151" s="395">
        <v>120</v>
      </c>
      <c r="K151" s="391"/>
    </row>
    <row r="152" s="1" customFormat="1" ht="15" customHeight="1">
      <c r="B152" s="368"/>
      <c r="C152" s="395" t="s">
        <v>4508</v>
      </c>
      <c r="D152" s="343"/>
      <c r="E152" s="343"/>
      <c r="F152" s="396" t="s">
        <v>4459</v>
      </c>
      <c r="G152" s="343"/>
      <c r="H152" s="395" t="s">
        <v>4519</v>
      </c>
      <c r="I152" s="395" t="s">
        <v>4461</v>
      </c>
      <c r="J152" s="395" t="s">
        <v>4510</v>
      </c>
      <c r="K152" s="391"/>
    </row>
    <row r="153" s="1" customFormat="1" ht="15" customHeight="1">
      <c r="B153" s="368"/>
      <c r="C153" s="395" t="s">
        <v>90</v>
      </c>
      <c r="D153" s="343"/>
      <c r="E153" s="343"/>
      <c r="F153" s="396" t="s">
        <v>4459</v>
      </c>
      <c r="G153" s="343"/>
      <c r="H153" s="395" t="s">
        <v>4520</v>
      </c>
      <c r="I153" s="395" t="s">
        <v>4461</v>
      </c>
      <c r="J153" s="395" t="s">
        <v>4510</v>
      </c>
      <c r="K153" s="391"/>
    </row>
    <row r="154" s="1" customFormat="1" ht="15" customHeight="1">
      <c r="B154" s="368"/>
      <c r="C154" s="395" t="s">
        <v>4464</v>
      </c>
      <c r="D154" s="343"/>
      <c r="E154" s="343"/>
      <c r="F154" s="396" t="s">
        <v>4465</v>
      </c>
      <c r="G154" s="343"/>
      <c r="H154" s="395" t="s">
        <v>4499</v>
      </c>
      <c r="I154" s="395" t="s">
        <v>4461</v>
      </c>
      <c r="J154" s="395">
        <v>50</v>
      </c>
      <c r="K154" s="391"/>
    </row>
    <row r="155" s="1" customFormat="1" ht="15" customHeight="1">
      <c r="B155" s="368"/>
      <c r="C155" s="395" t="s">
        <v>4467</v>
      </c>
      <c r="D155" s="343"/>
      <c r="E155" s="343"/>
      <c r="F155" s="396" t="s">
        <v>4459</v>
      </c>
      <c r="G155" s="343"/>
      <c r="H155" s="395" t="s">
        <v>4499</v>
      </c>
      <c r="I155" s="395" t="s">
        <v>4469</v>
      </c>
      <c r="J155" s="395"/>
      <c r="K155" s="391"/>
    </row>
    <row r="156" s="1" customFormat="1" ht="15" customHeight="1">
      <c r="B156" s="368"/>
      <c r="C156" s="395" t="s">
        <v>4478</v>
      </c>
      <c r="D156" s="343"/>
      <c r="E156" s="343"/>
      <c r="F156" s="396" t="s">
        <v>4465</v>
      </c>
      <c r="G156" s="343"/>
      <c r="H156" s="395" t="s">
        <v>4499</v>
      </c>
      <c r="I156" s="395" t="s">
        <v>4461</v>
      </c>
      <c r="J156" s="395">
        <v>50</v>
      </c>
      <c r="K156" s="391"/>
    </row>
    <row r="157" s="1" customFormat="1" ht="15" customHeight="1">
      <c r="B157" s="368"/>
      <c r="C157" s="395" t="s">
        <v>4486</v>
      </c>
      <c r="D157" s="343"/>
      <c r="E157" s="343"/>
      <c r="F157" s="396" t="s">
        <v>4465</v>
      </c>
      <c r="G157" s="343"/>
      <c r="H157" s="395" t="s">
        <v>4499</v>
      </c>
      <c r="I157" s="395" t="s">
        <v>4461</v>
      </c>
      <c r="J157" s="395">
        <v>50</v>
      </c>
      <c r="K157" s="391"/>
    </row>
    <row r="158" s="1" customFormat="1" ht="15" customHeight="1">
      <c r="B158" s="368"/>
      <c r="C158" s="395" t="s">
        <v>4484</v>
      </c>
      <c r="D158" s="343"/>
      <c r="E158" s="343"/>
      <c r="F158" s="396" t="s">
        <v>4465</v>
      </c>
      <c r="G158" s="343"/>
      <c r="H158" s="395" t="s">
        <v>4499</v>
      </c>
      <c r="I158" s="395" t="s">
        <v>4461</v>
      </c>
      <c r="J158" s="395">
        <v>50</v>
      </c>
      <c r="K158" s="391"/>
    </row>
    <row r="159" s="1" customFormat="1" ht="15" customHeight="1">
      <c r="B159" s="368"/>
      <c r="C159" s="395" t="s">
        <v>194</v>
      </c>
      <c r="D159" s="343"/>
      <c r="E159" s="343"/>
      <c r="F159" s="396" t="s">
        <v>4459</v>
      </c>
      <c r="G159" s="343"/>
      <c r="H159" s="395" t="s">
        <v>4521</v>
      </c>
      <c r="I159" s="395" t="s">
        <v>4461</v>
      </c>
      <c r="J159" s="395" t="s">
        <v>4522</v>
      </c>
      <c r="K159" s="391"/>
    </row>
    <row r="160" s="1" customFormat="1" ht="15" customHeight="1">
      <c r="B160" s="368"/>
      <c r="C160" s="395" t="s">
        <v>4523</v>
      </c>
      <c r="D160" s="343"/>
      <c r="E160" s="343"/>
      <c r="F160" s="396" t="s">
        <v>4459</v>
      </c>
      <c r="G160" s="343"/>
      <c r="H160" s="395" t="s">
        <v>4524</v>
      </c>
      <c r="I160" s="395" t="s">
        <v>4494</v>
      </c>
      <c r="J160" s="395"/>
      <c r="K160" s="391"/>
    </row>
    <row r="161" s="1" customFormat="1" ht="15" customHeight="1">
      <c r="B161" s="397"/>
      <c r="C161" s="377"/>
      <c r="D161" s="377"/>
      <c r="E161" s="377"/>
      <c r="F161" s="377"/>
      <c r="G161" s="377"/>
      <c r="H161" s="377"/>
      <c r="I161" s="377"/>
      <c r="J161" s="377"/>
      <c r="K161" s="398"/>
    </row>
    <row r="162" s="1" customFormat="1" ht="18.75" customHeight="1">
      <c r="B162" s="379"/>
      <c r="C162" s="389"/>
      <c r="D162" s="389"/>
      <c r="E162" s="389"/>
      <c r="F162" s="399"/>
      <c r="G162" s="389"/>
      <c r="H162" s="389"/>
      <c r="I162" s="389"/>
      <c r="J162" s="389"/>
      <c r="K162" s="379"/>
    </row>
    <row r="163" s="1" customFormat="1" ht="18.75" customHeight="1">
      <c r="B163" s="351"/>
      <c r="C163" s="351"/>
      <c r="D163" s="351"/>
      <c r="E163" s="351"/>
      <c r="F163" s="351"/>
      <c r="G163" s="351"/>
      <c r="H163" s="351"/>
      <c r="I163" s="351"/>
      <c r="J163" s="351"/>
      <c r="K163" s="351"/>
    </row>
    <row r="164" s="1" customFormat="1" ht="7.5" customHeight="1">
      <c r="B164" s="330"/>
      <c r="C164" s="331"/>
      <c r="D164" s="331"/>
      <c r="E164" s="331"/>
      <c r="F164" s="331"/>
      <c r="G164" s="331"/>
      <c r="H164" s="331"/>
      <c r="I164" s="331"/>
      <c r="J164" s="331"/>
      <c r="K164" s="332"/>
    </row>
    <row r="165" s="1" customFormat="1" ht="45" customHeight="1">
      <c r="B165" s="333"/>
      <c r="C165" s="334" t="s">
        <v>4525</v>
      </c>
      <c r="D165" s="334"/>
      <c r="E165" s="334"/>
      <c r="F165" s="334"/>
      <c r="G165" s="334"/>
      <c r="H165" s="334"/>
      <c r="I165" s="334"/>
      <c r="J165" s="334"/>
      <c r="K165" s="335"/>
    </row>
    <row r="166" s="1" customFormat="1" ht="17.25" customHeight="1">
      <c r="B166" s="333"/>
      <c r="C166" s="358" t="s">
        <v>4453</v>
      </c>
      <c r="D166" s="358"/>
      <c r="E166" s="358"/>
      <c r="F166" s="358" t="s">
        <v>4454</v>
      </c>
      <c r="G166" s="400"/>
      <c r="H166" s="401" t="s">
        <v>59</v>
      </c>
      <c r="I166" s="401" t="s">
        <v>62</v>
      </c>
      <c r="J166" s="358" t="s">
        <v>4455</v>
      </c>
      <c r="K166" s="335"/>
    </row>
    <row r="167" s="1" customFormat="1" ht="17.25" customHeight="1">
      <c r="B167" s="336"/>
      <c r="C167" s="360" t="s">
        <v>4456</v>
      </c>
      <c r="D167" s="360"/>
      <c r="E167" s="360"/>
      <c r="F167" s="361" t="s">
        <v>4457</v>
      </c>
      <c r="G167" s="402"/>
      <c r="H167" s="403"/>
      <c r="I167" s="403"/>
      <c r="J167" s="360" t="s">
        <v>4458</v>
      </c>
      <c r="K167" s="338"/>
    </row>
    <row r="168" s="1" customFormat="1" ht="5.25" customHeight="1">
      <c r="B168" s="368"/>
      <c r="C168" s="363"/>
      <c r="D168" s="363"/>
      <c r="E168" s="363"/>
      <c r="F168" s="363"/>
      <c r="G168" s="364"/>
      <c r="H168" s="363"/>
      <c r="I168" s="363"/>
      <c r="J168" s="363"/>
      <c r="K168" s="391"/>
    </row>
    <row r="169" s="1" customFormat="1" ht="15" customHeight="1">
      <c r="B169" s="368"/>
      <c r="C169" s="343" t="s">
        <v>4462</v>
      </c>
      <c r="D169" s="343"/>
      <c r="E169" s="343"/>
      <c r="F169" s="366" t="s">
        <v>4459</v>
      </c>
      <c r="G169" s="343"/>
      <c r="H169" s="343" t="s">
        <v>4499</v>
      </c>
      <c r="I169" s="343" t="s">
        <v>4461</v>
      </c>
      <c r="J169" s="343">
        <v>120</v>
      </c>
      <c r="K169" s="391"/>
    </row>
    <row r="170" s="1" customFormat="1" ht="15" customHeight="1">
      <c r="B170" s="368"/>
      <c r="C170" s="343" t="s">
        <v>4508</v>
      </c>
      <c r="D170" s="343"/>
      <c r="E170" s="343"/>
      <c r="F170" s="366" t="s">
        <v>4459</v>
      </c>
      <c r="G170" s="343"/>
      <c r="H170" s="343" t="s">
        <v>4509</v>
      </c>
      <c r="I170" s="343" t="s">
        <v>4461</v>
      </c>
      <c r="J170" s="343" t="s">
        <v>4510</v>
      </c>
      <c r="K170" s="391"/>
    </row>
    <row r="171" s="1" customFormat="1" ht="15" customHeight="1">
      <c r="B171" s="368"/>
      <c r="C171" s="343" t="s">
        <v>90</v>
      </c>
      <c r="D171" s="343"/>
      <c r="E171" s="343"/>
      <c r="F171" s="366" t="s">
        <v>4459</v>
      </c>
      <c r="G171" s="343"/>
      <c r="H171" s="343" t="s">
        <v>4526</v>
      </c>
      <c r="I171" s="343" t="s">
        <v>4461</v>
      </c>
      <c r="J171" s="343" t="s">
        <v>4510</v>
      </c>
      <c r="K171" s="391"/>
    </row>
    <row r="172" s="1" customFormat="1" ht="15" customHeight="1">
      <c r="B172" s="368"/>
      <c r="C172" s="343" t="s">
        <v>4464</v>
      </c>
      <c r="D172" s="343"/>
      <c r="E172" s="343"/>
      <c r="F172" s="366" t="s">
        <v>4465</v>
      </c>
      <c r="G172" s="343"/>
      <c r="H172" s="343" t="s">
        <v>4526</v>
      </c>
      <c r="I172" s="343" t="s">
        <v>4461</v>
      </c>
      <c r="J172" s="343">
        <v>50</v>
      </c>
      <c r="K172" s="391"/>
    </row>
    <row r="173" s="1" customFormat="1" ht="15" customHeight="1">
      <c r="B173" s="368"/>
      <c r="C173" s="343" t="s">
        <v>4467</v>
      </c>
      <c r="D173" s="343"/>
      <c r="E173" s="343"/>
      <c r="F173" s="366" t="s">
        <v>4459</v>
      </c>
      <c r="G173" s="343"/>
      <c r="H173" s="343" t="s">
        <v>4526</v>
      </c>
      <c r="I173" s="343" t="s">
        <v>4469</v>
      </c>
      <c r="J173" s="343"/>
      <c r="K173" s="391"/>
    </row>
    <row r="174" s="1" customFormat="1" ht="15" customHeight="1">
      <c r="B174" s="368"/>
      <c r="C174" s="343" t="s">
        <v>4478</v>
      </c>
      <c r="D174" s="343"/>
      <c r="E174" s="343"/>
      <c r="F174" s="366" t="s">
        <v>4465</v>
      </c>
      <c r="G174" s="343"/>
      <c r="H174" s="343" t="s">
        <v>4526</v>
      </c>
      <c r="I174" s="343" t="s">
        <v>4461</v>
      </c>
      <c r="J174" s="343">
        <v>50</v>
      </c>
      <c r="K174" s="391"/>
    </row>
    <row r="175" s="1" customFormat="1" ht="15" customHeight="1">
      <c r="B175" s="368"/>
      <c r="C175" s="343" t="s">
        <v>4486</v>
      </c>
      <c r="D175" s="343"/>
      <c r="E175" s="343"/>
      <c r="F175" s="366" t="s">
        <v>4465</v>
      </c>
      <c r="G175" s="343"/>
      <c r="H175" s="343" t="s">
        <v>4526</v>
      </c>
      <c r="I175" s="343" t="s">
        <v>4461</v>
      </c>
      <c r="J175" s="343">
        <v>50</v>
      </c>
      <c r="K175" s="391"/>
    </row>
    <row r="176" s="1" customFormat="1" ht="15" customHeight="1">
      <c r="B176" s="368"/>
      <c r="C176" s="343" t="s">
        <v>4484</v>
      </c>
      <c r="D176" s="343"/>
      <c r="E176" s="343"/>
      <c r="F176" s="366" t="s">
        <v>4465</v>
      </c>
      <c r="G176" s="343"/>
      <c r="H176" s="343" t="s">
        <v>4526</v>
      </c>
      <c r="I176" s="343" t="s">
        <v>4461</v>
      </c>
      <c r="J176" s="343">
        <v>50</v>
      </c>
      <c r="K176" s="391"/>
    </row>
    <row r="177" s="1" customFormat="1" ht="15" customHeight="1">
      <c r="B177" s="368"/>
      <c r="C177" s="343" t="s">
        <v>205</v>
      </c>
      <c r="D177" s="343"/>
      <c r="E177" s="343"/>
      <c r="F177" s="366" t="s">
        <v>4459</v>
      </c>
      <c r="G177" s="343"/>
      <c r="H177" s="343" t="s">
        <v>4527</v>
      </c>
      <c r="I177" s="343" t="s">
        <v>4528</v>
      </c>
      <c r="J177" s="343"/>
      <c r="K177" s="391"/>
    </row>
    <row r="178" s="1" customFormat="1" ht="15" customHeight="1">
      <c r="B178" s="368"/>
      <c r="C178" s="343" t="s">
        <v>62</v>
      </c>
      <c r="D178" s="343"/>
      <c r="E178" s="343"/>
      <c r="F178" s="366" t="s">
        <v>4459</v>
      </c>
      <c r="G178" s="343"/>
      <c r="H178" s="343" t="s">
        <v>4529</v>
      </c>
      <c r="I178" s="343" t="s">
        <v>4530</v>
      </c>
      <c r="J178" s="343">
        <v>1</v>
      </c>
      <c r="K178" s="391"/>
    </row>
    <row r="179" s="1" customFormat="1" ht="15" customHeight="1">
      <c r="B179" s="368"/>
      <c r="C179" s="343" t="s">
        <v>58</v>
      </c>
      <c r="D179" s="343"/>
      <c r="E179" s="343"/>
      <c r="F179" s="366" t="s">
        <v>4459</v>
      </c>
      <c r="G179" s="343"/>
      <c r="H179" s="343" t="s">
        <v>4531</v>
      </c>
      <c r="I179" s="343" t="s">
        <v>4461</v>
      </c>
      <c r="J179" s="343">
        <v>20</v>
      </c>
      <c r="K179" s="391"/>
    </row>
    <row r="180" s="1" customFormat="1" ht="15" customHeight="1">
      <c r="B180" s="368"/>
      <c r="C180" s="343" t="s">
        <v>59</v>
      </c>
      <c r="D180" s="343"/>
      <c r="E180" s="343"/>
      <c r="F180" s="366" t="s">
        <v>4459</v>
      </c>
      <c r="G180" s="343"/>
      <c r="H180" s="343" t="s">
        <v>4532</v>
      </c>
      <c r="I180" s="343" t="s">
        <v>4461</v>
      </c>
      <c r="J180" s="343">
        <v>255</v>
      </c>
      <c r="K180" s="391"/>
    </row>
    <row r="181" s="1" customFormat="1" ht="15" customHeight="1">
      <c r="B181" s="368"/>
      <c r="C181" s="343" t="s">
        <v>206</v>
      </c>
      <c r="D181" s="343"/>
      <c r="E181" s="343"/>
      <c r="F181" s="366" t="s">
        <v>4459</v>
      </c>
      <c r="G181" s="343"/>
      <c r="H181" s="343" t="s">
        <v>4423</v>
      </c>
      <c r="I181" s="343" t="s">
        <v>4461</v>
      </c>
      <c r="J181" s="343">
        <v>10</v>
      </c>
      <c r="K181" s="391"/>
    </row>
    <row r="182" s="1" customFormat="1" ht="15" customHeight="1">
      <c r="B182" s="368"/>
      <c r="C182" s="343" t="s">
        <v>207</v>
      </c>
      <c r="D182" s="343"/>
      <c r="E182" s="343"/>
      <c r="F182" s="366" t="s">
        <v>4459</v>
      </c>
      <c r="G182" s="343"/>
      <c r="H182" s="343" t="s">
        <v>4533</v>
      </c>
      <c r="I182" s="343" t="s">
        <v>4494</v>
      </c>
      <c r="J182" s="343"/>
      <c r="K182" s="391"/>
    </row>
    <row r="183" s="1" customFormat="1" ht="15" customHeight="1">
      <c r="B183" s="368"/>
      <c r="C183" s="343" t="s">
        <v>4534</v>
      </c>
      <c r="D183" s="343"/>
      <c r="E183" s="343"/>
      <c r="F183" s="366" t="s">
        <v>4459</v>
      </c>
      <c r="G183" s="343"/>
      <c r="H183" s="343" t="s">
        <v>4535</v>
      </c>
      <c r="I183" s="343" t="s">
        <v>4494</v>
      </c>
      <c r="J183" s="343"/>
      <c r="K183" s="391"/>
    </row>
    <row r="184" s="1" customFormat="1" ht="15" customHeight="1">
      <c r="B184" s="368"/>
      <c r="C184" s="343" t="s">
        <v>4523</v>
      </c>
      <c r="D184" s="343"/>
      <c r="E184" s="343"/>
      <c r="F184" s="366" t="s">
        <v>4459</v>
      </c>
      <c r="G184" s="343"/>
      <c r="H184" s="343" t="s">
        <v>4536</v>
      </c>
      <c r="I184" s="343" t="s">
        <v>4494</v>
      </c>
      <c r="J184" s="343"/>
      <c r="K184" s="391"/>
    </row>
    <row r="185" s="1" customFormat="1" ht="15" customHeight="1">
      <c r="B185" s="368"/>
      <c r="C185" s="343" t="s">
        <v>209</v>
      </c>
      <c r="D185" s="343"/>
      <c r="E185" s="343"/>
      <c r="F185" s="366" t="s">
        <v>4465</v>
      </c>
      <c r="G185" s="343"/>
      <c r="H185" s="343" t="s">
        <v>4537</v>
      </c>
      <c r="I185" s="343" t="s">
        <v>4461</v>
      </c>
      <c r="J185" s="343">
        <v>50</v>
      </c>
      <c r="K185" s="391"/>
    </row>
    <row r="186" s="1" customFormat="1" ht="15" customHeight="1">
      <c r="B186" s="368"/>
      <c r="C186" s="343" t="s">
        <v>4538</v>
      </c>
      <c r="D186" s="343"/>
      <c r="E186" s="343"/>
      <c r="F186" s="366" t="s">
        <v>4465</v>
      </c>
      <c r="G186" s="343"/>
      <c r="H186" s="343" t="s">
        <v>4539</v>
      </c>
      <c r="I186" s="343" t="s">
        <v>4540</v>
      </c>
      <c r="J186" s="343"/>
      <c r="K186" s="391"/>
    </row>
    <row r="187" s="1" customFormat="1" ht="15" customHeight="1">
      <c r="B187" s="368"/>
      <c r="C187" s="343" t="s">
        <v>4541</v>
      </c>
      <c r="D187" s="343"/>
      <c r="E187" s="343"/>
      <c r="F187" s="366" t="s">
        <v>4465</v>
      </c>
      <c r="G187" s="343"/>
      <c r="H187" s="343" t="s">
        <v>4542</v>
      </c>
      <c r="I187" s="343" t="s">
        <v>4540</v>
      </c>
      <c r="J187" s="343"/>
      <c r="K187" s="391"/>
    </row>
    <row r="188" s="1" customFormat="1" ht="15" customHeight="1">
      <c r="B188" s="368"/>
      <c r="C188" s="343" t="s">
        <v>4543</v>
      </c>
      <c r="D188" s="343"/>
      <c r="E188" s="343"/>
      <c r="F188" s="366" t="s">
        <v>4465</v>
      </c>
      <c r="G188" s="343"/>
      <c r="H188" s="343" t="s">
        <v>4544</v>
      </c>
      <c r="I188" s="343" t="s">
        <v>4540</v>
      </c>
      <c r="J188" s="343"/>
      <c r="K188" s="391"/>
    </row>
    <row r="189" s="1" customFormat="1" ht="15" customHeight="1">
      <c r="B189" s="368"/>
      <c r="C189" s="404" t="s">
        <v>4545</v>
      </c>
      <c r="D189" s="343"/>
      <c r="E189" s="343"/>
      <c r="F189" s="366" t="s">
        <v>4465</v>
      </c>
      <c r="G189" s="343"/>
      <c r="H189" s="343" t="s">
        <v>4546</v>
      </c>
      <c r="I189" s="343" t="s">
        <v>4547</v>
      </c>
      <c r="J189" s="405" t="s">
        <v>4548</v>
      </c>
      <c r="K189" s="391"/>
    </row>
    <row r="190" s="18" customFormat="1" ht="15" customHeight="1">
      <c r="B190" s="406"/>
      <c r="C190" s="407" t="s">
        <v>4549</v>
      </c>
      <c r="D190" s="408"/>
      <c r="E190" s="408"/>
      <c r="F190" s="409" t="s">
        <v>4465</v>
      </c>
      <c r="G190" s="408"/>
      <c r="H190" s="408" t="s">
        <v>4550</v>
      </c>
      <c r="I190" s="408" t="s">
        <v>4547</v>
      </c>
      <c r="J190" s="410" t="s">
        <v>4548</v>
      </c>
      <c r="K190" s="411"/>
    </row>
    <row r="191" s="1" customFormat="1" ht="15" customHeight="1">
      <c r="B191" s="368"/>
      <c r="C191" s="404" t="s">
        <v>47</v>
      </c>
      <c r="D191" s="343"/>
      <c r="E191" s="343"/>
      <c r="F191" s="366" t="s">
        <v>4459</v>
      </c>
      <c r="G191" s="343"/>
      <c r="H191" s="340" t="s">
        <v>4551</v>
      </c>
      <c r="I191" s="343" t="s">
        <v>4552</v>
      </c>
      <c r="J191" s="343"/>
      <c r="K191" s="391"/>
    </row>
    <row r="192" s="1" customFormat="1" ht="15" customHeight="1">
      <c r="B192" s="368"/>
      <c r="C192" s="404" t="s">
        <v>4553</v>
      </c>
      <c r="D192" s="343"/>
      <c r="E192" s="343"/>
      <c r="F192" s="366" t="s">
        <v>4459</v>
      </c>
      <c r="G192" s="343"/>
      <c r="H192" s="343" t="s">
        <v>4554</v>
      </c>
      <c r="I192" s="343" t="s">
        <v>4494</v>
      </c>
      <c r="J192" s="343"/>
      <c r="K192" s="391"/>
    </row>
    <row r="193" s="1" customFormat="1" ht="15" customHeight="1">
      <c r="B193" s="368"/>
      <c r="C193" s="404" t="s">
        <v>4555</v>
      </c>
      <c r="D193" s="343"/>
      <c r="E193" s="343"/>
      <c r="F193" s="366" t="s">
        <v>4459</v>
      </c>
      <c r="G193" s="343"/>
      <c r="H193" s="343" t="s">
        <v>4556</v>
      </c>
      <c r="I193" s="343" t="s">
        <v>4494</v>
      </c>
      <c r="J193" s="343"/>
      <c r="K193" s="391"/>
    </row>
    <row r="194" s="1" customFormat="1" ht="15" customHeight="1">
      <c r="B194" s="368"/>
      <c r="C194" s="404" t="s">
        <v>4557</v>
      </c>
      <c r="D194" s="343"/>
      <c r="E194" s="343"/>
      <c r="F194" s="366" t="s">
        <v>4465</v>
      </c>
      <c r="G194" s="343"/>
      <c r="H194" s="343" t="s">
        <v>4558</v>
      </c>
      <c r="I194" s="343" t="s">
        <v>4494</v>
      </c>
      <c r="J194" s="343"/>
      <c r="K194" s="391"/>
    </row>
    <row r="195" s="1" customFormat="1" ht="15" customHeight="1">
      <c r="B195" s="397"/>
      <c r="C195" s="412"/>
      <c r="D195" s="377"/>
      <c r="E195" s="377"/>
      <c r="F195" s="377"/>
      <c r="G195" s="377"/>
      <c r="H195" s="377"/>
      <c r="I195" s="377"/>
      <c r="J195" s="377"/>
      <c r="K195" s="398"/>
    </row>
    <row r="196" s="1" customFormat="1" ht="18.75" customHeight="1">
      <c r="B196" s="379"/>
      <c r="C196" s="389"/>
      <c r="D196" s="389"/>
      <c r="E196" s="389"/>
      <c r="F196" s="399"/>
      <c r="G196" s="389"/>
      <c r="H196" s="389"/>
      <c r="I196" s="389"/>
      <c r="J196" s="389"/>
      <c r="K196" s="379"/>
    </row>
    <row r="197" s="1" customFormat="1" ht="18.75" customHeight="1">
      <c r="B197" s="379"/>
      <c r="C197" s="389"/>
      <c r="D197" s="389"/>
      <c r="E197" s="389"/>
      <c r="F197" s="399"/>
      <c r="G197" s="389"/>
      <c r="H197" s="389"/>
      <c r="I197" s="389"/>
      <c r="J197" s="389"/>
      <c r="K197" s="379"/>
    </row>
    <row r="198" s="1" customFormat="1" ht="18.75" customHeight="1">
      <c r="B198" s="351"/>
      <c r="C198" s="351"/>
      <c r="D198" s="351"/>
      <c r="E198" s="351"/>
      <c r="F198" s="351"/>
      <c r="G198" s="351"/>
      <c r="H198" s="351"/>
      <c r="I198" s="351"/>
      <c r="J198" s="351"/>
      <c r="K198" s="351"/>
    </row>
    <row r="199" s="1" customFormat="1" ht="13.5">
      <c r="B199" s="330"/>
      <c r="C199" s="331"/>
      <c r="D199" s="331"/>
      <c r="E199" s="331"/>
      <c r="F199" s="331"/>
      <c r="G199" s="331"/>
      <c r="H199" s="331"/>
      <c r="I199" s="331"/>
      <c r="J199" s="331"/>
      <c r="K199" s="332"/>
    </row>
    <row r="200" s="1" customFormat="1" ht="21">
      <c r="B200" s="333"/>
      <c r="C200" s="334" t="s">
        <v>4559</v>
      </c>
      <c r="D200" s="334"/>
      <c r="E200" s="334"/>
      <c r="F200" s="334"/>
      <c r="G200" s="334"/>
      <c r="H200" s="334"/>
      <c r="I200" s="334"/>
      <c r="J200" s="334"/>
      <c r="K200" s="335"/>
    </row>
    <row r="201" s="1" customFormat="1" ht="25.5" customHeight="1">
      <c r="B201" s="333"/>
      <c r="C201" s="413" t="s">
        <v>4560</v>
      </c>
      <c r="D201" s="413"/>
      <c r="E201" s="413"/>
      <c r="F201" s="413" t="s">
        <v>4561</v>
      </c>
      <c r="G201" s="414"/>
      <c r="H201" s="413" t="s">
        <v>4562</v>
      </c>
      <c r="I201" s="413"/>
      <c r="J201" s="413"/>
      <c r="K201" s="335"/>
    </row>
    <row r="202" s="1" customFormat="1" ht="5.25" customHeight="1">
      <c r="B202" s="368"/>
      <c r="C202" s="363"/>
      <c r="D202" s="363"/>
      <c r="E202" s="363"/>
      <c r="F202" s="363"/>
      <c r="G202" s="389"/>
      <c r="H202" s="363"/>
      <c r="I202" s="363"/>
      <c r="J202" s="363"/>
      <c r="K202" s="391"/>
    </row>
    <row r="203" s="1" customFormat="1" ht="15" customHeight="1">
      <c r="B203" s="368"/>
      <c r="C203" s="343" t="s">
        <v>4552</v>
      </c>
      <c r="D203" s="343"/>
      <c r="E203" s="343"/>
      <c r="F203" s="366" t="s">
        <v>48</v>
      </c>
      <c r="G203" s="343"/>
      <c r="H203" s="343" t="s">
        <v>4563</v>
      </c>
      <c r="I203" s="343"/>
      <c r="J203" s="343"/>
      <c r="K203" s="391"/>
    </row>
    <row r="204" s="1" customFormat="1" ht="15" customHeight="1">
      <c r="B204" s="368"/>
      <c r="C204" s="343"/>
      <c r="D204" s="343"/>
      <c r="E204" s="343"/>
      <c r="F204" s="366" t="s">
        <v>49</v>
      </c>
      <c r="G204" s="343"/>
      <c r="H204" s="343" t="s">
        <v>4564</v>
      </c>
      <c r="I204" s="343"/>
      <c r="J204" s="343"/>
      <c r="K204" s="391"/>
    </row>
    <row r="205" s="1" customFormat="1" ht="15" customHeight="1">
      <c r="B205" s="368"/>
      <c r="C205" s="343"/>
      <c r="D205" s="343"/>
      <c r="E205" s="343"/>
      <c r="F205" s="366" t="s">
        <v>52</v>
      </c>
      <c r="G205" s="343"/>
      <c r="H205" s="343" t="s">
        <v>4565</v>
      </c>
      <c r="I205" s="343"/>
      <c r="J205" s="343"/>
      <c r="K205" s="391"/>
    </row>
    <row r="206" s="1" customFormat="1" ht="15" customHeight="1">
      <c r="B206" s="368"/>
      <c r="C206" s="343"/>
      <c r="D206" s="343"/>
      <c r="E206" s="343"/>
      <c r="F206" s="366" t="s">
        <v>50</v>
      </c>
      <c r="G206" s="343"/>
      <c r="H206" s="343" t="s">
        <v>4566</v>
      </c>
      <c r="I206" s="343"/>
      <c r="J206" s="343"/>
      <c r="K206" s="391"/>
    </row>
    <row r="207" s="1" customFormat="1" ht="15" customHeight="1">
      <c r="B207" s="368"/>
      <c r="C207" s="343"/>
      <c r="D207" s="343"/>
      <c r="E207" s="343"/>
      <c r="F207" s="366" t="s">
        <v>51</v>
      </c>
      <c r="G207" s="343"/>
      <c r="H207" s="343" t="s">
        <v>4567</v>
      </c>
      <c r="I207" s="343"/>
      <c r="J207" s="343"/>
      <c r="K207" s="391"/>
    </row>
    <row r="208" s="1" customFormat="1" ht="15" customHeight="1">
      <c r="B208" s="368"/>
      <c r="C208" s="343"/>
      <c r="D208" s="343"/>
      <c r="E208" s="343"/>
      <c r="F208" s="366"/>
      <c r="G208" s="343"/>
      <c r="H208" s="343"/>
      <c r="I208" s="343"/>
      <c r="J208" s="343"/>
      <c r="K208" s="391"/>
    </row>
    <row r="209" s="1" customFormat="1" ht="15" customHeight="1">
      <c r="B209" s="368"/>
      <c r="C209" s="343" t="s">
        <v>4506</v>
      </c>
      <c r="D209" s="343"/>
      <c r="E209" s="343"/>
      <c r="F209" s="366" t="s">
        <v>83</v>
      </c>
      <c r="G209" s="343"/>
      <c r="H209" s="343" t="s">
        <v>4568</v>
      </c>
      <c r="I209" s="343"/>
      <c r="J209" s="343"/>
      <c r="K209" s="391"/>
    </row>
    <row r="210" s="1" customFormat="1" ht="15" customHeight="1">
      <c r="B210" s="368"/>
      <c r="C210" s="343"/>
      <c r="D210" s="343"/>
      <c r="E210" s="343"/>
      <c r="F210" s="366" t="s">
        <v>4404</v>
      </c>
      <c r="G210" s="343"/>
      <c r="H210" s="343" t="s">
        <v>4405</v>
      </c>
      <c r="I210" s="343"/>
      <c r="J210" s="343"/>
      <c r="K210" s="391"/>
    </row>
    <row r="211" s="1" customFormat="1" ht="15" customHeight="1">
      <c r="B211" s="368"/>
      <c r="C211" s="343"/>
      <c r="D211" s="343"/>
      <c r="E211" s="343"/>
      <c r="F211" s="366" t="s">
        <v>4402</v>
      </c>
      <c r="G211" s="343"/>
      <c r="H211" s="343" t="s">
        <v>4569</v>
      </c>
      <c r="I211" s="343"/>
      <c r="J211" s="343"/>
      <c r="K211" s="391"/>
    </row>
    <row r="212" s="1" customFormat="1" ht="15" customHeight="1">
      <c r="B212" s="415"/>
      <c r="C212" s="343"/>
      <c r="D212" s="343"/>
      <c r="E212" s="343"/>
      <c r="F212" s="366" t="s">
        <v>4406</v>
      </c>
      <c r="G212" s="404"/>
      <c r="H212" s="395" t="s">
        <v>4407</v>
      </c>
      <c r="I212" s="395"/>
      <c r="J212" s="395"/>
      <c r="K212" s="416"/>
    </row>
    <row r="213" s="1" customFormat="1" ht="15" customHeight="1">
      <c r="B213" s="415"/>
      <c r="C213" s="343"/>
      <c r="D213" s="343"/>
      <c r="E213" s="343"/>
      <c r="F213" s="366" t="s">
        <v>533</v>
      </c>
      <c r="G213" s="404"/>
      <c r="H213" s="395" t="s">
        <v>4570</v>
      </c>
      <c r="I213" s="395"/>
      <c r="J213" s="395"/>
      <c r="K213" s="416"/>
    </row>
    <row r="214" s="1" customFormat="1" ht="15" customHeight="1">
      <c r="B214" s="415"/>
      <c r="C214" s="343"/>
      <c r="D214" s="343"/>
      <c r="E214" s="343"/>
      <c r="F214" s="366"/>
      <c r="G214" s="404"/>
      <c r="H214" s="395"/>
      <c r="I214" s="395"/>
      <c r="J214" s="395"/>
      <c r="K214" s="416"/>
    </row>
    <row r="215" s="1" customFormat="1" ht="15" customHeight="1">
      <c r="B215" s="415"/>
      <c r="C215" s="343" t="s">
        <v>4530</v>
      </c>
      <c r="D215" s="343"/>
      <c r="E215" s="343"/>
      <c r="F215" s="366">
        <v>1</v>
      </c>
      <c r="G215" s="404"/>
      <c r="H215" s="395" t="s">
        <v>4571</v>
      </c>
      <c r="I215" s="395"/>
      <c r="J215" s="395"/>
      <c r="K215" s="416"/>
    </row>
    <row r="216" s="1" customFormat="1" ht="15" customHeight="1">
      <c r="B216" s="415"/>
      <c r="C216" s="343"/>
      <c r="D216" s="343"/>
      <c r="E216" s="343"/>
      <c r="F216" s="366">
        <v>2</v>
      </c>
      <c r="G216" s="404"/>
      <c r="H216" s="395" t="s">
        <v>4572</v>
      </c>
      <c r="I216" s="395"/>
      <c r="J216" s="395"/>
      <c r="K216" s="416"/>
    </row>
    <row r="217" s="1" customFormat="1" ht="15" customHeight="1">
      <c r="B217" s="415"/>
      <c r="C217" s="343"/>
      <c r="D217" s="343"/>
      <c r="E217" s="343"/>
      <c r="F217" s="366">
        <v>3</v>
      </c>
      <c r="G217" s="404"/>
      <c r="H217" s="395" t="s">
        <v>4573</v>
      </c>
      <c r="I217" s="395"/>
      <c r="J217" s="395"/>
      <c r="K217" s="416"/>
    </row>
    <row r="218" s="1" customFormat="1" ht="15" customHeight="1">
      <c r="B218" s="415"/>
      <c r="C218" s="343"/>
      <c r="D218" s="343"/>
      <c r="E218" s="343"/>
      <c r="F218" s="366">
        <v>4</v>
      </c>
      <c r="G218" s="404"/>
      <c r="H218" s="395" t="s">
        <v>4574</v>
      </c>
      <c r="I218" s="395"/>
      <c r="J218" s="395"/>
      <c r="K218" s="416"/>
    </row>
    <row r="219" s="1" customFormat="1" ht="12.75" customHeight="1">
      <c r="B219" s="417"/>
      <c r="C219" s="418"/>
      <c r="D219" s="418"/>
      <c r="E219" s="418"/>
      <c r="F219" s="418"/>
      <c r="G219" s="418"/>
      <c r="H219" s="418"/>
      <c r="I219" s="418"/>
      <c r="J219" s="418"/>
      <c r="K219" s="419"/>
    </row>
  </sheetData>
  <sheetProtection autoFilter="0" deleteColumns="0" deleteRows="0" formatCells="0" formatColumns="0" formatRows="0" insertColumns="0" insertHyperlinks="0" insertRows="0" pivotTables="0" sort="0"/>
  <mergeCells count="77">
    <mergeCell ref="D30:J30"/>
    <mergeCell ref="D31:J31"/>
    <mergeCell ref="D33:J33"/>
    <mergeCell ref="D34:J34"/>
    <mergeCell ref="D35:J35"/>
    <mergeCell ref="G36:J36"/>
    <mergeCell ref="G37:J37"/>
    <mergeCell ref="G38:J38"/>
    <mergeCell ref="G39:J39"/>
    <mergeCell ref="G40:J40"/>
    <mergeCell ref="G41:J41"/>
    <mergeCell ref="G42:J42"/>
    <mergeCell ref="G43:J43"/>
    <mergeCell ref="G44:J44"/>
    <mergeCell ref="G45:J45"/>
    <mergeCell ref="D47:J47"/>
    <mergeCell ref="E48:J48"/>
    <mergeCell ref="E49:J49"/>
    <mergeCell ref="E50:J50"/>
    <mergeCell ref="D51:J51"/>
    <mergeCell ref="C52:J52"/>
    <mergeCell ref="C3:J3"/>
    <mergeCell ref="C4:J4"/>
    <mergeCell ref="C6:J6"/>
    <mergeCell ref="C7:J7"/>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27:J27"/>
    <mergeCell ref="D28:J28"/>
    <mergeCell ref="C54:J54"/>
    <mergeCell ref="C55:J55"/>
    <mergeCell ref="C57:J57"/>
    <mergeCell ref="D58:J58"/>
    <mergeCell ref="D59:J59"/>
    <mergeCell ref="D60:J60"/>
    <mergeCell ref="D61:J61"/>
    <mergeCell ref="D62:J62"/>
    <mergeCell ref="D63:J63"/>
    <mergeCell ref="D65:J65"/>
    <mergeCell ref="D66:J66"/>
    <mergeCell ref="D67:J67"/>
    <mergeCell ref="D68:J68"/>
    <mergeCell ref="D69:J69"/>
    <mergeCell ref="D70:J70"/>
    <mergeCell ref="C75:J75"/>
    <mergeCell ref="C102:J102"/>
    <mergeCell ref="C122:J122"/>
    <mergeCell ref="C147:J147"/>
    <mergeCell ref="C165:J165"/>
    <mergeCell ref="C200:J200"/>
    <mergeCell ref="H201:J201"/>
    <mergeCell ref="H203:J203"/>
    <mergeCell ref="H204:J204"/>
    <mergeCell ref="H205:J205"/>
    <mergeCell ref="H206:J206"/>
    <mergeCell ref="H207:J207"/>
    <mergeCell ref="H209:J209"/>
    <mergeCell ref="H211:J211"/>
    <mergeCell ref="H215:J215"/>
    <mergeCell ref="H217:J217"/>
    <mergeCell ref="H218:J218"/>
    <mergeCell ref="H216:J216"/>
    <mergeCell ref="H213:J213"/>
    <mergeCell ref="H212:J212"/>
    <mergeCell ref="H210:J210"/>
  </mergeCells>
  <pageMargins left="0.5902778" right="0.5902778" top="0.5902778" bottom="0.5902778" header="0" footer="0"/>
  <pageSetup r:id="rId1" paperSize="9" orientation="portrait" scale="77" fitToHeight="0"/>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97</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552</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ROUND(J94,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ROUND((SUM(BE94:BE331)),  2)</f>
        <v>0</v>
      </c>
      <c r="G35" s="42"/>
      <c r="H35" s="42"/>
      <c r="I35" s="161">
        <v>0.20999999999999999</v>
      </c>
      <c r="J35" s="160">
        <f>ROUND(((SUM(BE94:BE331))*I35),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ROUND((SUM(BF94:BF331)),  2)</f>
        <v>0</v>
      </c>
      <c r="G36" s="42"/>
      <c r="H36" s="42"/>
      <c r="I36" s="161">
        <v>0.14999999999999999</v>
      </c>
      <c r="J36" s="160">
        <f>ROUND(((SUM(BF94:BF331))*I36),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ROUND((SUM(BG94:BG331)),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ROUND((SUM(BH94:BH331)),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ROUND((SUM(BI94:BI331)),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SO 10-01.01 - Železniční svršek, km 73,079 - km 80,650 -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J94</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J95</f>
        <v>0</v>
      </c>
      <c r="K64" s="179"/>
      <c r="L64" s="183"/>
      <c r="S64" s="9"/>
      <c r="T64" s="9"/>
      <c r="U64" s="9"/>
      <c r="V64" s="9"/>
      <c r="W64" s="9"/>
      <c r="X64" s="9"/>
      <c r="Y64" s="9"/>
      <c r="Z64" s="9"/>
      <c r="AA64" s="9"/>
      <c r="AB64" s="9"/>
      <c r="AC64" s="9"/>
      <c r="AD64" s="9"/>
      <c r="AE64" s="9"/>
    </row>
    <row r="65" s="10" customFormat="1" ht="19.92" customHeight="1">
      <c r="A65" s="10"/>
      <c r="B65" s="184"/>
      <c r="C65" s="129"/>
      <c r="D65" s="185" t="s">
        <v>553</v>
      </c>
      <c r="E65" s="186"/>
      <c r="F65" s="186"/>
      <c r="G65" s="186"/>
      <c r="H65" s="186"/>
      <c r="I65" s="186"/>
      <c r="J65" s="187">
        <f>J96</f>
        <v>0</v>
      </c>
      <c r="K65" s="129"/>
      <c r="L65" s="188"/>
      <c r="S65" s="10"/>
      <c r="T65" s="10"/>
      <c r="U65" s="10"/>
      <c r="V65" s="10"/>
      <c r="W65" s="10"/>
      <c r="X65" s="10"/>
      <c r="Y65" s="10"/>
      <c r="Z65" s="10"/>
      <c r="AA65" s="10"/>
      <c r="AB65" s="10"/>
      <c r="AC65" s="10"/>
      <c r="AD65" s="10"/>
      <c r="AE65" s="10"/>
    </row>
    <row r="66" s="10" customFormat="1" ht="14.88" customHeight="1">
      <c r="A66" s="10"/>
      <c r="B66" s="184"/>
      <c r="C66" s="129"/>
      <c r="D66" s="185" t="s">
        <v>554</v>
      </c>
      <c r="E66" s="186"/>
      <c r="F66" s="186"/>
      <c r="G66" s="186"/>
      <c r="H66" s="186"/>
      <c r="I66" s="186"/>
      <c r="J66" s="187">
        <f>J97</f>
        <v>0</v>
      </c>
      <c r="K66" s="129"/>
      <c r="L66" s="188"/>
      <c r="S66" s="10"/>
      <c r="T66" s="10"/>
      <c r="U66" s="10"/>
      <c r="V66" s="10"/>
      <c r="W66" s="10"/>
      <c r="X66" s="10"/>
      <c r="Y66" s="10"/>
      <c r="Z66" s="10"/>
      <c r="AA66" s="10"/>
      <c r="AB66" s="10"/>
      <c r="AC66" s="10"/>
      <c r="AD66" s="10"/>
      <c r="AE66" s="10"/>
    </row>
    <row r="67" s="10" customFormat="1" ht="14.88" customHeight="1">
      <c r="A67" s="10"/>
      <c r="B67" s="184"/>
      <c r="C67" s="129"/>
      <c r="D67" s="185" t="s">
        <v>555</v>
      </c>
      <c r="E67" s="186"/>
      <c r="F67" s="186"/>
      <c r="G67" s="186"/>
      <c r="H67" s="186"/>
      <c r="I67" s="186"/>
      <c r="J67" s="187">
        <f>J115</f>
        <v>0</v>
      </c>
      <c r="K67" s="129"/>
      <c r="L67" s="188"/>
      <c r="S67" s="10"/>
      <c r="T67" s="10"/>
      <c r="U67" s="10"/>
      <c r="V67" s="10"/>
      <c r="W67" s="10"/>
      <c r="X67" s="10"/>
      <c r="Y67" s="10"/>
      <c r="Z67" s="10"/>
      <c r="AA67" s="10"/>
      <c r="AB67" s="10"/>
      <c r="AC67" s="10"/>
      <c r="AD67" s="10"/>
      <c r="AE67" s="10"/>
    </row>
    <row r="68" s="10" customFormat="1" ht="14.88" customHeight="1">
      <c r="A68" s="10"/>
      <c r="B68" s="184"/>
      <c r="C68" s="129"/>
      <c r="D68" s="185" t="s">
        <v>556</v>
      </c>
      <c r="E68" s="186"/>
      <c r="F68" s="186"/>
      <c r="G68" s="186"/>
      <c r="H68" s="186"/>
      <c r="I68" s="186"/>
      <c r="J68" s="187">
        <f>J127</f>
        <v>0</v>
      </c>
      <c r="K68" s="129"/>
      <c r="L68" s="188"/>
      <c r="S68" s="10"/>
      <c r="T68" s="10"/>
      <c r="U68" s="10"/>
      <c r="V68" s="10"/>
      <c r="W68" s="10"/>
      <c r="X68" s="10"/>
      <c r="Y68" s="10"/>
      <c r="Z68" s="10"/>
      <c r="AA68" s="10"/>
      <c r="AB68" s="10"/>
      <c r="AC68" s="10"/>
      <c r="AD68" s="10"/>
      <c r="AE68" s="10"/>
    </row>
    <row r="69" s="10" customFormat="1" ht="14.88" customHeight="1">
      <c r="A69" s="10"/>
      <c r="B69" s="184"/>
      <c r="C69" s="129"/>
      <c r="D69" s="185" t="s">
        <v>557</v>
      </c>
      <c r="E69" s="186"/>
      <c r="F69" s="186"/>
      <c r="G69" s="186"/>
      <c r="H69" s="186"/>
      <c r="I69" s="186"/>
      <c r="J69" s="187">
        <f>J136</f>
        <v>0</v>
      </c>
      <c r="K69" s="129"/>
      <c r="L69" s="188"/>
      <c r="S69" s="10"/>
      <c r="T69" s="10"/>
      <c r="U69" s="10"/>
      <c r="V69" s="10"/>
      <c r="W69" s="10"/>
      <c r="X69" s="10"/>
      <c r="Y69" s="10"/>
      <c r="Z69" s="10"/>
      <c r="AA69" s="10"/>
      <c r="AB69" s="10"/>
      <c r="AC69" s="10"/>
      <c r="AD69" s="10"/>
      <c r="AE69" s="10"/>
    </row>
    <row r="70" s="10" customFormat="1" ht="14.88" customHeight="1">
      <c r="A70" s="10"/>
      <c r="B70" s="184"/>
      <c r="C70" s="129"/>
      <c r="D70" s="185" t="s">
        <v>558</v>
      </c>
      <c r="E70" s="186"/>
      <c r="F70" s="186"/>
      <c r="G70" s="186"/>
      <c r="H70" s="186"/>
      <c r="I70" s="186"/>
      <c r="J70" s="187">
        <f>J145</f>
        <v>0</v>
      </c>
      <c r="K70" s="129"/>
      <c r="L70" s="188"/>
      <c r="S70" s="10"/>
      <c r="T70" s="10"/>
      <c r="U70" s="10"/>
      <c r="V70" s="10"/>
      <c r="W70" s="10"/>
      <c r="X70" s="10"/>
      <c r="Y70" s="10"/>
      <c r="Z70" s="10"/>
      <c r="AA70" s="10"/>
      <c r="AB70" s="10"/>
      <c r="AC70" s="10"/>
      <c r="AD70" s="10"/>
      <c r="AE70" s="10"/>
    </row>
    <row r="71" s="10" customFormat="1" ht="19.92" customHeight="1">
      <c r="A71" s="10"/>
      <c r="B71" s="184"/>
      <c r="C71" s="129"/>
      <c r="D71" s="185" t="s">
        <v>559</v>
      </c>
      <c r="E71" s="186"/>
      <c r="F71" s="186"/>
      <c r="G71" s="186"/>
      <c r="H71" s="186"/>
      <c r="I71" s="186"/>
      <c r="J71" s="187">
        <f>J154</f>
        <v>0</v>
      </c>
      <c r="K71" s="129"/>
      <c r="L71" s="188"/>
      <c r="S71" s="10"/>
      <c r="T71" s="10"/>
      <c r="U71" s="10"/>
      <c r="V71" s="10"/>
      <c r="W71" s="10"/>
      <c r="X71" s="10"/>
      <c r="Y71" s="10"/>
      <c r="Z71" s="10"/>
      <c r="AA71" s="10"/>
      <c r="AB71" s="10"/>
      <c r="AC71" s="10"/>
      <c r="AD71" s="10"/>
      <c r="AE71" s="10"/>
    </row>
    <row r="72" s="10" customFormat="1" ht="19.92" customHeight="1">
      <c r="A72" s="10"/>
      <c r="B72" s="184"/>
      <c r="C72" s="129"/>
      <c r="D72" s="185" t="s">
        <v>560</v>
      </c>
      <c r="E72" s="186"/>
      <c r="F72" s="186"/>
      <c r="G72" s="186"/>
      <c r="H72" s="186"/>
      <c r="I72" s="186"/>
      <c r="J72" s="187">
        <f>J279</f>
        <v>0</v>
      </c>
      <c r="K72" s="129"/>
      <c r="L72" s="188"/>
      <c r="S72" s="10"/>
      <c r="T72" s="10"/>
      <c r="U72" s="10"/>
      <c r="V72" s="10"/>
      <c r="W72" s="10"/>
      <c r="X72" s="10"/>
      <c r="Y72" s="10"/>
      <c r="Z72" s="10"/>
      <c r="AA72" s="10"/>
      <c r="AB72" s="10"/>
      <c r="AC72" s="10"/>
      <c r="AD72" s="10"/>
      <c r="AE72" s="10"/>
    </row>
    <row r="73" s="2" customFormat="1" ht="21.84"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6.96" customHeight="1">
      <c r="A74" s="42"/>
      <c r="B74" s="63"/>
      <c r="C74" s="64"/>
      <c r="D74" s="64"/>
      <c r="E74" s="64"/>
      <c r="F74" s="64"/>
      <c r="G74" s="64"/>
      <c r="H74" s="64"/>
      <c r="I74" s="64"/>
      <c r="J74" s="64"/>
      <c r="K74" s="64"/>
      <c r="L74" s="148"/>
      <c r="S74" s="42"/>
      <c r="T74" s="42"/>
      <c r="U74" s="42"/>
      <c r="V74" s="42"/>
      <c r="W74" s="42"/>
      <c r="X74" s="42"/>
      <c r="Y74" s="42"/>
      <c r="Z74" s="42"/>
      <c r="AA74" s="42"/>
      <c r="AB74" s="42"/>
      <c r="AC74" s="42"/>
      <c r="AD74" s="42"/>
      <c r="AE74" s="42"/>
    </row>
    <row r="78" s="2" customFormat="1" ht="6.96" customHeight="1">
      <c r="A78" s="42"/>
      <c r="B78" s="65"/>
      <c r="C78" s="66"/>
      <c r="D78" s="66"/>
      <c r="E78" s="66"/>
      <c r="F78" s="66"/>
      <c r="G78" s="66"/>
      <c r="H78" s="66"/>
      <c r="I78" s="66"/>
      <c r="J78" s="66"/>
      <c r="K78" s="66"/>
      <c r="L78" s="148"/>
      <c r="S78" s="42"/>
      <c r="T78" s="42"/>
      <c r="U78" s="42"/>
      <c r="V78" s="42"/>
      <c r="W78" s="42"/>
      <c r="X78" s="42"/>
      <c r="Y78" s="42"/>
      <c r="Z78" s="42"/>
      <c r="AA78" s="42"/>
      <c r="AB78" s="42"/>
      <c r="AC78" s="42"/>
      <c r="AD78" s="42"/>
      <c r="AE78" s="42"/>
    </row>
    <row r="79" s="2" customFormat="1" ht="24.96" customHeight="1">
      <c r="A79" s="42"/>
      <c r="B79" s="43"/>
      <c r="C79" s="26" t="s">
        <v>204</v>
      </c>
      <c r="D79" s="44"/>
      <c r="E79" s="44"/>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16</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173" t="str">
        <f>E7</f>
        <v>Prostá rekonstrukce trati v úseku Police nad M. - Teplice nad M.</v>
      </c>
      <c r="F82" s="35"/>
      <c r="G82" s="35"/>
      <c r="H82" s="35"/>
      <c r="I82" s="44"/>
      <c r="J82" s="44"/>
      <c r="K82" s="44"/>
      <c r="L82" s="148"/>
      <c r="S82" s="42"/>
      <c r="T82" s="42"/>
      <c r="U82" s="42"/>
      <c r="V82" s="42"/>
      <c r="W82" s="42"/>
      <c r="X82" s="42"/>
      <c r="Y82" s="42"/>
      <c r="Z82" s="42"/>
      <c r="AA82" s="42"/>
      <c r="AB82" s="42"/>
      <c r="AC82" s="42"/>
      <c r="AD82" s="42"/>
      <c r="AE82" s="42"/>
    </row>
    <row r="83" s="1" customFormat="1" ht="12" customHeight="1">
      <c r="B83" s="24"/>
      <c r="C83" s="35" t="s">
        <v>189</v>
      </c>
      <c r="D83" s="25"/>
      <c r="E83" s="25"/>
      <c r="F83" s="25"/>
      <c r="G83" s="25"/>
      <c r="H83" s="25"/>
      <c r="I83" s="25"/>
      <c r="J83" s="25"/>
      <c r="K83" s="25"/>
      <c r="L83" s="23"/>
    </row>
    <row r="84" s="2" customFormat="1" ht="16.5" customHeight="1">
      <c r="A84" s="42"/>
      <c r="B84" s="43"/>
      <c r="C84" s="44"/>
      <c r="D84" s="44"/>
      <c r="E84" s="173" t="s">
        <v>551</v>
      </c>
      <c r="F84" s="44"/>
      <c r="G84" s="44"/>
      <c r="H84" s="44"/>
      <c r="I84" s="44"/>
      <c r="J84" s="44"/>
      <c r="K84" s="44"/>
      <c r="L84" s="148"/>
      <c r="S84" s="42"/>
      <c r="T84" s="42"/>
      <c r="U84" s="42"/>
      <c r="V84" s="42"/>
      <c r="W84" s="42"/>
      <c r="X84" s="42"/>
      <c r="Y84" s="42"/>
      <c r="Z84" s="42"/>
      <c r="AA84" s="42"/>
      <c r="AB84" s="42"/>
      <c r="AC84" s="42"/>
      <c r="AD84" s="42"/>
      <c r="AE84" s="42"/>
    </row>
    <row r="85" s="2" customFormat="1" ht="12" customHeight="1">
      <c r="A85" s="42"/>
      <c r="B85" s="43"/>
      <c r="C85" s="35" t="s">
        <v>191</v>
      </c>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30" customHeight="1">
      <c r="A86" s="42"/>
      <c r="B86" s="43"/>
      <c r="C86" s="44"/>
      <c r="D86" s="44"/>
      <c r="E86" s="73" t="str">
        <f>E11</f>
        <v>SO 10-01.01 - Železniční svršek, km 73,079 - km 80,650 - část.01</v>
      </c>
      <c r="F86" s="44"/>
      <c r="G86" s="44"/>
      <c r="H86" s="44"/>
      <c r="I86" s="44"/>
      <c r="J86" s="44"/>
      <c r="K86" s="44"/>
      <c r="L86" s="148"/>
      <c r="S86" s="42"/>
      <c r="T86" s="42"/>
      <c r="U86" s="42"/>
      <c r="V86" s="42"/>
      <c r="W86" s="42"/>
      <c r="X86" s="42"/>
      <c r="Y86" s="42"/>
      <c r="Z86" s="42"/>
      <c r="AA86" s="42"/>
      <c r="AB86" s="42"/>
      <c r="AC86" s="42"/>
      <c r="AD86" s="42"/>
      <c r="AE86" s="42"/>
    </row>
    <row r="87" s="2" customFormat="1" ht="6.96" customHeight="1">
      <c r="A87" s="42"/>
      <c r="B87" s="43"/>
      <c r="C87" s="44"/>
      <c r="D87" s="44"/>
      <c r="E87" s="44"/>
      <c r="F87" s="44"/>
      <c r="G87" s="44"/>
      <c r="H87" s="44"/>
      <c r="I87" s="44"/>
      <c r="J87" s="44"/>
      <c r="K87" s="44"/>
      <c r="L87" s="148"/>
      <c r="S87" s="42"/>
      <c r="T87" s="42"/>
      <c r="U87" s="42"/>
      <c r="V87" s="42"/>
      <c r="W87" s="42"/>
      <c r="X87" s="42"/>
      <c r="Y87" s="42"/>
      <c r="Z87" s="42"/>
      <c r="AA87" s="42"/>
      <c r="AB87" s="42"/>
      <c r="AC87" s="42"/>
      <c r="AD87" s="42"/>
      <c r="AE87" s="42"/>
    </row>
    <row r="88" s="2" customFormat="1" ht="12" customHeight="1">
      <c r="A88" s="42"/>
      <c r="B88" s="43"/>
      <c r="C88" s="35" t="s">
        <v>22</v>
      </c>
      <c r="D88" s="44"/>
      <c r="E88" s="44"/>
      <c r="F88" s="30" t="str">
        <f>F14</f>
        <v>TÚ Police - Teplice</v>
      </c>
      <c r="G88" s="44"/>
      <c r="H88" s="44"/>
      <c r="I88" s="35" t="s">
        <v>24</v>
      </c>
      <c r="J88" s="76" t="str">
        <f>IF(J14="","",J14)</f>
        <v>7. 2. 2025</v>
      </c>
      <c r="K88" s="44"/>
      <c r="L88" s="148"/>
      <c r="S88" s="42"/>
      <c r="T88" s="42"/>
      <c r="U88" s="42"/>
      <c r="V88" s="42"/>
      <c r="W88" s="42"/>
      <c r="X88" s="42"/>
      <c r="Y88" s="42"/>
      <c r="Z88" s="42"/>
      <c r="AA88" s="42"/>
      <c r="AB88" s="42"/>
      <c r="AC88" s="42"/>
      <c r="AD88" s="42"/>
      <c r="AE88" s="42"/>
    </row>
    <row r="89" s="2" customFormat="1" ht="6.96" customHeight="1">
      <c r="A89" s="42"/>
      <c r="B89" s="43"/>
      <c r="C89" s="44"/>
      <c r="D89" s="44"/>
      <c r="E89" s="44"/>
      <c r="F89" s="44"/>
      <c r="G89" s="44"/>
      <c r="H89" s="44"/>
      <c r="I89" s="44"/>
      <c r="J89" s="44"/>
      <c r="K89" s="44"/>
      <c r="L89" s="148"/>
      <c r="S89" s="42"/>
      <c r="T89" s="42"/>
      <c r="U89" s="42"/>
      <c r="V89" s="42"/>
      <c r="W89" s="42"/>
      <c r="X89" s="42"/>
      <c r="Y89" s="42"/>
      <c r="Z89" s="42"/>
      <c r="AA89" s="42"/>
      <c r="AB89" s="42"/>
      <c r="AC89" s="42"/>
      <c r="AD89" s="42"/>
      <c r="AE89" s="42"/>
    </row>
    <row r="90" s="2" customFormat="1" ht="15.15" customHeight="1">
      <c r="A90" s="42"/>
      <c r="B90" s="43"/>
      <c r="C90" s="35" t="s">
        <v>30</v>
      </c>
      <c r="D90" s="44"/>
      <c r="E90" s="44"/>
      <c r="F90" s="30" t="str">
        <f>E17</f>
        <v>Správa železnic, státní organizace</v>
      </c>
      <c r="G90" s="44"/>
      <c r="H90" s="44"/>
      <c r="I90" s="35" t="s">
        <v>37</v>
      </c>
      <c r="J90" s="40" t="str">
        <f>E23</f>
        <v>PRODIN a.s.</v>
      </c>
      <c r="K90" s="44"/>
      <c r="L90" s="148"/>
      <c r="S90" s="42"/>
      <c r="T90" s="42"/>
      <c r="U90" s="42"/>
      <c r="V90" s="42"/>
      <c r="W90" s="42"/>
      <c r="X90" s="42"/>
      <c r="Y90" s="42"/>
      <c r="Z90" s="42"/>
      <c r="AA90" s="42"/>
      <c r="AB90" s="42"/>
      <c r="AC90" s="42"/>
      <c r="AD90" s="42"/>
      <c r="AE90" s="42"/>
    </row>
    <row r="91" s="2" customFormat="1" ht="15.15" customHeight="1">
      <c r="A91" s="42"/>
      <c r="B91" s="43"/>
      <c r="C91" s="35" t="s">
        <v>35</v>
      </c>
      <c r="D91" s="44"/>
      <c r="E91" s="44"/>
      <c r="F91" s="30" t="str">
        <f>IF(E20="","",E20)</f>
        <v>Vyplň údaj</v>
      </c>
      <c r="G91" s="44"/>
      <c r="H91" s="44"/>
      <c r="I91" s="35" t="s">
        <v>40</v>
      </c>
      <c r="J91" s="40" t="str">
        <f>E26</f>
        <v>PRODIN a.s.</v>
      </c>
      <c r="K91" s="44"/>
      <c r="L91" s="148"/>
      <c r="S91" s="42"/>
      <c r="T91" s="42"/>
      <c r="U91" s="42"/>
      <c r="V91" s="42"/>
      <c r="W91" s="42"/>
      <c r="X91" s="42"/>
      <c r="Y91" s="42"/>
      <c r="Z91" s="42"/>
      <c r="AA91" s="42"/>
      <c r="AB91" s="42"/>
      <c r="AC91" s="42"/>
      <c r="AD91" s="42"/>
      <c r="AE91" s="42"/>
    </row>
    <row r="92" s="2" customFormat="1" ht="10.32" customHeight="1">
      <c r="A92" s="42"/>
      <c r="B92" s="43"/>
      <c r="C92" s="44"/>
      <c r="D92" s="44"/>
      <c r="E92" s="44"/>
      <c r="F92" s="44"/>
      <c r="G92" s="44"/>
      <c r="H92" s="44"/>
      <c r="I92" s="44"/>
      <c r="J92" s="44"/>
      <c r="K92" s="44"/>
      <c r="L92" s="148"/>
      <c r="S92" s="42"/>
      <c r="T92" s="42"/>
      <c r="U92" s="42"/>
      <c r="V92" s="42"/>
      <c r="W92" s="42"/>
      <c r="X92" s="42"/>
      <c r="Y92" s="42"/>
      <c r="Z92" s="42"/>
      <c r="AA92" s="42"/>
      <c r="AB92" s="42"/>
      <c r="AC92" s="42"/>
      <c r="AD92" s="42"/>
      <c r="AE92" s="42"/>
    </row>
    <row r="93" s="11" customFormat="1" ht="29.28" customHeight="1">
      <c r="A93" s="189"/>
      <c r="B93" s="190"/>
      <c r="C93" s="191" t="s">
        <v>205</v>
      </c>
      <c r="D93" s="192" t="s">
        <v>62</v>
      </c>
      <c r="E93" s="192" t="s">
        <v>58</v>
      </c>
      <c r="F93" s="192" t="s">
        <v>59</v>
      </c>
      <c r="G93" s="192" t="s">
        <v>206</v>
      </c>
      <c r="H93" s="192" t="s">
        <v>207</v>
      </c>
      <c r="I93" s="192" t="s">
        <v>208</v>
      </c>
      <c r="J93" s="192" t="s">
        <v>195</v>
      </c>
      <c r="K93" s="193" t="s">
        <v>209</v>
      </c>
      <c r="L93" s="194"/>
      <c r="M93" s="96" t="s">
        <v>32</v>
      </c>
      <c r="N93" s="97" t="s">
        <v>47</v>
      </c>
      <c r="O93" s="97" t="s">
        <v>210</v>
      </c>
      <c r="P93" s="97" t="s">
        <v>211</v>
      </c>
      <c r="Q93" s="97" t="s">
        <v>212</v>
      </c>
      <c r="R93" s="97" t="s">
        <v>213</v>
      </c>
      <c r="S93" s="97" t="s">
        <v>214</v>
      </c>
      <c r="T93" s="98" t="s">
        <v>215</v>
      </c>
      <c r="U93" s="189"/>
      <c r="V93" s="189"/>
      <c r="W93" s="189"/>
      <c r="X93" s="189"/>
      <c r="Y93" s="189"/>
      <c r="Z93" s="189"/>
      <c r="AA93" s="189"/>
      <c r="AB93" s="189"/>
      <c r="AC93" s="189"/>
      <c r="AD93" s="189"/>
      <c r="AE93" s="189"/>
    </row>
    <row r="94" s="2" customFormat="1" ht="22.8" customHeight="1">
      <c r="A94" s="42"/>
      <c r="B94" s="43"/>
      <c r="C94" s="103" t="s">
        <v>216</v>
      </c>
      <c r="D94" s="44"/>
      <c r="E94" s="44"/>
      <c r="F94" s="44"/>
      <c r="G94" s="44"/>
      <c r="H94" s="44"/>
      <c r="I94" s="44"/>
      <c r="J94" s="195">
        <f>BK94</f>
        <v>0</v>
      </c>
      <c r="K94" s="44"/>
      <c r="L94" s="48"/>
      <c r="M94" s="99"/>
      <c r="N94" s="196"/>
      <c r="O94" s="100"/>
      <c r="P94" s="197">
        <f>P95</f>
        <v>0</v>
      </c>
      <c r="Q94" s="100"/>
      <c r="R94" s="197">
        <f>R95</f>
        <v>9316.3425999999981</v>
      </c>
      <c r="S94" s="100"/>
      <c r="T94" s="198">
        <f>T95</f>
        <v>0</v>
      </c>
      <c r="U94" s="42"/>
      <c r="V94" s="42"/>
      <c r="W94" s="42"/>
      <c r="X94" s="42"/>
      <c r="Y94" s="42"/>
      <c r="Z94" s="42"/>
      <c r="AA94" s="42"/>
      <c r="AB94" s="42"/>
      <c r="AC94" s="42"/>
      <c r="AD94" s="42"/>
      <c r="AE94" s="42"/>
      <c r="AT94" s="20" t="s">
        <v>76</v>
      </c>
      <c r="AU94" s="20" t="s">
        <v>196</v>
      </c>
      <c r="BK94" s="199">
        <f>BK95</f>
        <v>0</v>
      </c>
    </row>
    <row r="95" s="12" customFormat="1" ht="25.92" customHeight="1">
      <c r="A95" s="12"/>
      <c r="B95" s="200"/>
      <c r="C95" s="201"/>
      <c r="D95" s="202" t="s">
        <v>76</v>
      </c>
      <c r="E95" s="203" t="s">
        <v>217</v>
      </c>
      <c r="F95" s="203" t="s">
        <v>218</v>
      </c>
      <c r="G95" s="201"/>
      <c r="H95" s="201"/>
      <c r="I95" s="204"/>
      <c r="J95" s="205">
        <f>BK95</f>
        <v>0</v>
      </c>
      <c r="K95" s="201"/>
      <c r="L95" s="206"/>
      <c r="M95" s="207"/>
      <c r="N95" s="208"/>
      <c r="O95" s="208"/>
      <c r="P95" s="209">
        <f>P96+P154+P279</f>
        <v>0</v>
      </c>
      <c r="Q95" s="208"/>
      <c r="R95" s="209">
        <f>R96+R154+R279</f>
        <v>9316.3425999999981</v>
      </c>
      <c r="S95" s="208"/>
      <c r="T95" s="210">
        <f>T96+T154+T279</f>
        <v>0</v>
      </c>
      <c r="U95" s="12"/>
      <c r="V95" s="12"/>
      <c r="W95" s="12"/>
      <c r="X95" s="12"/>
      <c r="Y95" s="12"/>
      <c r="Z95" s="12"/>
      <c r="AA95" s="12"/>
      <c r="AB95" s="12"/>
      <c r="AC95" s="12"/>
      <c r="AD95" s="12"/>
      <c r="AE95" s="12"/>
      <c r="AR95" s="211" t="s">
        <v>84</v>
      </c>
      <c r="AT95" s="212" t="s">
        <v>76</v>
      </c>
      <c r="AU95" s="212" t="s">
        <v>77</v>
      </c>
      <c r="AY95" s="211" t="s">
        <v>219</v>
      </c>
      <c r="BK95" s="213">
        <f>BK96+BK154+BK279</f>
        <v>0</v>
      </c>
    </row>
    <row r="96" s="12" customFormat="1" ht="22.8" customHeight="1">
      <c r="A96" s="12"/>
      <c r="B96" s="200"/>
      <c r="C96" s="201"/>
      <c r="D96" s="202" t="s">
        <v>76</v>
      </c>
      <c r="E96" s="214" t="s">
        <v>561</v>
      </c>
      <c r="F96" s="214" t="s">
        <v>562</v>
      </c>
      <c r="G96" s="201"/>
      <c r="H96" s="201"/>
      <c r="I96" s="204"/>
      <c r="J96" s="215">
        <f>BK96</f>
        <v>0</v>
      </c>
      <c r="K96" s="201"/>
      <c r="L96" s="206"/>
      <c r="M96" s="207"/>
      <c r="N96" s="208"/>
      <c r="O96" s="208"/>
      <c r="P96" s="209">
        <f>P97+P115+P127+P136+P145</f>
        <v>0</v>
      </c>
      <c r="Q96" s="208"/>
      <c r="R96" s="209">
        <f>R97+R115+R127+R136+R145</f>
        <v>0</v>
      </c>
      <c r="S96" s="208"/>
      <c r="T96" s="210">
        <f>T97+T115+T127+T136+T145</f>
        <v>0</v>
      </c>
      <c r="U96" s="12"/>
      <c r="V96" s="12"/>
      <c r="W96" s="12"/>
      <c r="X96" s="12"/>
      <c r="Y96" s="12"/>
      <c r="Z96" s="12"/>
      <c r="AA96" s="12"/>
      <c r="AB96" s="12"/>
      <c r="AC96" s="12"/>
      <c r="AD96" s="12"/>
      <c r="AE96" s="12"/>
      <c r="AR96" s="211" t="s">
        <v>84</v>
      </c>
      <c r="AT96" s="212" t="s">
        <v>76</v>
      </c>
      <c r="AU96" s="212" t="s">
        <v>84</v>
      </c>
      <c r="AY96" s="211" t="s">
        <v>219</v>
      </c>
      <c r="BK96" s="213">
        <f>BK97+BK115+BK127+BK136+BK145</f>
        <v>0</v>
      </c>
    </row>
    <row r="97" s="12" customFormat="1" ht="20.88" customHeight="1">
      <c r="A97" s="12"/>
      <c r="B97" s="200"/>
      <c r="C97" s="201"/>
      <c r="D97" s="202" t="s">
        <v>76</v>
      </c>
      <c r="E97" s="214" t="s">
        <v>563</v>
      </c>
      <c r="F97" s="214" t="s">
        <v>564</v>
      </c>
      <c r="G97" s="201"/>
      <c r="H97" s="201"/>
      <c r="I97" s="204"/>
      <c r="J97" s="215">
        <f>BK97</f>
        <v>0</v>
      </c>
      <c r="K97" s="201"/>
      <c r="L97" s="206"/>
      <c r="M97" s="207"/>
      <c r="N97" s="208"/>
      <c r="O97" s="208"/>
      <c r="P97" s="209">
        <f>SUM(P98:P114)</f>
        <v>0</v>
      </c>
      <c r="Q97" s="208"/>
      <c r="R97" s="209">
        <f>SUM(R98:R114)</f>
        <v>0</v>
      </c>
      <c r="S97" s="208"/>
      <c r="T97" s="210">
        <f>SUM(T98:T114)</f>
        <v>0</v>
      </c>
      <c r="U97" s="12"/>
      <c r="V97" s="12"/>
      <c r="W97" s="12"/>
      <c r="X97" s="12"/>
      <c r="Y97" s="12"/>
      <c r="Z97" s="12"/>
      <c r="AA97" s="12"/>
      <c r="AB97" s="12"/>
      <c r="AC97" s="12"/>
      <c r="AD97" s="12"/>
      <c r="AE97" s="12"/>
      <c r="AR97" s="211" t="s">
        <v>84</v>
      </c>
      <c r="AT97" s="212" t="s">
        <v>76</v>
      </c>
      <c r="AU97" s="212" t="s">
        <v>86</v>
      </c>
      <c r="AY97" s="211" t="s">
        <v>219</v>
      </c>
      <c r="BK97" s="213">
        <f>SUM(BK98:BK114)</f>
        <v>0</v>
      </c>
    </row>
    <row r="98" s="2" customFormat="1" ht="37.8" customHeight="1">
      <c r="A98" s="42"/>
      <c r="B98" s="43"/>
      <c r="C98" s="216" t="s">
        <v>84</v>
      </c>
      <c r="D98" s="216" t="s">
        <v>221</v>
      </c>
      <c r="E98" s="217" t="s">
        <v>565</v>
      </c>
      <c r="F98" s="218" t="s">
        <v>566</v>
      </c>
      <c r="G98" s="219" t="s">
        <v>567</v>
      </c>
      <c r="H98" s="220">
        <v>12229.780000000001</v>
      </c>
      <c r="I98" s="221"/>
      <c r="J98" s="222">
        <f>ROUND(I98*H98,2)</f>
        <v>0</v>
      </c>
      <c r="K98" s="218" t="s">
        <v>225</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241</v>
      </c>
      <c r="AT98" s="227" t="s">
        <v>221</v>
      </c>
      <c r="AU98" s="227" t="s">
        <v>237</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241</v>
      </c>
      <c r="BM98" s="227" t="s">
        <v>568</v>
      </c>
    </row>
    <row r="99" s="13" customFormat="1">
      <c r="A99" s="13"/>
      <c r="B99" s="229"/>
      <c r="C99" s="230"/>
      <c r="D99" s="231" t="s">
        <v>228</v>
      </c>
      <c r="E99" s="232" t="s">
        <v>32</v>
      </c>
      <c r="F99" s="233" t="s">
        <v>569</v>
      </c>
      <c r="G99" s="230"/>
      <c r="H99" s="234">
        <v>5818.6800000000003</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237</v>
      </c>
      <c r="AV99" s="13" t="s">
        <v>86</v>
      </c>
      <c r="AW99" s="13" t="s">
        <v>39</v>
      </c>
      <c r="AX99" s="13" t="s">
        <v>77</v>
      </c>
      <c r="AY99" s="240" t="s">
        <v>219</v>
      </c>
    </row>
    <row r="100" s="13" customFormat="1">
      <c r="A100" s="13"/>
      <c r="B100" s="229"/>
      <c r="C100" s="230"/>
      <c r="D100" s="231" t="s">
        <v>228</v>
      </c>
      <c r="E100" s="232" t="s">
        <v>32</v>
      </c>
      <c r="F100" s="233" t="s">
        <v>570</v>
      </c>
      <c r="G100" s="230"/>
      <c r="H100" s="234">
        <v>7349.1000000000004</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237</v>
      </c>
      <c r="AV100" s="13" t="s">
        <v>86</v>
      </c>
      <c r="AW100" s="13" t="s">
        <v>39</v>
      </c>
      <c r="AX100" s="13" t="s">
        <v>77</v>
      </c>
      <c r="AY100" s="240" t="s">
        <v>219</v>
      </c>
    </row>
    <row r="101" s="13" customFormat="1">
      <c r="A101" s="13"/>
      <c r="B101" s="229"/>
      <c r="C101" s="230"/>
      <c r="D101" s="231" t="s">
        <v>228</v>
      </c>
      <c r="E101" s="232" t="s">
        <v>32</v>
      </c>
      <c r="F101" s="233" t="s">
        <v>571</v>
      </c>
      <c r="G101" s="230"/>
      <c r="H101" s="234">
        <v>-938</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237</v>
      </c>
      <c r="AV101" s="13" t="s">
        <v>86</v>
      </c>
      <c r="AW101" s="13" t="s">
        <v>39</v>
      </c>
      <c r="AX101" s="13" t="s">
        <v>77</v>
      </c>
      <c r="AY101" s="240" t="s">
        <v>219</v>
      </c>
    </row>
    <row r="102" s="14" customFormat="1">
      <c r="A102" s="14"/>
      <c r="B102" s="241"/>
      <c r="C102" s="242"/>
      <c r="D102" s="231" t="s">
        <v>228</v>
      </c>
      <c r="E102" s="243" t="s">
        <v>32</v>
      </c>
      <c r="F102" s="244" t="s">
        <v>231</v>
      </c>
      <c r="G102" s="242"/>
      <c r="H102" s="245">
        <v>12229.780000000001</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237</v>
      </c>
      <c r="AV102" s="14" t="s">
        <v>226</v>
      </c>
      <c r="AW102" s="14" t="s">
        <v>39</v>
      </c>
      <c r="AX102" s="14" t="s">
        <v>84</v>
      </c>
      <c r="AY102" s="251" t="s">
        <v>219</v>
      </c>
    </row>
    <row r="103" s="2" customFormat="1" ht="44.25" customHeight="1">
      <c r="A103" s="42"/>
      <c r="B103" s="43"/>
      <c r="C103" s="216" t="s">
        <v>86</v>
      </c>
      <c r="D103" s="216" t="s">
        <v>221</v>
      </c>
      <c r="E103" s="217" t="s">
        <v>572</v>
      </c>
      <c r="F103" s="218" t="s">
        <v>573</v>
      </c>
      <c r="G103" s="219" t="s">
        <v>567</v>
      </c>
      <c r="H103" s="220">
        <v>24459.560000000001</v>
      </c>
      <c r="I103" s="221"/>
      <c r="J103" s="222">
        <f>ROUND(I103*H103,2)</f>
        <v>0</v>
      </c>
      <c r="K103" s="218" t="s">
        <v>225</v>
      </c>
      <c r="L103" s="48"/>
      <c r="M103" s="223" t="s">
        <v>32</v>
      </c>
      <c r="N103" s="224" t="s">
        <v>48</v>
      </c>
      <c r="O103" s="88"/>
      <c r="P103" s="225">
        <f>O103*H103</f>
        <v>0</v>
      </c>
      <c r="Q103" s="225">
        <v>0</v>
      </c>
      <c r="R103" s="225">
        <f>Q103*H103</f>
        <v>0</v>
      </c>
      <c r="S103" s="225">
        <v>0</v>
      </c>
      <c r="T103" s="226">
        <f>S103*H103</f>
        <v>0</v>
      </c>
      <c r="U103" s="42"/>
      <c r="V103" s="42"/>
      <c r="W103" s="42"/>
      <c r="X103" s="42"/>
      <c r="Y103" s="42"/>
      <c r="Z103" s="42"/>
      <c r="AA103" s="42"/>
      <c r="AB103" s="42"/>
      <c r="AC103" s="42"/>
      <c r="AD103" s="42"/>
      <c r="AE103" s="42"/>
      <c r="AR103" s="227" t="s">
        <v>241</v>
      </c>
      <c r="AT103" s="227" t="s">
        <v>221</v>
      </c>
      <c r="AU103" s="227" t="s">
        <v>237</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574</v>
      </c>
    </row>
    <row r="104" s="13" customFormat="1">
      <c r="A104" s="13"/>
      <c r="B104" s="229"/>
      <c r="C104" s="230"/>
      <c r="D104" s="231" t="s">
        <v>228</v>
      </c>
      <c r="E104" s="232" t="s">
        <v>32</v>
      </c>
      <c r="F104" s="233" t="s">
        <v>575</v>
      </c>
      <c r="G104" s="230"/>
      <c r="H104" s="234">
        <v>24459.560000000001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237</v>
      </c>
      <c r="AV104" s="13" t="s">
        <v>86</v>
      </c>
      <c r="AW104" s="13" t="s">
        <v>39</v>
      </c>
      <c r="AX104" s="13" t="s">
        <v>84</v>
      </c>
      <c r="AY104" s="240" t="s">
        <v>219</v>
      </c>
    </row>
    <row r="105" s="2" customFormat="1" ht="21.75" customHeight="1">
      <c r="A105" s="42"/>
      <c r="B105" s="43"/>
      <c r="C105" s="216" t="s">
        <v>237</v>
      </c>
      <c r="D105" s="216" t="s">
        <v>221</v>
      </c>
      <c r="E105" s="217" t="s">
        <v>576</v>
      </c>
      <c r="F105" s="218" t="s">
        <v>577</v>
      </c>
      <c r="G105" s="219" t="s">
        <v>567</v>
      </c>
      <c r="H105" s="220">
        <v>12229.780000000001</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241</v>
      </c>
      <c r="AT105" s="227" t="s">
        <v>221</v>
      </c>
      <c r="AU105" s="227" t="s">
        <v>237</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241</v>
      </c>
      <c r="BM105" s="227" t="s">
        <v>578</v>
      </c>
    </row>
    <row r="106" s="13" customFormat="1">
      <c r="A106" s="13"/>
      <c r="B106" s="229"/>
      <c r="C106" s="230"/>
      <c r="D106" s="231" t="s">
        <v>228</v>
      </c>
      <c r="E106" s="232" t="s">
        <v>32</v>
      </c>
      <c r="F106" s="233" t="s">
        <v>579</v>
      </c>
      <c r="G106" s="230"/>
      <c r="H106" s="234">
        <v>5818.6800000000003</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237</v>
      </c>
      <c r="AV106" s="13" t="s">
        <v>86</v>
      </c>
      <c r="AW106" s="13" t="s">
        <v>39</v>
      </c>
      <c r="AX106" s="13" t="s">
        <v>77</v>
      </c>
      <c r="AY106" s="240" t="s">
        <v>219</v>
      </c>
    </row>
    <row r="107" s="13" customFormat="1">
      <c r="A107" s="13"/>
      <c r="B107" s="229"/>
      <c r="C107" s="230"/>
      <c r="D107" s="231" t="s">
        <v>228</v>
      </c>
      <c r="E107" s="232" t="s">
        <v>32</v>
      </c>
      <c r="F107" s="233" t="s">
        <v>570</v>
      </c>
      <c r="G107" s="230"/>
      <c r="H107" s="234">
        <v>7349.1000000000004</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237</v>
      </c>
      <c r="AV107" s="13" t="s">
        <v>86</v>
      </c>
      <c r="AW107" s="13" t="s">
        <v>39</v>
      </c>
      <c r="AX107" s="13" t="s">
        <v>77</v>
      </c>
      <c r="AY107" s="240" t="s">
        <v>219</v>
      </c>
    </row>
    <row r="108" s="13" customFormat="1">
      <c r="A108" s="13"/>
      <c r="B108" s="229"/>
      <c r="C108" s="230"/>
      <c r="D108" s="231" t="s">
        <v>228</v>
      </c>
      <c r="E108" s="232" t="s">
        <v>32</v>
      </c>
      <c r="F108" s="233" t="s">
        <v>571</v>
      </c>
      <c r="G108" s="230"/>
      <c r="H108" s="234">
        <v>-938</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237</v>
      </c>
      <c r="AV108" s="13" t="s">
        <v>86</v>
      </c>
      <c r="AW108" s="13" t="s">
        <v>39</v>
      </c>
      <c r="AX108" s="13" t="s">
        <v>77</v>
      </c>
      <c r="AY108" s="240" t="s">
        <v>219</v>
      </c>
    </row>
    <row r="109" s="14" customFormat="1">
      <c r="A109" s="14"/>
      <c r="B109" s="241"/>
      <c r="C109" s="242"/>
      <c r="D109" s="231" t="s">
        <v>228</v>
      </c>
      <c r="E109" s="243" t="s">
        <v>32</v>
      </c>
      <c r="F109" s="244" t="s">
        <v>231</v>
      </c>
      <c r="G109" s="242"/>
      <c r="H109" s="245">
        <v>12229.780000000001</v>
      </c>
      <c r="I109" s="246"/>
      <c r="J109" s="242"/>
      <c r="K109" s="242"/>
      <c r="L109" s="247"/>
      <c r="M109" s="248"/>
      <c r="N109" s="249"/>
      <c r="O109" s="249"/>
      <c r="P109" s="249"/>
      <c r="Q109" s="249"/>
      <c r="R109" s="249"/>
      <c r="S109" s="249"/>
      <c r="T109" s="250"/>
      <c r="U109" s="14"/>
      <c r="V109" s="14"/>
      <c r="W109" s="14"/>
      <c r="X109" s="14"/>
      <c r="Y109" s="14"/>
      <c r="Z109" s="14"/>
      <c r="AA109" s="14"/>
      <c r="AB109" s="14"/>
      <c r="AC109" s="14"/>
      <c r="AD109" s="14"/>
      <c r="AE109" s="14"/>
      <c r="AT109" s="251" t="s">
        <v>228</v>
      </c>
      <c r="AU109" s="251" t="s">
        <v>237</v>
      </c>
      <c r="AV109" s="14" t="s">
        <v>226</v>
      </c>
      <c r="AW109" s="14" t="s">
        <v>39</v>
      </c>
      <c r="AX109" s="14" t="s">
        <v>84</v>
      </c>
      <c r="AY109" s="251" t="s">
        <v>219</v>
      </c>
    </row>
    <row r="110" s="2" customFormat="1" ht="21.75" customHeight="1">
      <c r="A110" s="42"/>
      <c r="B110" s="43"/>
      <c r="C110" s="216" t="s">
        <v>226</v>
      </c>
      <c r="D110" s="216" t="s">
        <v>221</v>
      </c>
      <c r="E110" s="217" t="s">
        <v>580</v>
      </c>
      <c r="F110" s="218" t="s">
        <v>581</v>
      </c>
      <c r="G110" s="219" t="s">
        <v>567</v>
      </c>
      <c r="H110" s="220">
        <v>12229.780000000001</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241</v>
      </c>
      <c r="AT110" s="227" t="s">
        <v>221</v>
      </c>
      <c r="AU110" s="227" t="s">
        <v>237</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241</v>
      </c>
      <c r="BM110" s="227" t="s">
        <v>582</v>
      </c>
    </row>
    <row r="111" s="13" customFormat="1">
      <c r="A111" s="13"/>
      <c r="B111" s="229"/>
      <c r="C111" s="230"/>
      <c r="D111" s="231" t="s">
        <v>228</v>
      </c>
      <c r="E111" s="232" t="s">
        <v>32</v>
      </c>
      <c r="F111" s="233" t="s">
        <v>583</v>
      </c>
      <c r="G111" s="230"/>
      <c r="H111" s="234">
        <v>5818.6800000000003</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237</v>
      </c>
      <c r="AV111" s="13" t="s">
        <v>86</v>
      </c>
      <c r="AW111" s="13" t="s">
        <v>39</v>
      </c>
      <c r="AX111" s="13" t="s">
        <v>77</v>
      </c>
      <c r="AY111" s="240" t="s">
        <v>219</v>
      </c>
    </row>
    <row r="112" s="13" customFormat="1">
      <c r="A112" s="13"/>
      <c r="B112" s="229"/>
      <c r="C112" s="230"/>
      <c r="D112" s="231" t="s">
        <v>228</v>
      </c>
      <c r="E112" s="232" t="s">
        <v>32</v>
      </c>
      <c r="F112" s="233" t="s">
        <v>584</v>
      </c>
      <c r="G112" s="230"/>
      <c r="H112" s="234">
        <v>7349.1000000000004</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237</v>
      </c>
      <c r="AV112" s="13" t="s">
        <v>86</v>
      </c>
      <c r="AW112" s="13" t="s">
        <v>39</v>
      </c>
      <c r="AX112" s="13" t="s">
        <v>77</v>
      </c>
      <c r="AY112" s="240" t="s">
        <v>219</v>
      </c>
    </row>
    <row r="113" s="13" customFormat="1">
      <c r="A113" s="13"/>
      <c r="B113" s="229"/>
      <c r="C113" s="230"/>
      <c r="D113" s="231" t="s">
        <v>228</v>
      </c>
      <c r="E113" s="232" t="s">
        <v>32</v>
      </c>
      <c r="F113" s="233" t="s">
        <v>571</v>
      </c>
      <c r="G113" s="230"/>
      <c r="H113" s="234">
        <v>-938</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237</v>
      </c>
      <c r="AV113" s="13" t="s">
        <v>86</v>
      </c>
      <c r="AW113" s="13" t="s">
        <v>39</v>
      </c>
      <c r="AX113" s="13" t="s">
        <v>77</v>
      </c>
      <c r="AY113" s="240" t="s">
        <v>219</v>
      </c>
    </row>
    <row r="114" s="14" customFormat="1">
      <c r="A114" s="14"/>
      <c r="B114" s="241"/>
      <c r="C114" s="242"/>
      <c r="D114" s="231" t="s">
        <v>228</v>
      </c>
      <c r="E114" s="243" t="s">
        <v>32</v>
      </c>
      <c r="F114" s="244" t="s">
        <v>231</v>
      </c>
      <c r="G114" s="242"/>
      <c r="H114" s="245">
        <v>12229.780000000001</v>
      </c>
      <c r="I114" s="246"/>
      <c r="J114" s="242"/>
      <c r="K114" s="242"/>
      <c r="L114" s="247"/>
      <c r="M114" s="248"/>
      <c r="N114" s="249"/>
      <c r="O114" s="249"/>
      <c r="P114" s="249"/>
      <c r="Q114" s="249"/>
      <c r="R114" s="249"/>
      <c r="S114" s="249"/>
      <c r="T114" s="250"/>
      <c r="U114" s="14"/>
      <c r="V114" s="14"/>
      <c r="W114" s="14"/>
      <c r="X114" s="14"/>
      <c r="Y114" s="14"/>
      <c r="Z114" s="14"/>
      <c r="AA114" s="14"/>
      <c r="AB114" s="14"/>
      <c r="AC114" s="14"/>
      <c r="AD114" s="14"/>
      <c r="AE114" s="14"/>
      <c r="AT114" s="251" t="s">
        <v>228</v>
      </c>
      <c r="AU114" s="251" t="s">
        <v>237</v>
      </c>
      <c r="AV114" s="14" t="s">
        <v>226</v>
      </c>
      <c r="AW114" s="14" t="s">
        <v>39</v>
      </c>
      <c r="AX114" s="14" t="s">
        <v>84</v>
      </c>
      <c r="AY114" s="251" t="s">
        <v>219</v>
      </c>
    </row>
    <row r="115" s="12" customFormat="1" ht="20.88" customHeight="1">
      <c r="A115" s="12"/>
      <c r="B115" s="200"/>
      <c r="C115" s="201"/>
      <c r="D115" s="202" t="s">
        <v>76</v>
      </c>
      <c r="E115" s="214" t="s">
        <v>585</v>
      </c>
      <c r="F115" s="214" t="s">
        <v>586</v>
      </c>
      <c r="G115" s="201"/>
      <c r="H115" s="201"/>
      <c r="I115" s="204"/>
      <c r="J115" s="215">
        <f>BK115</f>
        <v>0</v>
      </c>
      <c r="K115" s="201"/>
      <c r="L115" s="206"/>
      <c r="M115" s="207"/>
      <c r="N115" s="208"/>
      <c r="O115" s="208"/>
      <c r="P115" s="209">
        <f>SUM(P116:P126)</f>
        <v>0</v>
      </c>
      <c r="Q115" s="208"/>
      <c r="R115" s="209">
        <f>SUM(R116:R126)</f>
        <v>0</v>
      </c>
      <c r="S115" s="208"/>
      <c r="T115" s="210">
        <f>SUM(T116:T126)</f>
        <v>0</v>
      </c>
      <c r="U115" s="12"/>
      <c r="V115" s="12"/>
      <c r="W115" s="12"/>
      <c r="X115" s="12"/>
      <c r="Y115" s="12"/>
      <c r="Z115" s="12"/>
      <c r="AA115" s="12"/>
      <c r="AB115" s="12"/>
      <c r="AC115" s="12"/>
      <c r="AD115" s="12"/>
      <c r="AE115" s="12"/>
      <c r="AR115" s="211" t="s">
        <v>84</v>
      </c>
      <c r="AT115" s="212" t="s">
        <v>76</v>
      </c>
      <c r="AU115" s="212" t="s">
        <v>86</v>
      </c>
      <c r="AY115" s="211" t="s">
        <v>219</v>
      </c>
      <c r="BK115" s="213">
        <f>SUM(BK116:BK126)</f>
        <v>0</v>
      </c>
    </row>
    <row r="116" s="2" customFormat="1" ht="37.8" customHeight="1">
      <c r="A116" s="42"/>
      <c r="B116" s="43"/>
      <c r="C116" s="216" t="s">
        <v>246</v>
      </c>
      <c r="D116" s="216" t="s">
        <v>221</v>
      </c>
      <c r="E116" s="217" t="s">
        <v>565</v>
      </c>
      <c r="F116" s="218" t="s">
        <v>566</v>
      </c>
      <c r="G116" s="219" t="s">
        <v>567</v>
      </c>
      <c r="H116" s="220">
        <v>9</v>
      </c>
      <c r="I116" s="221"/>
      <c r="J116" s="222">
        <f>ROUND(I116*H116,2)</f>
        <v>0</v>
      </c>
      <c r="K116" s="218" t="s">
        <v>225</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237</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587</v>
      </c>
    </row>
    <row r="117" s="13" customFormat="1">
      <c r="A117" s="13"/>
      <c r="B117" s="229"/>
      <c r="C117" s="230"/>
      <c r="D117" s="231" t="s">
        <v>228</v>
      </c>
      <c r="E117" s="232" t="s">
        <v>32</v>
      </c>
      <c r="F117" s="233" t="s">
        <v>588</v>
      </c>
      <c r="G117" s="230"/>
      <c r="H117" s="234">
        <v>9</v>
      </c>
      <c r="I117" s="235"/>
      <c r="J117" s="230"/>
      <c r="K117" s="230"/>
      <c r="L117" s="236"/>
      <c r="M117" s="237"/>
      <c r="N117" s="238"/>
      <c r="O117" s="238"/>
      <c r="P117" s="238"/>
      <c r="Q117" s="238"/>
      <c r="R117" s="238"/>
      <c r="S117" s="238"/>
      <c r="T117" s="239"/>
      <c r="U117" s="13"/>
      <c r="V117" s="13"/>
      <c r="W117" s="13"/>
      <c r="X117" s="13"/>
      <c r="Y117" s="13"/>
      <c r="Z117" s="13"/>
      <c r="AA117" s="13"/>
      <c r="AB117" s="13"/>
      <c r="AC117" s="13"/>
      <c r="AD117" s="13"/>
      <c r="AE117" s="13"/>
      <c r="AT117" s="240" t="s">
        <v>228</v>
      </c>
      <c r="AU117" s="240" t="s">
        <v>237</v>
      </c>
      <c r="AV117" s="13" t="s">
        <v>86</v>
      </c>
      <c r="AW117" s="13" t="s">
        <v>39</v>
      </c>
      <c r="AX117" s="13" t="s">
        <v>77</v>
      </c>
      <c r="AY117" s="240" t="s">
        <v>219</v>
      </c>
    </row>
    <row r="118" s="14" customFormat="1">
      <c r="A118" s="14"/>
      <c r="B118" s="241"/>
      <c r="C118" s="242"/>
      <c r="D118" s="231" t="s">
        <v>228</v>
      </c>
      <c r="E118" s="243" t="s">
        <v>32</v>
      </c>
      <c r="F118" s="244" t="s">
        <v>231</v>
      </c>
      <c r="G118" s="242"/>
      <c r="H118" s="245">
        <v>9</v>
      </c>
      <c r="I118" s="246"/>
      <c r="J118" s="242"/>
      <c r="K118" s="242"/>
      <c r="L118" s="247"/>
      <c r="M118" s="248"/>
      <c r="N118" s="249"/>
      <c r="O118" s="249"/>
      <c r="P118" s="249"/>
      <c r="Q118" s="249"/>
      <c r="R118" s="249"/>
      <c r="S118" s="249"/>
      <c r="T118" s="250"/>
      <c r="U118" s="14"/>
      <c r="V118" s="14"/>
      <c r="W118" s="14"/>
      <c r="X118" s="14"/>
      <c r="Y118" s="14"/>
      <c r="Z118" s="14"/>
      <c r="AA118" s="14"/>
      <c r="AB118" s="14"/>
      <c r="AC118" s="14"/>
      <c r="AD118" s="14"/>
      <c r="AE118" s="14"/>
      <c r="AT118" s="251" t="s">
        <v>228</v>
      </c>
      <c r="AU118" s="251" t="s">
        <v>237</v>
      </c>
      <c r="AV118" s="14" t="s">
        <v>226</v>
      </c>
      <c r="AW118" s="14" t="s">
        <v>39</v>
      </c>
      <c r="AX118" s="14" t="s">
        <v>84</v>
      </c>
      <c r="AY118" s="251" t="s">
        <v>219</v>
      </c>
    </row>
    <row r="119" s="2" customFormat="1" ht="44.25" customHeight="1">
      <c r="A119" s="42"/>
      <c r="B119" s="43"/>
      <c r="C119" s="216" t="s">
        <v>252</v>
      </c>
      <c r="D119" s="216" t="s">
        <v>221</v>
      </c>
      <c r="E119" s="217" t="s">
        <v>572</v>
      </c>
      <c r="F119" s="218" t="s">
        <v>573</v>
      </c>
      <c r="G119" s="219" t="s">
        <v>567</v>
      </c>
      <c r="H119" s="220">
        <v>9</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241</v>
      </c>
      <c r="AT119" s="227" t="s">
        <v>221</v>
      </c>
      <c r="AU119" s="227" t="s">
        <v>237</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241</v>
      </c>
      <c r="BM119" s="227" t="s">
        <v>589</v>
      </c>
    </row>
    <row r="120" s="13" customFormat="1">
      <c r="A120" s="13"/>
      <c r="B120" s="229"/>
      <c r="C120" s="230"/>
      <c r="D120" s="231" t="s">
        <v>228</v>
      </c>
      <c r="E120" s="232" t="s">
        <v>32</v>
      </c>
      <c r="F120" s="233" t="s">
        <v>267</v>
      </c>
      <c r="G120" s="230"/>
      <c r="H120" s="234">
        <v>9</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237</v>
      </c>
      <c r="AV120" s="13" t="s">
        <v>86</v>
      </c>
      <c r="AW120" s="13" t="s">
        <v>39</v>
      </c>
      <c r="AX120" s="13" t="s">
        <v>84</v>
      </c>
      <c r="AY120" s="240" t="s">
        <v>219</v>
      </c>
    </row>
    <row r="121" s="2" customFormat="1" ht="21.75" customHeight="1">
      <c r="A121" s="42"/>
      <c r="B121" s="43"/>
      <c r="C121" s="216" t="s">
        <v>256</v>
      </c>
      <c r="D121" s="216" t="s">
        <v>221</v>
      </c>
      <c r="E121" s="217" t="s">
        <v>576</v>
      </c>
      <c r="F121" s="218" t="s">
        <v>577</v>
      </c>
      <c r="G121" s="219" t="s">
        <v>567</v>
      </c>
      <c r="H121" s="220">
        <v>9</v>
      </c>
      <c r="I121" s="221"/>
      <c r="J121" s="222">
        <f>ROUND(I121*H121,2)</f>
        <v>0</v>
      </c>
      <c r="K121" s="218" t="s">
        <v>225</v>
      </c>
      <c r="L121" s="48"/>
      <c r="M121" s="223" t="s">
        <v>32</v>
      </c>
      <c r="N121" s="224" t="s">
        <v>48</v>
      </c>
      <c r="O121" s="88"/>
      <c r="P121" s="225">
        <f>O121*H121</f>
        <v>0</v>
      </c>
      <c r="Q121" s="225">
        <v>0</v>
      </c>
      <c r="R121" s="225">
        <f>Q121*H121</f>
        <v>0</v>
      </c>
      <c r="S121" s="225">
        <v>0</v>
      </c>
      <c r="T121" s="226">
        <f>S121*H121</f>
        <v>0</v>
      </c>
      <c r="U121" s="42"/>
      <c r="V121" s="42"/>
      <c r="W121" s="42"/>
      <c r="X121" s="42"/>
      <c r="Y121" s="42"/>
      <c r="Z121" s="42"/>
      <c r="AA121" s="42"/>
      <c r="AB121" s="42"/>
      <c r="AC121" s="42"/>
      <c r="AD121" s="42"/>
      <c r="AE121" s="42"/>
      <c r="AR121" s="227" t="s">
        <v>226</v>
      </c>
      <c r="AT121" s="227" t="s">
        <v>221</v>
      </c>
      <c r="AU121" s="227" t="s">
        <v>237</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590</v>
      </c>
    </row>
    <row r="122" s="13" customFormat="1">
      <c r="A122" s="13"/>
      <c r="B122" s="229"/>
      <c r="C122" s="230"/>
      <c r="D122" s="231" t="s">
        <v>228</v>
      </c>
      <c r="E122" s="232" t="s">
        <v>32</v>
      </c>
      <c r="F122" s="233" t="s">
        <v>591</v>
      </c>
      <c r="G122" s="230"/>
      <c r="H122" s="234">
        <v>9</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237</v>
      </c>
      <c r="AV122" s="13" t="s">
        <v>86</v>
      </c>
      <c r="AW122" s="13" t="s">
        <v>39</v>
      </c>
      <c r="AX122" s="13" t="s">
        <v>77</v>
      </c>
      <c r="AY122" s="240" t="s">
        <v>219</v>
      </c>
    </row>
    <row r="123" s="14" customFormat="1">
      <c r="A123" s="14"/>
      <c r="B123" s="241"/>
      <c r="C123" s="242"/>
      <c r="D123" s="231" t="s">
        <v>228</v>
      </c>
      <c r="E123" s="243" t="s">
        <v>32</v>
      </c>
      <c r="F123" s="244" t="s">
        <v>231</v>
      </c>
      <c r="G123" s="242"/>
      <c r="H123" s="245">
        <v>9</v>
      </c>
      <c r="I123" s="246"/>
      <c r="J123" s="242"/>
      <c r="K123" s="242"/>
      <c r="L123" s="247"/>
      <c r="M123" s="248"/>
      <c r="N123" s="249"/>
      <c r="O123" s="249"/>
      <c r="P123" s="249"/>
      <c r="Q123" s="249"/>
      <c r="R123" s="249"/>
      <c r="S123" s="249"/>
      <c r="T123" s="250"/>
      <c r="U123" s="14"/>
      <c r="V123" s="14"/>
      <c r="W123" s="14"/>
      <c r="X123" s="14"/>
      <c r="Y123" s="14"/>
      <c r="Z123" s="14"/>
      <c r="AA123" s="14"/>
      <c r="AB123" s="14"/>
      <c r="AC123" s="14"/>
      <c r="AD123" s="14"/>
      <c r="AE123" s="14"/>
      <c r="AT123" s="251" t="s">
        <v>228</v>
      </c>
      <c r="AU123" s="251" t="s">
        <v>237</v>
      </c>
      <c r="AV123" s="14" t="s">
        <v>226</v>
      </c>
      <c r="AW123" s="14" t="s">
        <v>39</v>
      </c>
      <c r="AX123" s="14" t="s">
        <v>84</v>
      </c>
      <c r="AY123" s="251" t="s">
        <v>219</v>
      </c>
    </row>
    <row r="124" s="2" customFormat="1" ht="24.15" customHeight="1">
      <c r="A124" s="42"/>
      <c r="B124" s="43"/>
      <c r="C124" s="216" t="s">
        <v>262</v>
      </c>
      <c r="D124" s="216" t="s">
        <v>221</v>
      </c>
      <c r="E124" s="217" t="s">
        <v>592</v>
      </c>
      <c r="F124" s="218" t="s">
        <v>593</v>
      </c>
      <c r="G124" s="219" t="s">
        <v>567</v>
      </c>
      <c r="H124" s="220">
        <v>9</v>
      </c>
      <c r="I124" s="221"/>
      <c r="J124" s="222">
        <f>ROUND(I124*H124,2)</f>
        <v>0</v>
      </c>
      <c r="K124" s="218" t="s">
        <v>225</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237</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594</v>
      </c>
    </row>
    <row r="125" s="13" customFormat="1">
      <c r="A125" s="13"/>
      <c r="B125" s="229"/>
      <c r="C125" s="230"/>
      <c r="D125" s="231" t="s">
        <v>228</v>
      </c>
      <c r="E125" s="232" t="s">
        <v>32</v>
      </c>
      <c r="F125" s="233" t="s">
        <v>591</v>
      </c>
      <c r="G125" s="230"/>
      <c r="H125" s="234">
        <v>9</v>
      </c>
      <c r="I125" s="235"/>
      <c r="J125" s="230"/>
      <c r="K125" s="230"/>
      <c r="L125" s="236"/>
      <c r="M125" s="237"/>
      <c r="N125" s="238"/>
      <c r="O125" s="238"/>
      <c r="P125" s="238"/>
      <c r="Q125" s="238"/>
      <c r="R125" s="238"/>
      <c r="S125" s="238"/>
      <c r="T125" s="239"/>
      <c r="U125" s="13"/>
      <c r="V125" s="13"/>
      <c r="W125" s="13"/>
      <c r="X125" s="13"/>
      <c r="Y125" s="13"/>
      <c r="Z125" s="13"/>
      <c r="AA125" s="13"/>
      <c r="AB125" s="13"/>
      <c r="AC125" s="13"/>
      <c r="AD125" s="13"/>
      <c r="AE125" s="13"/>
      <c r="AT125" s="240" t="s">
        <v>228</v>
      </c>
      <c r="AU125" s="240" t="s">
        <v>237</v>
      </c>
      <c r="AV125" s="13" t="s">
        <v>86</v>
      </c>
      <c r="AW125" s="13" t="s">
        <v>39</v>
      </c>
      <c r="AX125" s="13" t="s">
        <v>77</v>
      </c>
      <c r="AY125" s="240" t="s">
        <v>219</v>
      </c>
    </row>
    <row r="126" s="14" customFormat="1">
      <c r="A126" s="14"/>
      <c r="B126" s="241"/>
      <c r="C126" s="242"/>
      <c r="D126" s="231" t="s">
        <v>228</v>
      </c>
      <c r="E126" s="243" t="s">
        <v>32</v>
      </c>
      <c r="F126" s="244" t="s">
        <v>231</v>
      </c>
      <c r="G126" s="242"/>
      <c r="H126" s="245">
        <v>9</v>
      </c>
      <c r="I126" s="246"/>
      <c r="J126" s="242"/>
      <c r="K126" s="242"/>
      <c r="L126" s="247"/>
      <c r="M126" s="248"/>
      <c r="N126" s="249"/>
      <c r="O126" s="249"/>
      <c r="P126" s="249"/>
      <c r="Q126" s="249"/>
      <c r="R126" s="249"/>
      <c r="S126" s="249"/>
      <c r="T126" s="250"/>
      <c r="U126" s="14"/>
      <c r="V126" s="14"/>
      <c r="W126" s="14"/>
      <c r="X126" s="14"/>
      <c r="Y126" s="14"/>
      <c r="Z126" s="14"/>
      <c r="AA126" s="14"/>
      <c r="AB126" s="14"/>
      <c r="AC126" s="14"/>
      <c r="AD126" s="14"/>
      <c r="AE126" s="14"/>
      <c r="AT126" s="251" t="s">
        <v>228</v>
      </c>
      <c r="AU126" s="251" t="s">
        <v>237</v>
      </c>
      <c r="AV126" s="14" t="s">
        <v>226</v>
      </c>
      <c r="AW126" s="14" t="s">
        <v>39</v>
      </c>
      <c r="AX126" s="14" t="s">
        <v>84</v>
      </c>
      <c r="AY126" s="251" t="s">
        <v>219</v>
      </c>
    </row>
    <row r="127" s="12" customFormat="1" ht="20.88" customHeight="1">
      <c r="A127" s="12"/>
      <c r="B127" s="200"/>
      <c r="C127" s="201"/>
      <c r="D127" s="202" t="s">
        <v>76</v>
      </c>
      <c r="E127" s="214" t="s">
        <v>595</v>
      </c>
      <c r="F127" s="214" t="s">
        <v>596</v>
      </c>
      <c r="G127" s="201"/>
      <c r="H127" s="201"/>
      <c r="I127" s="204"/>
      <c r="J127" s="215">
        <f>BK127</f>
        <v>0</v>
      </c>
      <c r="K127" s="201"/>
      <c r="L127" s="206"/>
      <c r="M127" s="207"/>
      <c r="N127" s="208"/>
      <c r="O127" s="208"/>
      <c r="P127" s="209">
        <f>SUM(P128:P135)</f>
        <v>0</v>
      </c>
      <c r="Q127" s="208"/>
      <c r="R127" s="209">
        <f>SUM(R128:R135)</f>
        <v>0</v>
      </c>
      <c r="S127" s="208"/>
      <c r="T127" s="210">
        <f>SUM(T128:T135)</f>
        <v>0</v>
      </c>
      <c r="U127" s="12"/>
      <c r="V127" s="12"/>
      <c r="W127" s="12"/>
      <c r="X127" s="12"/>
      <c r="Y127" s="12"/>
      <c r="Z127" s="12"/>
      <c r="AA127" s="12"/>
      <c r="AB127" s="12"/>
      <c r="AC127" s="12"/>
      <c r="AD127" s="12"/>
      <c r="AE127" s="12"/>
      <c r="AR127" s="211" t="s">
        <v>84</v>
      </c>
      <c r="AT127" s="212" t="s">
        <v>76</v>
      </c>
      <c r="AU127" s="212" t="s">
        <v>86</v>
      </c>
      <c r="AY127" s="211" t="s">
        <v>219</v>
      </c>
      <c r="BK127" s="213">
        <f>SUM(BK128:BK135)</f>
        <v>0</v>
      </c>
    </row>
    <row r="128" s="2" customFormat="1" ht="37.8" customHeight="1">
      <c r="A128" s="42"/>
      <c r="B128" s="43"/>
      <c r="C128" s="216" t="s">
        <v>267</v>
      </c>
      <c r="D128" s="216" t="s">
        <v>221</v>
      </c>
      <c r="E128" s="217" t="s">
        <v>565</v>
      </c>
      <c r="F128" s="218" t="s">
        <v>566</v>
      </c>
      <c r="G128" s="219" t="s">
        <v>567</v>
      </c>
      <c r="H128" s="220">
        <v>313.66000000000003</v>
      </c>
      <c r="I128" s="221"/>
      <c r="J128" s="222">
        <f>ROUND(I128*H128,2)</f>
        <v>0</v>
      </c>
      <c r="K128" s="218" t="s">
        <v>225</v>
      </c>
      <c r="L128" s="48"/>
      <c r="M128" s="223" t="s">
        <v>32</v>
      </c>
      <c r="N128" s="224" t="s">
        <v>48</v>
      </c>
      <c r="O128" s="88"/>
      <c r="P128" s="225">
        <f>O128*H128</f>
        <v>0</v>
      </c>
      <c r="Q128" s="225">
        <v>0</v>
      </c>
      <c r="R128" s="225">
        <f>Q128*H128</f>
        <v>0</v>
      </c>
      <c r="S128" s="225">
        <v>0</v>
      </c>
      <c r="T128" s="226">
        <f>S128*H128</f>
        <v>0</v>
      </c>
      <c r="U128" s="42"/>
      <c r="V128" s="42"/>
      <c r="W128" s="42"/>
      <c r="X128" s="42"/>
      <c r="Y128" s="42"/>
      <c r="Z128" s="42"/>
      <c r="AA128" s="42"/>
      <c r="AB128" s="42"/>
      <c r="AC128" s="42"/>
      <c r="AD128" s="42"/>
      <c r="AE128" s="42"/>
      <c r="AR128" s="227" t="s">
        <v>226</v>
      </c>
      <c r="AT128" s="227" t="s">
        <v>221</v>
      </c>
      <c r="AU128" s="227" t="s">
        <v>237</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597</v>
      </c>
    </row>
    <row r="129" s="13" customFormat="1">
      <c r="A129" s="13"/>
      <c r="B129" s="229"/>
      <c r="C129" s="230"/>
      <c r="D129" s="231" t="s">
        <v>228</v>
      </c>
      <c r="E129" s="232" t="s">
        <v>32</v>
      </c>
      <c r="F129" s="233" t="s">
        <v>598</v>
      </c>
      <c r="G129" s="230"/>
      <c r="H129" s="234">
        <v>6.2999999999999998</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237</v>
      </c>
      <c r="AV129" s="13" t="s">
        <v>86</v>
      </c>
      <c r="AW129" s="13" t="s">
        <v>39</v>
      </c>
      <c r="AX129" s="13" t="s">
        <v>77</v>
      </c>
      <c r="AY129" s="240" t="s">
        <v>219</v>
      </c>
    </row>
    <row r="130" s="13" customFormat="1">
      <c r="A130" s="13"/>
      <c r="B130" s="229"/>
      <c r="C130" s="230"/>
      <c r="D130" s="231" t="s">
        <v>228</v>
      </c>
      <c r="E130" s="232" t="s">
        <v>32</v>
      </c>
      <c r="F130" s="233" t="s">
        <v>599</v>
      </c>
      <c r="G130" s="230"/>
      <c r="H130" s="234">
        <v>307.36000000000001</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237</v>
      </c>
      <c r="AV130" s="13" t="s">
        <v>86</v>
      </c>
      <c r="AW130" s="13" t="s">
        <v>39</v>
      </c>
      <c r="AX130" s="13" t="s">
        <v>77</v>
      </c>
      <c r="AY130" s="240" t="s">
        <v>219</v>
      </c>
    </row>
    <row r="131" s="14" customFormat="1">
      <c r="A131" s="14"/>
      <c r="B131" s="241"/>
      <c r="C131" s="242"/>
      <c r="D131" s="231" t="s">
        <v>228</v>
      </c>
      <c r="E131" s="243" t="s">
        <v>32</v>
      </c>
      <c r="F131" s="244" t="s">
        <v>231</v>
      </c>
      <c r="G131" s="242"/>
      <c r="H131" s="245">
        <v>313.66000000000003</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237</v>
      </c>
      <c r="AV131" s="14" t="s">
        <v>226</v>
      </c>
      <c r="AW131" s="14" t="s">
        <v>39</v>
      </c>
      <c r="AX131" s="14" t="s">
        <v>84</v>
      </c>
      <c r="AY131" s="251" t="s">
        <v>219</v>
      </c>
    </row>
    <row r="132" s="2" customFormat="1" ht="44.25" customHeight="1">
      <c r="A132" s="42"/>
      <c r="B132" s="43"/>
      <c r="C132" s="216" t="s">
        <v>273</v>
      </c>
      <c r="D132" s="216" t="s">
        <v>221</v>
      </c>
      <c r="E132" s="217" t="s">
        <v>572</v>
      </c>
      <c r="F132" s="218" t="s">
        <v>573</v>
      </c>
      <c r="G132" s="219" t="s">
        <v>567</v>
      </c>
      <c r="H132" s="220">
        <v>313.66000000000003</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241</v>
      </c>
      <c r="AT132" s="227" t="s">
        <v>221</v>
      </c>
      <c r="AU132" s="227" t="s">
        <v>237</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241</v>
      </c>
      <c r="BM132" s="227" t="s">
        <v>600</v>
      </c>
    </row>
    <row r="133" s="13" customFormat="1">
      <c r="A133" s="13"/>
      <c r="B133" s="229"/>
      <c r="C133" s="230"/>
      <c r="D133" s="231" t="s">
        <v>228</v>
      </c>
      <c r="E133" s="232" t="s">
        <v>32</v>
      </c>
      <c r="F133" s="233" t="s">
        <v>601</v>
      </c>
      <c r="G133" s="230"/>
      <c r="H133" s="234">
        <v>313.66000000000003</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237</v>
      </c>
      <c r="AV133" s="13" t="s">
        <v>86</v>
      </c>
      <c r="AW133" s="13" t="s">
        <v>39</v>
      </c>
      <c r="AX133" s="13" t="s">
        <v>84</v>
      </c>
      <c r="AY133" s="240" t="s">
        <v>219</v>
      </c>
    </row>
    <row r="134" s="2" customFormat="1" ht="21.75" customHeight="1">
      <c r="A134" s="42"/>
      <c r="B134" s="43"/>
      <c r="C134" s="216" t="s">
        <v>279</v>
      </c>
      <c r="D134" s="216" t="s">
        <v>221</v>
      </c>
      <c r="E134" s="217" t="s">
        <v>576</v>
      </c>
      <c r="F134" s="218" t="s">
        <v>577</v>
      </c>
      <c r="G134" s="219" t="s">
        <v>567</v>
      </c>
      <c r="H134" s="220">
        <v>313.66000000000003</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237</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602</v>
      </c>
    </row>
    <row r="135" s="2" customFormat="1" ht="21.75" customHeight="1">
      <c r="A135" s="42"/>
      <c r="B135" s="43"/>
      <c r="C135" s="216" t="s">
        <v>286</v>
      </c>
      <c r="D135" s="216" t="s">
        <v>221</v>
      </c>
      <c r="E135" s="217" t="s">
        <v>603</v>
      </c>
      <c r="F135" s="218" t="s">
        <v>604</v>
      </c>
      <c r="G135" s="219" t="s">
        <v>567</v>
      </c>
      <c r="H135" s="220">
        <v>313.66000000000003</v>
      </c>
      <c r="I135" s="221"/>
      <c r="J135" s="222">
        <f>ROUND(I135*H135,2)</f>
        <v>0</v>
      </c>
      <c r="K135" s="218" t="s">
        <v>225</v>
      </c>
      <c r="L135" s="48"/>
      <c r="M135" s="223" t="s">
        <v>32</v>
      </c>
      <c r="N135" s="224" t="s">
        <v>48</v>
      </c>
      <c r="O135" s="88"/>
      <c r="P135" s="225">
        <f>O135*H135</f>
        <v>0</v>
      </c>
      <c r="Q135" s="225">
        <v>0</v>
      </c>
      <c r="R135" s="225">
        <f>Q135*H135</f>
        <v>0</v>
      </c>
      <c r="S135" s="225">
        <v>0</v>
      </c>
      <c r="T135" s="226">
        <f>S135*H135</f>
        <v>0</v>
      </c>
      <c r="U135" s="42"/>
      <c r="V135" s="42"/>
      <c r="W135" s="42"/>
      <c r="X135" s="42"/>
      <c r="Y135" s="42"/>
      <c r="Z135" s="42"/>
      <c r="AA135" s="42"/>
      <c r="AB135" s="42"/>
      <c r="AC135" s="42"/>
      <c r="AD135" s="42"/>
      <c r="AE135" s="42"/>
      <c r="AR135" s="227" t="s">
        <v>226</v>
      </c>
      <c r="AT135" s="227" t="s">
        <v>221</v>
      </c>
      <c r="AU135" s="227" t="s">
        <v>237</v>
      </c>
      <c r="AY135" s="20" t="s">
        <v>219</v>
      </c>
      <c r="BE135" s="228">
        <f>IF(N135="základní",J135,0)</f>
        <v>0</v>
      </c>
      <c r="BF135" s="228">
        <f>IF(N135="snížená",J135,0)</f>
        <v>0</v>
      </c>
      <c r="BG135" s="228">
        <f>IF(N135="zákl. přenesená",J135,0)</f>
        <v>0</v>
      </c>
      <c r="BH135" s="228">
        <f>IF(N135="sníž. přenesená",J135,0)</f>
        <v>0</v>
      </c>
      <c r="BI135" s="228">
        <f>IF(N135="nulová",J135,0)</f>
        <v>0</v>
      </c>
      <c r="BJ135" s="20" t="s">
        <v>84</v>
      </c>
      <c r="BK135" s="228">
        <f>ROUND(I135*H135,2)</f>
        <v>0</v>
      </c>
      <c r="BL135" s="20" t="s">
        <v>226</v>
      </c>
      <c r="BM135" s="227" t="s">
        <v>605</v>
      </c>
    </row>
    <row r="136" s="12" customFormat="1" ht="20.88" customHeight="1">
      <c r="A136" s="12"/>
      <c r="B136" s="200"/>
      <c r="C136" s="201"/>
      <c r="D136" s="202" t="s">
        <v>76</v>
      </c>
      <c r="E136" s="214" t="s">
        <v>606</v>
      </c>
      <c r="F136" s="214" t="s">
        <v>607</v>
      </c>
      <c r="G136" s="201"/>
      <c r="H136" s="201"/>
      <c r="I136" s="204"/>
      <c r="J136" s="215">
        <f>BK136</f>
        <v>0</v>
      </c>
      <c r="K136" s="201"/>
      <c r="L136" s="206"/>
      <c r="M136" s="207"/>
      <c r="N136" s="208"/>
      <c r="O136" s="208"/>
      <c r="P136" s="209">
        <f>SUM(P137:P144)</f>
        <v>0</v>
      </c>
      <c r="Q136" s="208"/>
      <c r="R136" s="209">
        <f>SUM(R137:R144)</f>
        <v>0</v>
      </c>
      <c r="S136" s="208"/>
      <c r="T136" s="210">
        <f>SUM(T137:T144)</f>
        <v>0</v>
      </c>
      <c r="U136" s="12"/>
      <c r="V136" s="12"/>
      <c r="W136" s="12"/>
      <c r="X136" s="12"/>
      <c r="Y136" s="12"/>
      <c r="Z136" s="12"/>
      <c r="AA136" s="12"/>
      <c r="AB136" s="12"/>
      <c r="AC136" s="12"/>
      <c r="AD136" s="12"/>
      <c r="AE136" s="12"/>
      <c r="AR136" s="211" t="s">
        <v>84</v>
      </c>
      <c r="AT136" s="212" t="s">
        <v>76</v>
      </c>
      <c r="AU136" s="212" t="s">
        <v>86</v>
      </c>
      <c r="AY136" s="211" t="s">
        <v>219</v>
      </c>
      <c r="BK136" s="213">
        <f>SUM(BK137:BK144)</f>
        <v>0</v>
      </c>
    </row>
    <row r="137" s="2" customFormat="1" ht="37.8" customHeight="1">
      <c r="A137" s="42"/>
      <c r="B137" s="43"/>
      <c r="C137" s="216" t="s">
        <v>290</v>
      </c>
      <c r="D137" s="216" t="s">
        <v>221</v>
      </c>
      <c r="E137" s="217" t="s">
        <v>565</v>
      </c>
      <c r="F137" s="218" t="s">
        <v>566</v>
      </c>
      <c r="G137" s="219" t="s">
        <v>567</v>
      </c>
      <c r="H137" s="220">
        <v>3.7240000000000002</v>
      </c>
      <c r="I137" s="221"/>
      <c r="J137" s="222">
        <f>ROUND(I137*H137,2)</f>
        <v>0</v>
      </c>
      <c r="K137" s="218" t="s">
        <v>225</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237</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608</v>
      </c>
    </row>
    <row r="138" s="13" customFormat="1">
      <c r="A138" s="13"/>
      <c r="B138" s="229"/>
      <c r="C138" s="230"/>
      <c r="D138" s="231" t="s">
        <v>228</v>
      </c>
      <c r="E138" s="232" t="s">
        <v>32</v>
      </c>
      <c r="F138" s="233" t="s">
        <v>609</v>
      </c>
      <c r="G138" s="230"/>
      <c r="H138" s="234">
        <v>2.7490000000000001</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237</v>
      </c>
      <c r="AV138" s="13" t="s">
        <v>86</v>
      </c>
      <c r="AW138" s="13" t="s">
        <v>39</v>
      </c>
      <c r="AX138" s="13" t="s">
        <v>77</v>
      </c>
      <c r="AY138" s="240" t="s">
        <v>219</v>
      </c>
    </row>
    <row r="139" s="13" customFormat="1">
      <c r="A139" s="13"/>
      <c r="B139" s="229"/>
      <c r="C139" s="230"/>
      <c r="D139" s="231" t="s">
        <v>228</v>
      </c>
      <c r="E139" s="232" t="s">
        <v>32</v>
      </c>
      <c r="F139" s="233" t="s">
        <v>610</v>
      </c>
      <c r="G139" s="230"/>
      <c r="H139" s="234">
        <v>0.97499999999999998</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237</v>
      </c>
      <c r="AV139" s="13" t="s">
        <v>86</v>
      </c>
      <c r="AW139" s="13" t="s">
        <v>39</v>
      </c>
      <c r="AX139" s="13" t="s">
        <v>77</v>
      </c>
      <c r="AY139" s="240" t="s">
        <v>219</v>
      </c>
    </row>
    <row r="140" s="14" customFormat="1">
      <c r="A140" s="14"/>
      <c r="B140" s="241"/>
      <c r="C140" s="242"/>
      <c r="D140" s="231" t="s">
        <v>228</v>
      </c>
      <c r="E140" s="243" t="s">
        <v>32</v>
      </c>
      <c r="F140" s="244" t="s">
        <v>231</v>
      </c>
      <c r="G140" s="242"/>
      <c r="H140" s="245">
        <v>3.7240000000000002</v>
      </c>
      <c r="I140" s="246"/>
      <c r="J140" s="242"/>
      <c r="K140" s="242"/>
      <c r="L140" s="247"/>
      <c r="M140" s="248"/>
      <c r="N140" s="249"/>
      <c r="O140" s="249"/>
      <c r="P140" s="249"/>
      <c r="Q140" s="249"/>
      <c r="R140" s="249"/>
      <c r="S140" s="249"/>
      <c r="T140" s="250"/>
      <c r="U140" s="14"/>
      <c r="V140" s="14"/>
      <c r="W140" s="14"/>
      <c r="X140" s="14"/>
      <c r="Y140" s="14"/>
      <c r="Z140" s="14"/>
      <c r="AA140" s="14"/>
      <c r="AB140" s="14"/>
      <c r="AC140" s="14"/>
      <c r="AD140" s="14"/>
      <c r="AE140" s="14"/>
      <c r="AT140" s="251" t="s">
        <v>228</v>
      </c>
      <c r="AU140" s="251" t="s">
        <v>237</v>
      </c>
      <c r="AV140" s="14" t="s">
        <v>226</v>
      </c>
      <c r="AW140" s="14" t="s">
        <v>39</v>
      </c>
      <c r="AX140" s="14" t="s">
        <v>84</v>
      </c>
      <c r="AY140" s="251" t="s">
        <v>219</v>
      </c>
    </row>
    <row r="141" s="2" customFormat="1" ht="44.25" customHeight="1">
      <c r="A141" s="42"/>
      <c r="B141" s="43"/>
      <c r="C141" s="216" t="s">
        <v>295</v>
      </c>
      <c r="D141" s="216" t="s">
        <v>221</v>
      </c>
      <c r="E141" s="217" t="s">
        <v>572</v>
      </c>
      <c r="F141" s="218" t="s">
        <v>573</v>
      </c>
      <c r="G141" s="219" t="s">
        <v>567</v>
      </c>
      <c r="H141" s="220">
        <v>11.172000000000001</v>
      </c>
      <c r="I141" s="221"/>
      <c r="J141" s="222">
        <f>ROUND(I141*H141,2)</f>
        <v>0</v>
      </c>
      <c r="K141" s="218" t="s">
        <v>225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241</v>
      </c>
      <c r="AT141" s="227" t="s">
        <v>221</v>
      </c>
      <c r="AU141" s="227" t="s">
        <v>237</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241</v>
      </c>
      <c r="BM141" s="227" t="s">
        <v>611</v>
      </c>
    </row>
    <row r="142" s="13" customFormat="1">
      <c r="A142" s="13"/>
      <c r="B142" s="229"/>
      <c r="C142" s="230"/>
      <c r="D142" s="231" t="s">
        <v>228</v>
      </c>
      <c r="E142" s="232" t="s">
        <v>32</v>
      </c>
      <c r="F142" s="233" t="s">
        <v>612</v>
      </c>
      <c r="G142" s="230"/>
      <c r="H142" s="234">
        <v>11.172000000000001</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237</v>
      </c>
      <c r="AV142" s="13" t="s">
        <v>86</v>
      </c>
      <c r="AW142" s="13" t="s">
        <v>39</v>
      </c>
      <c r="AX142" s="13" t="s">
        <v>84</v>
      </c>
      <c r="AY142" s="240" t="s">
        <v>219</v>
      </c>
    </row>
    <row r="143" s="2" customFormat="1" ht="21.75" customHeight="1">
      <c r="A143" s="42"/>
      <c r="B143" s="43"/>
      <c r="C143" s="216" t="s">
        <v>8</v>
      </c>
      <c r="D143" s="216" t="s">
        <v>221</v>
      </c>
      <c r="E143" s="217" t="s">
        <v>576</v>
      </c>
      <c r="F143" s="218" t="s">
        <v>577</v>
      </c>
      <c r="G143" s="219" t="s">
        <v>567</v>
      </c>
      <c r="H143" s="220">
        <v>3.7240000000000002</v>
      </c>
      <c r="I143" s="221"/>
      <c r="J143" s="222">
        <f>ROUND(I143*H143,2)</f>
        <v>0</v>
      </c>
      <c r="K143" s="218" t="s">
        <v>225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237</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613</v>
      </c>
    </row>
    <row r="144" s="2" customFormat="1" ht="16.5" customHeight="1">
      <c r="A144" s="42"/>
      <c r="B144" s="43"/>
      <c r="C144" s="216" t="s">
        <v>302</v>
      </c>
      <c r="D144" s="216" t="s">
        <v>221</v>
      </c>
      <c r="E144" s="217" t="s">
        <v>614</v>
      </c>
      <c r="F144" s="218" t="s">
        <v>615</v>
      </c>
      <c r="G144" s="219" t="s">
        <v>567</v>
      </c>
      <c r="H144" s="220">
        <v>3.7240000000000002</v>
      </c>
      <c r="I144" s="221"/>
      <c r="J144" s="222">
        <f>ROUND(I144*H144,2)</f>
        <v>0</v>
      </c>
      <c r="K144" s="218" t="s">
        <v>225</v>
      </c>
      <c r="L144" s="48"/>
      <c r="M144" s="223" t="s">
        <v>32</v>
      </c>
      <c r="N144" s="224" t="s">
        <v>48</v>
      </c>
      <c r="O144" s="88"/>
      <c r="P144" s="225">
        <f>O144*H144</f>
        <v>0</v>
      </c>
      <c r="Q144" s="225">
        <v>0</v>
      </c>
      <c r="R144" s="225">
        <f>Q144*H144</f>
        <v>0</v>
      </c>
      <c r="S144" s="225">
        <v>0</v>
      </c>
      <c r="T144" s="226">
        <f>S144*H144</f>
        <v>0</v>
      </c>
      <c r="U144" s="42"/>
      <c r="V144" s="42"/>
      <c r="W144" s="42"/>
      <c r="X144" s="42"/>
      <c r="Y144" s="42"/>
      <c r="Z144" s="42"/>
      <c r="AA144" s="42"/>
      <c r="AB144" s="42"/>
      <c r="AC144" s="42"/>
      <c r="AD144" s="42"/>
      <c r="AE144" s="42"/>
      <c r="AR144" s="227" t="s">
        <v>226</v>
      </c>
      <c r="AT144" s="227" t="s">
        <v>221</v>
      </c>
      <c r="AU144" s="227" t="s">
        <v>237</v>
      </c>
      <c r="AY144" s="20" t="s">
        <v>219</v>
      </c>
      <c r="BE144" s="228">
        <f>IF(N144="základní",J144,0)</f>
        <v>0</v>
      </c>
      <c r="BF144" s="228">
        <f>IF(N144="snížená",J144,0)</f>
        <v>0</v>
      </c>
      <c r="BG144" s="228">
        <f>IF(N144="zákl. přenesená",J144,0)</f>
        <v>0</v>
      </c>
      <c r="BH144" s="228">
        <f>IF(N144="sníž. přenesená",J144,0)</f>
        <v>0</v>
      </c>
      <c r="BI144" s="228">
        <f>IF(N144="nulová",J144,0)</f>
        <v>0</v>
      </c>
      <c r="BJ144" s="20" t="s">
        <v>84</v>
      </c>
      <c r="BK144" s="228">
        <f>ROUND(I144*H144,2)</f>
        <v>0</v>
      </c>
      <c r="BL144" s="20" t="s">
        <v>226</v>
      </c>
      <c r="BM144" s="227" t="s">
        <v>616</v>
      </c>
    </row>
    <row r="145" s="12" customFormat="1" ht="20.88" customHeight="1">
      <c r="A145" s="12"/>
      <c r="B145" s="200"/>
      <c r="C145" s="201"/>
      <c r="D145" s="202" t="s">
        <v>76</v>
      </c>
      <c r="E145" s="214" t="s">
        <v>617</v>
      </c>
      <c r="F145" s="214" t="s">
        <v>618</v>
      </c>
      <c r="G145" s="201"/>
      <c r="H145" s="201"/>
      <c r="I145" s="204"/>
      <c r="J145" s="215">
        <f>BK145</f>
        <v>0</v>
      </c>
      <c r="K145" s="201"/>
      <c r="L145" s="206"/>
      <c r="M145" s="207"/>
      <c r="N145" s="208"/>
      <c r="O145" s="208"/>
      <c r="P145" s="209">
        <f>SUM(P146:P153)</f>
        <v>0</v>
      </c>
      <c r="Q145" s="208"/>
      <c r="R145" s="209">
        <f>SUM(R146:R153)</f>
        <v>0</v>
      </c>
      <c r="S145" s="208"/>
      <c r="T145" s="210">
        <f>SUM(T146:T153)</f>
        <v>0</v>
      </c>
      <c r="U145" s="12"/>
      <c r="V145" s="12"/>
      <c r="W145" s="12"/>
      <c r="X145" s="12"/>
      <c r="Y145" s="12"/>
      <c r="Z145" s="12"/>
      <c r="AA145" s="12"/>
      <c r="AB145" s="12"/>
      <c r="AC145" s="12"/>
      <c r="AD145" s="12"/>
      <c r="AE145" s="12"/>
      <c r="AR145" s="211" t="s">
        <v>84</v>
      </c>
      <c r="AT145" s="212" t="s">
        <v>76</v>
      </c>
      <c r="AU145" s="212" t="s">
        <v>86</v>
      </c>
      <c r="AY145" s="211" t="s">
        <v>219</v>
      </c>
      <c r="BK145" s="213">
        <f>SUM(BK146:BK153)</f>
        <v>0</v>
      </c>
    </row>
    <row r="146" s="2" customFormat="1" ht="49.05" customHeight="1">
      <c r="A146" s="42"/>
      <c r="B146" s="43"/>
      <c r="C146" s="216" t="s">
        <v>308</v>
      </c>
      <c r="D146" s="216" t="s">
        <v>221</v>
      </c>
      <c r="E146" s="217" t="s">
        <v>619</v>
      </c>
      <c r="F146" s="218" t="s">
        <v>620</v>
      </c>
      <c r="G146" s="219" t="s">
        <v>567</v>
      </c>
      <c r="H146" s="220">
        <v>6.5599999999999996</v>
      </c>
      <c r="I146" s="221"/>
      <c r="J146" s="222">
        <f>ROUND(I146*H146,2)</f>
        <v>0</v>
      </c>
      <c r="K146" s="218" t="s">
        <v>225</v>
      </c>
      <c r="L146" s="48"/>
      <c r="M146" s="223" t="s">
        <v>32</v>
      </c>
      <c r="N146" s="224"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226</v>
      </c>
      <c r="AT146" s="227" t="s">
        <v>221</v>
      </c>
      <c r="AU146" s="227" t="s">
        <v>237</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621</v>
      </c>
    </row>
    <row r="147" s="2" customFormat="1" ht="55.5" customHeight="1">
      <c r="A147" s="42"/>
      <c r="B147" s="43"/>
      <c r="C147" s="216" t="s">
        <v>312</v>
      </c>
      <c r="D147" s="216" t="s">
        <v>221</v>
      </c>
      <c r="E147" s="217" t="s">
        <v>622</v>
      </c>
      <c r="F147" s="218" t="s">
        <v>623</v>
      </c>
      <c r="G147" s="219" t="s">
        <v>567</v>
      </c>
      <c r="H147" s="220">
        <v>59.039999999999999</v>
      </c>
      <c r="I147" s="221"/>
      <c r="J147" s="222">
        <f>ROUND(I147*H147,2)</f>
        <v>0</v>
      </c>
      <c r="K147" s="218" t="s">
        <v>225</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241</v>
      </c>
      <c r="AT147" s="227" t="s">
        <v>221</v>
      </c>
      <c r="AU147" s="227" t="s">
        <v>237</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241</v>
      </c>
      <c r="BM147" s="227" t="s">
        <v>624</v>
      </c>
    </row>
    <row r="148" s="13" customFormat="1">
      <c r="A148" s="13"/>
      <c r="B148" s="229"/>
      <c r="C148" s="230"/>
      <c r="D148" s="231" t="s">
        <v>228</v>
      </c>
      <c r="E148" s="232" t="s">
        <v>32</v>
      </c>
      <c r="F148" s="233" t="s">
        <v>625</v>
      </c>
      <c r="G148" s="230"/>
      <c r="H148" s="234">
        <v>59.039999999999999</v>
      </c>
      <c r="I148" s="235"/>
      <c r="J148" s="230"/>
      <c r="K148" s="230"/>
      <c r="L148" s="236"/>
      <c r="M148" s="237"/>
      <c r="N148" s="238"/>
      <c r="O148" s="238"/>
      <c r="P148" s="238"/>
      <c r="Q148" s="238"/>
      <c r="R148" s="238"/>
      <c r="S148" s="238"/>
      <c r="T148" s="239"/>
      <c r="U148" s="13"/>
      <c r="V148" s="13"/>
      <c r="W148" s="13"/>
      <c r="X148" s="13"/>
      <c r="Y148" s="13"/>
      <c r="Z148" s="13"/>
      <c r="AA148" s="13"/>
      <c r="AB148" s="13"/>
      <c r="AC148" s="13"/>
      <c r="AD148" s="13"/>
      <c r="AE148" s="13"/>
      <c r="AT148" s="240" t="s">
        <v>228</v>
      </c>
      <c r="AU148" s="240" t="s">
        <v>237</v>
      </c>
      <c r="AV148" s="13" t="s">
        <v>86</v>
      </c>
      <c r="AW148" s="13" t="s">
        <v>39</v>
      </c>
      <c r="AX148" s="13" t="s">
        <v>84</v>
      </c>
      <c r="AY148" s="240" t="s">
        <v>219</v>
      </c>
    </row>
    <row r="149" s="2" customFormat="1" ht="24.15" customHeight="1">
      <c r="A149" s="42"/>
      <c r="B149" s="43"/>
      <c r="C149" s="216" t="s">
        <v>316</v>
      </c>
      <c r="D149" s="216" t="s">
        <v>221</v>
      </c>
      <c r="E149" s="217" t="s">
        <v>626</v>
      </c>
      <c r="F149" s="218" t="s">
        <v>627</v>
      </c>
      <c r="G149" s="219" t="s">
        <v>567</v>
      </c>
      <c r="H149" s="220">
        <v>6.5599999999999996</v>
      </c>
      <c r="I149" s="221"/>
      <c r="J149" s="222">
        <f>ROUND(I149*H149,2)</f>
        <v>0</v>
      </c>
      <c r="K149" s="218" t="s">
        <v>225</v>
      </c>
      <c r="L149" s="48"/>
      <c r="M149" s="223" t="s">
        <v>32</v>
      </c>
      <c r="N149" s="224" t="s">
        <v>48</v>
      </c>
      <c r="O149" s="88"/>
      <c r="P149" s="225">
        <f>O149*H149</f>
        <v>0</v>
      </c>
      <c r="Q149" s="225">
        <v>0</v>
      </c>
      <c r="R149" s="225">
        <f>Q149*H149</f>
        <v>0</v>
      </c>
      <c r="S149" s="225">
        <v>0</v>
      </c>
      <c r="T149" s="226">
        <f>S149*H149</f>
        <v>0</v>
      </c>
      <c r="U149" s="42"/>
      <c r="V149" s="42"/>
      <c r="W149" s="42"/>
      <c r="X149" s="42"/>
      <c r="Y149" s="42"/>
      <c r="Z149" s="42"/>
      <c r="AA149" s="42"/>
      <c r="AB149" s="42"/>
      <c r="AC149" s="42"/>
      <c r="AD149" s="42"/>
      <c r="AE149" s="42"/>
      <c r="AR149" s="227" t="s">
        <v>226</v>
      </c>
      <c r="AT149" s="227" t="s">
        <v>221</v>
      </c>
      <c r="AU149" s="227" t="s">
        <v>237</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628</v>
      </c>
    </row>
    <row r="150" s="15" customFormat="1">
      <c r="A150" s="15"/>
      <c r="B150" s="266"/>
      <c r="C150" s="267"/>
      <c r="D150" s="231" t="s">
        <v>228</v>
      </c>
      <c r="E150" s="268" t="s">
        <v>32</v>
      </c>
      <c r="F150" s="269" t="s">
        <v>629</v>
      </c>
      <c r="G150" s="267"/>
      <c r="H150" s="268" t="s">
        <v>32</v>
      </c>
      <c r="I150" s="270"/>
      <c r="J150" s="267"/>
      <c r="K150" s="267"/>
      <c r="L150" s="271"/>
      <c r="M150" s="272"/>
      <c r="N150" s="273"/>
      <c r="O150" s="273"/>
      <c r="P150" s="273"/>
      <c r="Q150" s="273"/>
      <c r="R150" s="273"/>
      <c r="S150" s="273"/>
      <c r="T150" s="274"/>
      <c r="U150" s="15"/>
      <c r="V150" s="15"/>
      <c r="W150" s="15"/>
      <c r="X150" s="15"/>
      <c r="Y150" s="15"/>
      <c r="Z150" s="15"/>
      <c r="AA150" s="15"/>
      <c r="AB150" s="15"/>
      <c r="AC150" s="15"/>
      <c r="AD150" s="15"/>
      <c r="AE150" s="15"/>
      <c r="AT150" s="275" t="s">
        <v>228</v>
      </c>
      <c r="AU150" s="275" t="s">
        <v>237</v>
      </c>
      <c r="AV150" s="15" t="s">
        <v>84</v>
      </c>
      <c r="AW150" s="15" t="s">
        <v>39</v>
      </c>
      <c r="AX150" s="15" t="s">
        <v>77</v>
      </c>
      <c r="AY150" s="275" t="s">
        <v>219</v>
      </c>
    </row>
    <row r="151" s="13" customFormat="1">
      <c r="A151" s="13"/>
      <c r="B151" s="229"/>
      <c r="C151" s="230"/>
      <c r="D151" s="231" t="s">
        <v>228</v>
      </c>
      <c r="E151" s="232" t="s">
        <v>32</v>
      </c>
      <c r="F151" s="233" t="s">
        <v>630</v>
      </c>
      <c r="G151" s="230"/>
      <c r="H151" s="234">
        <v>6.5599999999999996</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237</v>
      </c>
      <c r="AV151" s="13" t="s">
        <v>86</v>
      </c>
      <c r="AW151" s="13" t="s">
        <v>39</v>
      </c>
      <c r="AX151" s="13" t="s">
        <v>77</v>
      </c>
      <c r="AY151" s="240" t="s">
        <v>219</v>
      </c>
    </row>
    <row r="152" s="14" customFormat="1">
      <c r="A152" s="14"/>
      <c r="B152" s="241"/>
      <c r="C152" s="242"/>
      <c r="D152" s="231" t="s">
        <v>228</v>
      </c>
      <c r="E152" s="243" t="s">
        <v>32</v>
      </c>
      <c r="F152" s="244" t="s">
        <v>231</v>
      </c>
      <c r="G152" s="242"/>
      <c r="H152" s="245">
        <v>6.5599999999999996</v>
      </c>
      <c r="I152" s="246"/>
      <c r="J152" s="242"/>
      <c r="K152" s="242"/>
      <c r="L152" s="247"/>
      <c r="M152" s="248"/>
      <c r="N152" s="249"/>
      <c r="O152" s="249"/>
      <c r="P152" s="249"/>
      <c r="Q152" s="249"/>
      <c r="R152" s="249"/>
      <c r="S152" s="249"/>
      <c r="T152" s="250"/>
      <c r="U152" s="14"/>
      <c r="V152" s="14"/>
      <c r="W152" s="14"/>
      <c r="X152" s="14"/>
      <c r="Y152" s="14"/>
      <c r="Z152" s="14"/>
      <c r="AA152" s="14"/>
      <c r="AB152" s="14"/>
      <c r="AC152" s="14"/>
      <c r="AD152" s="14"/>
      <c r="AE152" s="14"/>
      <c r="AT152" s="251" t="s">
        <v>228</v>
      </c>
      <c r="AU152" s="251" t="s">
        <v>237</v>
      </c>
      <c r="AV152" s="14" t="s">
        <v>226</v>
      </c>
      <c r="AW152" s="14" t="s">
        <v>39</v>
      </c>
      <c r="AX152" s="14" t="s">
        <v>84</v>
      </c>
      <c r="AY152" s="251" t="s">
        <v>219</v>
      </c>
    </row>
    <row r="153" s="2" customFormat="1" ht="21.75" customHeight="1">
      <c r="A153" s="42"/>
      <c r="B153" s="43"/>
      <c r="C153" s="216" t="s">
        <v>320</v>
      </c>
      <c r="D153" s="216" t="s">
        <v>221</v>
      </c>
      <c r="E153" s="217" t="s">
        <v>631</v>
      </c>
      <c r="F153" s="218" t="s">
        <v>632</v>
      </c>
      <c r="G153" s="219" t="s">
        <v>567</v>
      </c>
      <c r="H153" s="220">
        <v>6.5599999999999996</v>
      </c>
      <c r="I153" s="221"/>
      <c r="J153" s="222">
        <f>ROUND(I153*H153,2)</f>
        <v>0</v>
      </c>
      <c r="K153" s="218" t="s">
        <v>225</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237</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633</v>
      </c>
    </row>
    <row r="154" s="12" customFormat="1" ht="22.8" customHeight="1">
      <c r="A154" s="12"/>
      <c r="B154" s="200"/>
      <c r="C154" s="201"/>
      <c r="D154" s="202" t="s">
        <v>76</v>
      </c>
      <c r="E154" s="214" t="s">
        <v>246</v>
      </c>
      <c r="F154" s="214" t="s">
        <v>634</v>
      </c>
      <c r="G154" s="201"/>
      <c r="H154" s="201"/>
      <c r="I154" s="204"/>
      <c r="J154" s="215">
        <f>BK154</f>
        <v>0</v>
      </c>
      <c r="K154" s="201"/>
      <c r="L154" s="206"/>
      <c r="M154" s="207"/>
      <c r="N154" s="208"/>
      <c r="O154" s="208"/>
      <c r="P154" s="209">
        <f>SUM(P155:P278)</f>
        <v>0</v>
      </c>
      <c r="Q154" s="208"/>
      <c r="R154" s="209">
        <f>SUM(R155:R278)</f>
        <v>9316.3425999999981</v>
      </c>
      <c r="S154" s="208"/>
      <c r="T154" s="210">
        <f>SUM(T155:T278)</f>
        <v>0</v>
      </c>
      <c r="U154" s="12"/>
      <c r="V154" s="12"/>
      <c r="W154" s="12"/>
      <c r="X154" s="12"/>
      <c r="Y154" s="12"/>
      <c r="Z154" s="12"/>
      <c r="AA154" s="12"/>
      <c r="AB154" s="12"/>
      <c r="AC154" s="12"/>
      <c r="AD154" s="12"/>
      <c r="AE154" s="12"/>
      <c r="AR154" s="211" t="s">
        <v>84</v>
      </c>
      <c r="AT154" s="212" t="s">
        <v>76</v>
      </c>
      <c r="AU154" s="212" t="s">
        <v>84</v>
      </c>
      <c r="AY154" s="211" t="s">
        <v>219</v>
      </c>
      <c r="BK154" s="213">
        <f>SUM(BK155:BK278)</f>
        <v>0</v>
      </c>
    </row>
    <row r="155" s="2" customFormat="1" ht="24.15" customHeight="1">
      <c r="A155" s="42"/>
      <c r="B155" s="43"/>
      <c r="C155" s="216" t="s">
        <v>7</v>
      </c>
      <c r="D155" s="216" t="s">
        <v>221</v>
      </c>
      <c r="E155" s="217" t="s">
        <v>635</v>
      </c>
      <c r="F155" s="218" t="s">
        <v>636</v>
      </c>
      <c r="G155" s="219" t="s">
        <v>637</v>
      </c>
      <c r="H155" s="220">
        <v>2378.2199999999998</v>
      </c>
      <c r="I155" s="221"/>
      <c r="J155" s="222">
        <f>ROUND(I155*H155,2)</f>
        <v>0</v>
      </c>
      <c r="K155" s="218" t="s">
        <v>225</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226</v>
      </c>
      <c r="AT155" s="227" t="s">
        <v>221</v>
      </c>
      <c r="AU155" s="227" t="s">
        <v>86</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226</v>
      </c>
      <c r="BM155" s="227" t="s">
        <v>638</v>
      </c>
    </row>
    <row r="156" s="13" customFormat="1">
      <c r="A156" s="13"/>
      <c r="B156" s="229"/>
      <c r="C156" s="230"/>
      <c r="D156" s="231" t="s">
        <v>228</v>
      </c>
      <c r="E156" s="232" t="s">
        <v>32</v>
      </c>
      <c r="F156" s="233" t="s">
        <v>639</v>
      </c>
      <c r="G156" s="230"/>
      <c r="H156" s="234">
        <v>2378.2199999999998</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86</v>
      </c>
      <c r="AV156" s="13" t="s">
        <v>86</v>
      </c>
      <c r="AW156" s="13" t="s">
        <v>39</v>
      </c>
      <c r="AX156" s="13" t="s">
        <v>84</v>
      </c>
      <c r="AY156" s="240" t="s">
        <v>219</v>
      </c>
    </row>
    <row r="157" s="2" customFormat="1" ht="16.5" customHeight="1">
      <c r="A157" s="42"/>
      <c r="B157" s="43"/>
      <c r="C157" s="216" t="s">
        <v>327</v>
      </c>
      <c r="D157" s="216" t="s">
        <v>221</v>
      </c>
      <c r="E157" s="217" t="s">
        <v>640</v>
      </c>
      <c r="F157" s="218" t="s">
        <v>641</v>
      </c>
      <c r="G157" s="219" t="s">
        <v>224</v>
      </c>
      <c r="H157" s="220">
        <v>164.65000000000001</v>
      </c>
      <c r="I157" s="221"/>
      <c r="J157" s="222">
        <f>ROUND(I157*H157,2)</f>
        <v>0</v>
      </c>
      <c r="K157" s="218" t="s">
        <v>225</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226</v>
      </c>
      <c r="AT157" s="227" t="s">
        <v>221</v>
      </c>
      <c r="AU157" s="227" t="s">
        <v>86</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642</v>
      </c>
    </row>
    <row r="158" s="13" customFormat="1">
      <c r="A158" s="13"/>
      <c r="B158" s="229"/>
      <c r="C158" s="230"/>
      <c r="D158" s="231" t="s">
        <v>228</v>
      </c>
      <c r="E158" s="232" t="s">
        <v>32</v>
      </c>
      <c r="F158" s="233" t="s">
        <v>643</v>
      </c>
      <c r="G158" s="230"/>
      <c r="H158" s="234">
        <v>164.65000000000001</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86</v>
      </c>
      <c r="AV158" s="13" t="s">
        <v>86</v>
      </c>
      <c r="AW158" s="13" t="s">
        <v>39</v>
      </c>
      <c r="AX158" s="13" t="s">
        <v>84</v>
      </c>
      <c r="AY158" s="240" t="s">
        <v>219</v>
      </c>
    </row>
    <row r="159" s="2" customFormat="1" ht="21.75" customHeight="1">
      <c r="A159" s="42"/>
      <c r="B159" s="43"/>
      <c r="C159" s="216" t="s">
        <v>331</v>
      </c>
      <c r="D159" s="216" t="s">
        <v>221</v>
      </c>
      <c r="E159" s="217" t="s">
        <v>644</v>
      </c>
      <c r="F159" s="218" t="s">
        <v>645</v>
      </c>
      <c r="G159" s="219" t="s">
        <v>646</v>
      </c>
      <c r="H159" s="220">
        <v>4.899</v>
      </c>
      <c r="I159" s="221"/>
      <c r="J159" s="222">
        <f>ROUND(I159*H159,2)</f>
        <v>0</v>
      </c>
      <c r="K159" s="218" t="s">
        <v>225</v>
      </c>
      <c r="L159" s="48"/>
      <c r="M159" s="223" t="s">
        <v>32</v>
      </c>
      <c r="N159" s="224" t="s">
        <v>48</v>
      </c>
      <c r="O159" s="88"/>
      <c r="P159" s="225">
        <f>O159*H159</f>
        <v>0</v>
      </c>
      <c r="Q159" s="225">
        <v>0</v>
      </c>
      <c r="R159" s="225">
        <f>Q159*H159</f>
        <v>0</v>
      </c>
      <c r="S159" s="225">
        <v>0</v>
      </c>
      <c r="T159" s="226">
        <f>S159*H159</f>
        <v>0</v>
      </c>
      <c r="U159" s="42"/>
      <c r="V159" s="42"/>
      <c r="W159" s="42"/>
      <c r="X159" s="42"/>
      <c r="Y159" s="42"/>
      <c r="Z159" s="42"/>
      <c r="AA159" s="42"/>
      <c r="AB159" s="42"/>
      <c r="AC159" s="42"/>
      <c r="AD159" s="42"/>
      <c r="AE159" s="42"/>
      <c r="AR159" s="227" t="s">
        <v>226</v>
      </c>
      <c r="AT159" s="227" t="s">
        <v>221</v>
      </c>
      <c r="AU159" s="227" t="s">
        <v>86</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226</v>
      </c>
      <c r="BM159" s="227" t="s">
        <v>647</v>
      </c>
    </row>
    <row r="160" s="13" customFormat="1">
      <c r="A160" s="13"/>
      <c r="B160" s="229"/>
      <c r="C160" s="230"/>
      <c r="D160" s="231" t="s">
        <v>228</v>
      </c>
      <c r="E160" s="232" t="s">
        <v>32</v>
      </c>
      <c r="F160" s="233" t="s">
        <v>648</v>
      </c>
      <c r="G160" s="230"/>
      <c r="H160" s="234">
        <v>4.899</v>
      </c>
      <c r="I160" s="235"/>
      <c r="J160" s="230"/>
      <c r="K160" s="230"/>
      <c r="L160" s="236"/>
      <c r="M160" s="237"/>
      <c r="N160" s="238"/>
      <c r="O160" s="238"/>
      <c r="P160" s="238"/>
      <c r="Q160" s="238"/>
      <c r="R160" s="238"/>
      <c r="S160" s="238"/>
      <c r="T160" s="239"/>
      <c r="U160" s="13"/>
      <c r="V160" s="13"/>
      <c r="W160" s="13"/>
      <c r="X160" s="13"/>
      <c r="Y160" s="13"/>
      <c r="Z160" s="13"/>
      <c r="AA160" s="13"/>
      <c r="AB160" s="13"/>
      <c r="AC160" s="13"/>
      <c r="AD160" s="13"/>
      <c r="AE160" s="13"/>
      <c r="AT160" s="240" t="s">
        <v>228</v>
      </c>
      <c r="AU160" s="240" t="s">
        <v>86</v>
      </c>
      <c r="AV160" s="13" t="s">
        <v>86</v>
      </c>
      <c r="AW160" s="13" t="s">
        <v>39</v>
      </c>
      <c r="AX160" s="13" t="s">
        <v>84</v>
      </c>
      <c r="AY160" s="240" t="s">
        <v>219</v>
      </c>
    </row>
    <row r="161" s="2" customFormat="1" ht="16.5" customHeight="1">
      <c r="A161" s="42"/>
      <c r="B161" s="43"/>
      <c r="C161" s="216" t="s">
        <v>336</v>
      </c>
      <c r="D161" s="216" t="s">
        <v>221</v>
      </c>
      <c r="E161" s="217" t="s">
        <v>649</v>
      </c>
      <c r="F161" s="218" t="s">
        <v>650</v>
      </c>
      <c r="G161" s="219" t="s">
        <v>646</v>
      </c>
      <c r="H161" s="220">
        <v>0.70999999999999996</v>
      </c>
      <c r="I161" s="221"/>
      <c r="J161" s="222">
        <f>ROUND(I161*H161,2)</f>
        <v>0</v>
      </c>
      <c r="K161" s="218" t="s">
        <v>651</v>
      </c>
      <c r="L161" s="48"/>
      <c r="M161" s="223" t="s">
        <v>32</v>
      </c>
      <c r="N161" s="224" t="s">
        <v>48</v>
      </c>
      <c r="O161" s="88"/>
      <c r="P161" s="225">
        <f>O161*H161</f>
        <v>0</v>
      </c>
      <c r="Q161" s="225">
        <v>0</v>
      </c>
      <c r="R161" s="225">
        <f>Q161*H161</f>
        <v>0</v>
      </c>
      <c r="S161" s="225">
        <v>0</v>
      </c>
      <c r="T161" s="226">
        <f>S161*H161</f>
        <v>0</v>
      </c>
      <c r="U161" s="42"/>
      <c r="V161" s="42"/>
      <c r="W161" s="42"/>
      <c r="X161" s="42"/>
      <c r="Y161" s="42"/>
      <c r="Z161" s="42"/>
      <c r="AA161" s="42"/>
      <c r="AB161" s="42"/>
      <c r="AC161" s="42"/>
      <c r="AD161" s="42"/>
      <c r="AE161" s="42"/>
      <c r="AR161" s="227" t="s">
        <v>226</v>
      </c>
      <c r="AT161" s="227" t="s">
        <v>221</v>
      </c>
      <c r="AU161" s="227" t="s">
        <v>86</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652</v>
      </c>
    </row>
    <row r="162" s="13" customFormat="1">
      <c r="A162" s="13"/>
      <c r="B162" s="229"/>
      <c r="C162" s="230"/>
      <c r="D162" s="231" t="s">
        <v>228</v>
      </c>
      <c r="E162" s="232" t="s">
        <v>32</v>
      </c>
      <c r="F162" s="233" t="s">
        <v>653</v>
      </c>
      <c r="G162" s="230"/>
      <c r="H162" s="234">
        <v>0.70999999999999996</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86</v>
      </c>
      <c r="AV162" s="13" t="s">
        <v>86</v>
      </c>
      <c r="AW162" s="13" t="s">
        <v>39</v>
      </c>
      <c r="AX162" s="13" t="s">
        <v>84</v>
      </c>
      <c r="AY162" s="240" t="s">
        <v>219</v>
      </c>
    </row>
    <row r="163" s="2" customFormat="1" ht="16.5" customHeight="1">
      <c r="A163" s="42"/>
      <c r="B163" s="43"/>
      <c r="C163" s="216" t="s">
        <v>341</v>
      </c>
      <c r="D163" s="216" t="s">
        <v>221</v>
      </c>
      <c r="E163" s="217" t="s">
        <v>654</v>
      </c>
      <c r="F163" s="218" t="s">
        <v>655</v>
      </c>
      <c r="G163" s="219" t="s">
        <v>224</v>
      </c>
      <c r="H163" s="220">
        <v>5174.2449999999999</v>
      </c>
      <c r="I163" s="221"/>
      <c r="J163" s="222">
        <f>ROUND(I163*H163,2)</f>
        <v>0</v>
      </c>
      <c r="K163" s="218" t="s">
        <v>225</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86</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656</v>
      </c>
    </row>
    <row r="164" s="13" customFormat="1">
      <c r="A164" s="13"/>
      <c r="B164" s="229"/>
      <c r="C164" s="230"/>
      <c r="D164" s="231" t="s">
        <v>228</v>
      </c>
      <c r="E164" s="232" t="s">
        <v>32</v>
      </c>
      <c r="F164" s="233" t="s">
        <v>657</v>
      </c>
      <c r="G164" s="230"/>
      <c r="H164" s="234">
        <v>91.305000000000007</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86</v>
      </c>
      <c r="AV164" s="13" t="s">
        <v>86</v>
      </c>
      <c r="AW164" s="13" t="s">
        <v>39</v>
      </c>
      <c r="AX164" s="13" t="s">
        <v>77</v>
      </c>
      <c r="AY164" s="240" t="s">
        <v>219</v>
      </c>
    </row>
    <row r="165" s="13" customFormat="1">
      <c r="A165" s="13"/>
      <c r="B165" s="229"/>
      <c r="C165" s="230"/>
      <c r="D165" s="231" t="s">
        <v>228</v>
      </c>
      <c r="E165" s="232" t="s">
        <v>32</v>
      </c>
      <c r="F165" s="233" t="s">
        <v>658</v>
      </c>
      <c r="G165" s="230"/>
      <c r="H165" s="234">
        <v>264.95999999999998</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77</v>
      </c>
      <c r="AY165" s="240" t="s">
        <v>219</v>
      </c>
    </row>
    <row r="166" s="13" customFormat="1">
      <c r="A166" s="13"/>
      <c r="B166" s="229"/>
      <c r="C166" s="230"/>
      <c r="D166" s="231" t="s">
        <v>228</v>
      </c>
      <c r="E166" s="232" t="s">
        <v>32</v>
      </c>
      <c r="F166" s="233" t="s">
        <v>659</v>
      </c>
      <c r="G166" s="230"/>
      <c r="H166" s="234">
        <v>4817.9799999999996</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86</v>
      </c>
      <c r="AV166" s="13" t="s">
        <v>86</v>
      </c>
      <c r="AW166" s="13" t="s">
        <v>39</v>
      </c>
      <c r="AX166" s="13" t="s">
        <v>77</v>
      </c>
      <c r="AY166" s="240" t="s">
        <v>219</v>
      </c>
    </row>
    <row r="167" s="14" customFormat="1">
      <c r="A167" s="14"/>
      <c r="B167" s="241"/>
      <c r="C167" s="242"/>
      <c r="D167" s="231" t="s">
        <v>228</v>
      </c>
      <c r="E167" s="243" t="s">
        <v>32</v>
      </c>
      <c r="F167" s="244" t="s">
        <v>231</v>
      </c>
      <c r="G167" s="242"/>
      <c r="H167" s="245">
        <v>5174.2449999999999</v>
      </c>
      <c r="I167" s="246"/>
      <c r="J167" s="242"/>
      <c r="K167" s="242"/>
      <c r="L167" s="247"/>
      <c r="M167" s="248"/>
      <c r="N167" s="249"/>
      <c r="O167" s="249"/>
      <c r="P167" s="249"/>
      <c r="Q167" s="249"/>
      <c r="R167" s="249"/>
      <c r="S167" s="249"/>
      <c r="T167" s="250"/>
      <c r="U167" s="14"/>
      <c r="V167" s="14"/>
      <c r="W167" s="14"/>
      <c r="X167" s="14"/>
      <c r="Y167" s="14"/>
      <c r="Z167" s="14"/>
      <c r="AA167" s="14"/>
      <c r="AB167" s="14"/>
      <c r="AC167" s="14"/>
      <c r="AD167" s="14"/>
      <c r="AE167" s="14"/>
      <c r="AT167" s="251" t="s">
        <v>228</v>
      </c>
      <c r="AU167" s="251" t="s">
        <v>86</v>
      </c>
      <c r="AV167" s="14" t="s">
        <v>226</v>
      </c>
      <c r="AW167" s="14" t="s">
        <v>39</v>
      </c>
      <c r="AX167" s="14" t="s">
        <v>84</v>
      </c>
      <c r="AY167" s="251" t="s">
        <v>219</v>
      </c>
    </row>
    <row r="168" s="2" customFormat="1" ht="24.15" customHeight="1">
      <c r="A168" s="42"/>
      <c r="B168" s="43"/>
      <c r="C168" s="216" t="s">
        <v>346</v>
      </c>
      <c r="D168" s="216" t="s">
        <v>221</v>
      </c>
      <c r="E168" s="217" t="s">
        <v>660</v>
      </c>
      <c r="F168" s="218" t="s">
        <v>661</v>
      </c>
      <c r="G168" s="219" t="s">
        <v>259</v>
      </c>
      <c r="H168" s="220">
        <v>3363.1500000000001</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226</v>
      </c>
      <c r="AT168" s="227" t="s">
        <v>221</v>
      </c>
      <c r="AU168" s="227" t="s">
        <v>86</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226</v>
      </c>
      <c r="BM168" s="227" t="s">
        <v>662</v>
      </c>
    </row>
    <row r="169" s="2" customFormat="1">
      <c r="A169" s="42"/>
      <c r="B169" s="43"/>
      <c r="C169" s="44"/>
      <c r="D169" s="231" t="s">
        <v>663</v>
      </c>
      <c r="E169" s="44"/>
      <c r="F169" s="276" t="s">
        <v>664</v>
      </c>
      <c r="G169" s="44"/>
      <c r="H169" s="44"/>
      <c r="I169" s="277"/>
      <c r="J169" s="44"/>
      <c r="K169" s="44"/>
      <c r="L169" s="48"/>
      <c r="M169" s="278"/>
      <c r="N169" s="279"/>
      <c r="O169" s="88"/>
      <c r="P169" s="88"/>
      <c r="Q169" s="88"/>
      <c r="R169" s="88"/>
      <c r="S169" s="88"/>
      <c r="T169" s="89"/>
      <c r="U169" s="42"/>
      <c r="V169" s="42"/>
      <c r="W169" s="42"/>
      <c r="X169" s="42"/>
      <c r="Y169" s="42"/>
      <c r="Z169" s="42"/>
      <c r="AA169" s="42"/>
      <c r="AB169" s="42"/>
      <c r="AC169" s="42"/>
      <c r="AD169" s="42"/>
      <c r="AE169" s="42"/>
      <c r="AT169" s="20" t="s">
        <v>663</v>
      </c>
      <c r="AU169" s="20" t="s">
        <v>86</v>
      </c>
    </row>
    <row r="170" s="13" customFormat="1">
      <c r="A170" s="13"/>
      <c r="B170" s="229"/>
      <c r="C170" s="230"/>
      <c r="D170" s="231" t="s">
        <v>228</v>
      </c>
      <c r="E170" s="232" t="s">
        <v>32</v>
      </c>
      <c r="F170" s="233" t="s">
        <v>665</v>
      </c>
      <c r="G170" s="230"/>
      <c r="H170" s="234">
        <v>3363.1500000000001</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86</v>
      </c>
      <c r="AV170" s="13" t="s">
        <v>86</v>
      </c>
      <c r="AW170" s="13" t="s">
        <v>39</v>
      </c>
      <c r="AX170" s="13" t="s">
        <v>84</v>
      </c>
      <c r="AY170" s="240" t="s">
        <v>219</v>
      </c>
    </row>
    <row r="171" s="2" customFormat="1" ht="33" customHeight="1">
      <c r="A171" s="42"/>
      <c r="B171" s="43"/>
      <c r="C171" s="216" t="s">
        <v>350</v>
      </c>
      <c r="D171" s="216" t="s">
        <v>221</v>
      </c>
      <c r="E171" s="217" t="s">
        <v>666</v>
      </c>
      <c r="F171" s="218" t="s">
        <v>667</v>
      </c>
      <c r="G171" s="219" t="s">
        <v>240</v>
      </c>
      <c r="H171" s="220">
        <v>8642</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226</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668</v>
      </c>
    </row>
    <row r="172" s="2" customFormat="1">
      <c r="A172" s="42"/>
      <c r="B172" s="43"/>
      <c r="C172" s="44"/>
      <c r="D172" s="231" t="s">
        <v>663</v>
      </c>
      <c r="E172" s="44"/>
      <c r="F172" s="276" t="s">
        <v>669</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663</v>
      </c>
      <c r="AU172" s="20" t="s">
        <v>86</v>
      </c>
    </row>
    <row r="173" s="13" customFormat="1">
      <c r="A173" s="13"/>
      <c r="B173" s="229"/>
      <c r="C173" s="230"/>
      <c r="D173" s="231" t="s">
        <v>228</v>
      </c>
      <c r="E173" s="232" t="s">
        <v>32</v>
      </c>
      <c r="F173" s="233" t="s">
        <v>670</v>
      </c>
      <c r="G173" s="230"/>
      <c r="H173" s="234">
        <v>8642</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86</v>
      </c>
      <c r="AV173" s="13" t="s">
        <v>86</v>
      </c>
      <c r="AW173" s="13" t="s">
        <v>39</v>
      </c>
      <c r="AX173" s="13" t="s">
        <v>84</v>
      </c>
      <c r="AY173" s="240" t="s">
        <v>219</v>
      </c>
    </row>
    <row r="174" s="2" customFormat="1" ht="37.8" customHeight="1">
      <c r="A174" s="42"/>
      <c r="B174" s="43"/>
      <c r="C174" s="216" t="s">
        <v>355</v>
      </c>
      <c r="D174" s="216" t="s">
        <v>221</v>
      </c>
      <c r="E174" s="217" t="s">
        <v>671</v>
      </c>
      <c r="F174" s="218" t="s">
        <v>672</v>
      </c>
      <c r="G174" s="219" t="s">
        <v>240</v>
      </c>
      <c r="H174" s="220">
        <v>8642</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226</v>
      </c>
      <c r="AT174" s="227" t="s">
        <v>221</v>
      </c>
      <c r="AU174" s="227" t="s">
        <v>86</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673</v>
      </c>
    </row>
    <row r="175" s="2" customFormat="1">
      <c r="A175" s="42"/>
      <c r="B175" s="43"/>
      <c r="C175" s="44"/>
      <c r="D175" s="231" t="s">
        <v>663</v>
      </c>
      <c r="E175" s="44"/>
      <c r="F175" s="276" t="s">
        <v>669</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663</v>
      </c>
      <c r="AU175" s="20" t="s">
        <v>86</v>
      </c>
    </row>
    <row r="176" s="2" customFormat="1" ht="16.5" customHeight="1">
      <c r="A176" s="42"/>
      <c r="B176" s="43"/>
      <c r="C176" s="216" t="s">
        <v>362</v>
      </c>
      <c r="D176" s="216" t="s">
        <v>221</v>
      </c>
      <c r="E176" s="217" t="s">
        <v>674</v>
      </c>
      <c r="F176" s="218" t="s">
        <v>675</v>
      </c>
      <c r="G176" s="219" t="s">
        <v>240</v>
      </c>
      <c r="H176" s="220">
        <v>82</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226</v>
      </c>
      <c r="AT176" s="227" t="s">
        <v>221</v>
      </c>
      <c r="AU176" s="227" t="s">
        <v>86</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676</v>
      </c>
    </row>
    <row r="177" s="15" customFormat="1">
      <c r="A177" s="15"/>
      <c r="B177" s="266"/>
      <c r="C177" s="267"/>
      <c r="D177" s="231" t="s">
        <v>228</v>
      </c>
      <c r="E177" s="268" t="s">
        <v>32</v>
      </c>
      <c r="F177" s="269" t="s">
        <v>629</v>
      </c>
      <c r="G177" s="267"/>
      <c r="H177" s="268" t="s">
        <v>32</v>
      </c>
      <c r="I177" s="270"/>
      <c r="J177" s="267"/>
      <c r="K177" s="267"/>
      <c r="L177" s="271"/>
      <c r="M177" s="272"/>
      <c r="N177" s="273"/>
      <c r="O177" s="273"/>
      <c r="P177" s="273"/>
      <c r="Q177" s="273"/>
      <c r="R177" s="273"/>
      <c r="S177" s="273"/>
      <c r="T177" s="274"/>
      <c r="U177" s="15"/>
      <c r="V177" s="15"/>
      <c r="W177" s="15"/>
      <c r="X177" s="15"/>
      <c r="Y177" s="15"/>
      <c r="Z177" s="15"/>
      <c r="AA177" s="15"/>
      <c r="AB177" s="15"/>
      <c r="AC177" s="15"/>
      <c r="AD177" s="15"/>
      <c r="AE177" s="15"/>
      <c r="AT177" s="275" t="s">
        <v>228</v>
      </c>
      <c r="AU177" s="275" t="s">
        <v>86</v>
      </c>
      <c r="AV177" s="15" t="s">
        <v>84</v>
      </c>
      <c r="AW177" s="15" t="s">
        <v>39</v>
      </c>
      <c r="AX177" s="15" t="s">
        <v>77</v>
      </c>
      <c r="AY177" s="275" t="s">
        <v>219</v>
      </c>
    </row>
    <row r="178" s="13" customFormat="1">
      <c r="A178" s="13"/>
      <c r="B178" s="229"/>
      <c r="C178" s="230"/>
      <c r="D178" s="231" t="s">
        <v>228</v>
      </c>
      <c r="E178" s="232" t="s">
        <v>32</v>
      </c>
      <c r="F178" s="233" t="s">
        <v>677</v>
      </c>
      <c r="G178" s="230"/>
      <c r="H178" s="234">
        <v>82</v>
      </c>
      <c r="I178" s="235"/>
      <c r="J178" s="230"/>
      <c r="K178" s="230"/>
      <c r="L178" s="236"/>
      <c r="M178" s="237"/>
      <c r="N178" s="238"/>
      <c r="O178" s="238"/>
      <c r="P178" s="238"/>
      <c r="Q178" s="238"/>
      <c r="R178" s="238"/>
      <c r="S178" s="238"/>
      <c r="T178" s="239"/>
      <c r="U178" s="13"/>
      <c r="V178" s="13"/>
      <c r="W178" s="13"/>
      <c r="X178" s="13"/>
      <c r="Y178" s="13"/>
      <c r="Z178" s="13"/>
      <c r="AA178" s="13"/>
      <c r="AB178" s="13"/>
      <c r="AC178" s="13"/>
      <c r="AD178" s="13"/>
      <c r="AE178" s="13"/>
      <c r="AT178" s="240" t="s">
        <v>228</v>
      </c>
      <c r="AU178" s="240" t="s">
        <v>86</v>
      </c>
      <c r="AV178" s="13" t="s">
        <v>86</v>
      </c>
      <c r="AW178" s="13" t="s">
        <v>39</v>
      </c>
      <c r="AX178" s="13" t="s">
        <v>77</v>
      </c>
      <c r="AY178" s="240" t="s">
        <v>219</v>
      </c>
    </row>
    <row r="179" s="14" customFormat="1">
      <c r="A179" s="14"/>
      <c r="B179" s="241"/>
      <c r="C179" s="242"/>
      <c r="D179" s="231" t="s">
        <v>228</v>
      </c>
      <c r="E179" s="243" t="s">
        <v>32</v>
      </c>
      <c r="F179" s="244" t="s">
        <v>231</v>
      </c>
      <c r="G179" s="242"/>
      <c r="H179" s="245">
        <v>82</v>
      </c>
      <c r="I179" s="246"/>
      <c r="J179" s="242"/>
      <c r="K179" s="242"/>
      <c r="L179" s="247"/>
      <c r="M179" s="248"/>
      <c r="N179" s="249"/>
      <c r="O179" s="249"/>
      <c r="P179" s="249"/>
      <c r="Q179" s="249"/>
      <c r="R179" s="249"/>
      <c r="S179" s="249"/>
      <c r="T179" s="250"/>
      <c r="U179" s="14"/>
      <c r="V179" s="14"/>
      <c r="W179" s="14"/>
      <c r="X179" s="14"/>
      <c r="Y179" s="14"/>
      <c r="Z179" s="14"/>
      <c r="AA179" s="14"/>
      <c r="AB179" s="14"/>
      <c r="AC179" s="14"/>
      <c r="AD179" s="14"/>
      <c r="AE179" s="14"/>
      <c r="AT179" s="251" t="s">
        <v>228</v>
      </c>
      <c r="AU179" s="251" t="s">
        <v>86</v>
      </c>
      <c r="AV179" s="14" t="s">
        <v>226</v>
      </c>
      <c r="AW179" s="14" t="s">
        <v>39</v>
      </c>
      <c r="AX179" s="14" t="s">
        <v>84</v>
      </c>
      <c r="AY179" s="251" t="s">
        <v>219</v>
      </c>
    </row>
    <row r="180" s="2" customFormat="1" ht="16.5" customHeight="1">
      <c r="A180" s="42"/>
      <c r="B180" s="43"/>
      <c r="C180" s="216" t="s">
        <v>366</v>
      </c>
      <c r="D180" s="216" t="s">
        <v>221</v>
      </c>
      <c r="E180" s="217" t="s">
        <v>678</v>
      </c>
      <c r="F180" s="218" t="s">
        <v>679</v>
      </c>
      <c r="G180" s="219" t="s">
        <v>240</v>
      </c>
      <c r="H180" s="220">
        <v>6009</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226</v>
      </c>
      <c r="AT180" s="227" t="s">
        <v>221</v>
      </c>
      <c r="AU180" s="227" t="s">
        <v>86</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226</v>
      </c>
      <c r="BM180" s="227" t="s">
        <v>680</v>
      </c>
    </row>
    <row r="181" s="13" customFormat="1">
      <c r="A181" s="13"/>
      <c r="B181" s="229"/>
      <c r="C181" s="230"/>
      <c r="D181" s="231" t="s">
        <v>228</v>
      </c>
      <c r="E181" s="232" t="s">
        <v>32</v>
      </c>
      <c r="F181" s="233" t="s">
        <v>681</v>
      </c>
      <c r="G181" s="230"/>
      <c r="H181" s="234">
        <v>4879</v>
      </c>
      <c r="I181" s="235"/>
      <c r="J181" s="230"/>
      <c r="K181" s="230"/>
      <c r="L181" s="236"/>
      <c r="M181" s="237"/>
      <c r="N181" s="238"/>
      <c r="O181" s="238"/>
      <c r="P181" s="238"/>
      <c r="Q181" s="238"/>
      <c r="R181" s="238"/>
      <c r="S181" s="238"/>
      <c r="T181" s="239"/>
      <c r="U181" s="13"/>
      <c r="V181" s="13"/>
      <c r="W181" s="13"/>
      <c r="X181" s="13"/>
      <c r="Y181" s="13"/>
      <c r="Z181" s="13"/>
      <c r="AA181" s="13"/>
      <c r="AB181" s="13"/>
      <c r="AC181" s="13"/>
      <c r="AD181" s="13"/>
      <c r="AE181" s="13"/>
      <c r="AT181" s="240" t="s">
        <v>228</v>
      </c>
      <c r="AU181" s="240" t="s">
        <v>86</v>
      </c>
      <c r="AV181" s="13" t="s">
        <v>86</v>
      </c>
      <c r="AW181" s="13" t="s">
        <v>39</v>
      </c>
      <c r="AX181" s="13" t="s">
        <v>77</v>
      </c>
      <c r="AY181" s="240" t="s">
        <v>219</v>
      </c>
    </row>
    <row r="182" s="13" customFormat="1">
      <c r="A182" s="13"/>
      <c r="B182" s="229"/>
      <c r="C182" s="230"/>
      <c r="D182" s="231" t="s">
        <v>228</v>
      </c>
      <c r="E182" s="232" t="s">
        <v>32</v>
      </c>
      <c r="F182" s="233" t="s">
        <v>682</v>
      </c>
      <c r="G182" s="230"/>
      <c r="H182" s="234">
        <v>1130</v>
      </c>
      <c r="I182" s="235"/>
      <c r="J182" s="230"/>
      <c r="K182" s="230"/>
      <c r="L182" s="236"/>
      <c r="M182" s="237"/>
      <c r="N182" s="238"/>
      <c r="O182" s="238"/>
      <c r="P182" s="238"/>
      <c r="Q182" s="238"/>
      <c r="R182" s="238"/>
      <c r="S182" s="238"/>
      <c r="T182" s="239"/>
      <c r="U182" s="13"/>
      <c r="V182" s="13"/>
      <c r="W182" s="13"/>
      <c r="X182" s="13"/>
      <c r="Y182" s="13"/>
      <c r="Z182" s="13"/>
      <c r="AA182" s="13"/>
      <c r="AB182" s="13"/>
      <c r="AC182" s="13"/>
      <c r="AD182" s="13"/>
      <c r="AE182" s="13"/>
      <c r="AT182" s="240" t="s">
        <v>228</v>
      </c>
      <c r="AU182" s="240" t="s">
        <v>86</v>
      </c>
      <c r="AV182" s="13" t="s">
        <v>86</v>
      </c>
      <c r="AW182" s="13" t="s">
        <v>39</v>
      </c>
      <c r="AX182" s="13" t="s">
        <v>77</v>
      </c>
      <c r="AY182" s="240" t="s">
        <v>219</v>
      </c>
    </row>
    <row r="183" s="14" customFormat="1">
      <c r="A183" s="14"/>
      <c r="B183" s="241"/>
      <c r="C183" s="242"/>
      <c r="D183" s="231" t="s">
        <v>228</v>
      </c>
      <c r="E183" s="243" t="s">
        <v>32</v>
      </c>
      <c r="F183" s="244" t="s">
        <v>231</v>
      </c>
      <c r="G183" s="242"/>
      <c r="H183" s="245">
        <v>6009</v>
      </c>
      <c r="I183" s="246"/>
      <c r="J183" s="242"/>
      <c r="K183" s="242"/>
      <c r="L183" s="247"/>
      <c r="M183" s="248"/>
      <c r="N183" s="249"/>
      <c r="O183" s="249"/>
      <c r="P183" s="249"/>
      <c r="Q183" s="249"/>
      <c r="R183" s="249"/>
      <c r="S183" s="249"/>
      <c r="T183" s="250"/>
      <c r="U183" s="14"/>
      <c r="V183" s="14"/>
      <c r="W183" s="14"/>
      <c r="X183" s="14"/>
      <c r="Y183" s="14"/>
      <c r="Z183" s="14"/>
      <c r="AA183" s="14"/>
      <c r="AB183" s="14"/>
      <c r="AC183" s="14"/>
      <c r="AD183" s="14"/>
      <c r="AE183" s="14"/>
      <c r="AT183" s="251" t="s">
        <v>228</v>
      </c>
      <c r="AU183" s="251" t="s">
        <v>86</v>
      </c>
      <c r="AV183" s="14" t="s">
        <v>226</v>
      </c>
      <c r="AW183" s="14" t="s">
        <v>39</v>
      </c>
      <c r="AX183" s="14" t="s">
        <v>84</v>
      </c>
      <c r="AY183" s="251" t="s">
        <v>219</v>
      </c>
    </row>
    <row r="184" s="2" customFormat="1" ht="24.15" customHeight="1">
      <c r="A184" s="42"/>
      <c r="B184" s="43"/>
      <c r="C184" s="216" t="s">
        <v>370</v>
      </c>
      <c r="D184" s="216" t="s">
        <v>221</v>
      </c>
      <c r="E184" s="217" t="s">
        <v>683</v>
      </c>
      <c r="F184" s="218" t="s">
        <v>684</v>
      </c>
      <c r="G184" s="219" t="s">
        <v>259</v>
      </c>
      <c r="H184" s="220">
        <v>145.80000000000001</v>
      </c>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226</v>
      </c>
      <c r="AT184" s="227" t="s">
        <v>221</v>
      </c>
      <c r="AU184" s="227" t="s">
        <v>86</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685</v>
      </c>
    </row>
    <row r="185" s="2" customFormat="1">
      <c r="A185" s="42"/>
      <c r="B185" s="43"/>
      <c r="C185" s="44"/>
      <c r="D185" s="231" t="s">
        <v>663</v>
      </c>
      <c r="E185" s="44"/>
      <c r="F185" s="276" t="s">
        <v>686</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663</v>
      </c>
      <c r="AU185" s="20" t="s">
        <v>86</v>
      </c>
    </row>
    <row r="186" s="13" customFormat="1">
      <c r="A186" s="13"/>
      <c r="B186" s="229"/>
      <c r="C186" s="230"/>
      <c r="D186" s="231" t="s">
        <v>228</v>
      </c>
      <c r="E186" s="232" t="s">
        <v>32</v>
      </c>
      <c r="F186" s="233" t="s">
        <v>687</v>
      </c>
      <c r="G186" s="230"/>
      <c r="H186" s="234">
        <v>145.80000000000001</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86</v>
      </c>
      <c r="AV186" s="13" t="s">
        <v>86</v>
      </c>
      <c r="AW186" s="13" t="s">
        <v>39</v>
      </c>
      <c r="AX186" s="13" t="s">
        <v>77</v>
      </c>
      <c r="AY186" s="240" t="s">
        <v>219</v>
      </c>
    </row>
    <row r="187" s="14" customFormat="1">
      <c r="A187" s="14"/>
      <c r="B187" s="241"/>
      <c r="C187" s="242"/>
      <c r="D187" s="231" t="s">
        <v>228</v>
      </c>
      <c r="E187" s="243" t="s">
        <v>32</v>
      </c>
      <c r="F187" s="244" t="s">
        <v>231</v>
      </c>
      <c r="G187" s="242"/>
      <c r="H187" s="245">
        <v>145.80000000000001</v>
      </c>
      <c r="I187" s="246"/>
      <c r="J187" s="242"/>
      <c r="K187" s="242"/>
      <c r="L187" s="247"/>
      <c r="M187" s="248"/>
      <c r="N187" s="249"/>
      <c r="O187" s="249"/>
      <c r="P187" s="249"/>
      <c r="Q187" s="249"/>
      <c r="R187" s="249"/>
      <c r="S187" s="249"/>
      <c r="T187" s="250"/>
      <c r="U187" s="14"/>
      <c r="V187" s="14"/>
      <c r="W187" s="14"/>
      <c r="X187" s="14"/>
      <c r="Y187" s="14"/>
      <c r="Z187" s="14"/>
      <c r="AA187" s="14"/>
      <c r="AB187" s="14"/>
      <c r="AC187" s="14"/>
      <c r="AD187" s="14"/>
      <c r="AE187" s="14"/>
      <c r="AT187" s="251" t="s">
        <v>228</v>
      </c>
      <c r="AU187" s="251" t="s">
        <v>86</v>
      </c>
      <c r="AV187" s="14" t="s">
        <v>226</v>
      </c>
      <c r="AW187" s="14" t="s">
        <v>39</v>
      </c>
      <c r="AX187" s="14" t="s">
        <v>84</v>
      </c>
      <c r="AY187" s="251" t="s">
        <v>219</v>
      </c>
    </row>
    <row r="188" s="2" customFormat="1" ht="114.9" customHeight="1">
      <c r="A188" s="42"/>
      <c r="B188" s="43"/>
      <c r="C188" s="216" t="s">
        <v>375</v>
      </c>
      <c r="D188" s="216" t="s">
        <v>221</v>
      </c>
      <c r="E188" s="217" t="s">
        <v>688</v>
      </c>
      <c r="F188" s="218" t="s">
        <v>689</v>
      </c>
      <c r="G188" s="219" t="s">
        <v>259</v>
      </c>
      <c r="H188" s="220">
        <v>10515.799999999999</v>
      </c>
      <c r="I188" s="221"/>
      <c r="J188" s="222">
        <f>ROUND(I188*H188,2)</f>
        <v>0</v>
      </c>
      <c r="K188" s="218" t="s">
        <v>690</v>
      </c>
      <c r="L188" s="48"/>
      <c r="M188" s="223" t="s">
        <v>32</v>
      </c>
      <c r="N188" s="224" t="s">
        <v>48</v>
      </c>
      <c r="O188" s="88"/>
      <c r="P188" s="225">
        <f>O188*H188</f>
        <v>0</v>
      </c>
      <c r="Q188" s="225">
        <v>0</v>
      </c>
      <c r="R188" s="225">
        <f>Q188*H188</f>
        <v>0</v>
      </c>
      <c r="S188" s="225">
        <v>0</v>
      </c>
      <c r="T188" s="226">
        <f>S188*H188</f>
        <v>0</v>
      </c>
      <c r="U188" s="42"/>
      <c r="V188" s="42"/>
      <c r="W188" s="42"/>
      <c r="X188" s="42"/>
      <c r="Y188" s="42"/>
      <c r="Z188" s="42"/>
      <c r="AA188" s="42"/>
      <c r="AB188" s="42"/>
      <c r="AC188" s="42"/>
      <c r="AD188" s="42"/>
      <c r="AE188" s="42"/>
      <c r="AR188" s="227" t="s">
        <v>226</v>
      </c>
      <c r="AT188" s="227" t="s">
        <v>221</v>
      </c>
      <c r="AU188" s="227" t="s">
        <v>86</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691</v>
      </c>
    </row>
    <row r="189" s="2" customFormat="1">
      <c r="A189" s="42"/>
      <c r="B189" s="43"/>
      <c r="C189" s="44"/>
      <c r="D189" s="231" t="s">
        <v>663</v>
      </c>
      <c r="E189" s="44"/>
      <c r="F189" s="276" t="s">
        <v>686</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663</v>
      </c>
      <c r="AU189" s="20" t="s">
        <v>86</v>
      </c>
    </row>
    <row r="190" s="13" customFormat="1">
      <c r="A190" s="13"/>
      <c r="B190" s="229"/>
      <c r="C190" s="230"/>
      <c r="D190" s="231" t="s">
        <v>228</v>
      </c>
      <c r="E190" s="232" t="s">
        <v>32</v>
      </c>
      <c r="F190" s="233" t="s">
        <v>692</v>
      </c>
      <c r="G190" s="230"/>
      <c r="H190" s="234">
        <v>10515.799999999999</v>
      </c>
      <c r="I190" s="235"/>
      <c r="J190" s="230"/>
      <c r="K190" s="230"/>
      <c r="L190" s="236"/>
      <c r="M190" s="237"/>
      <c r="N190" s="238"/>
      <c r="O190" s="238"/>
      <c r="P190" s="238"/>
      <c r="Q190" s="238"/>
      <c r="R190" s="238"/>
      <c r="S190" s="238"/>
      <c r="T190" s="239"/>
      <c r="U190" s="13"/>
      <c r="V190" s="13"/>
      <c r="W190" s="13"/>
      <c r="X190" s="13"/>
      <c r="Y190" s="13"/>
      <c r="Z190" s="13"/>
      <c r="AA190" s="13"/>
      <c r="AB190" s="13"/>
      <c r="AC190" s="13"/>
      <c r="AD190" s="13"/>
      <c r="AE190" s="13"/>
      <c r="AT190" s="240" t="s">
        <v>228</v>
      </c>
      <c r="AU190" s="240" t="s">
        <v>86</v>
      </c>
      <c r="AV190" s="13" t="s">
        <v>86</v>
      </c>
      <c r="AW190" s="13" t="s">
        <v>39</v>
      </c>
      <c r="AX190" s="13" t="s">
        <v>84</v>
      </c>
      <c r="AY190" s="240" t="s">
        <v>219</v>
      </c>
    </row>
    <row r="191" s="2" customFormat="1" ht="24.15" customHeight="1">
      <c r="A191" s="42"/>
      <c r="B191" s="43"/>
      <c r="C191" s="216" t="s">
        <v>380</v>
      </c>
      <c r="D191" s="216" t="s">
        <v>221</v>
      </c>
      <c r="E191" s="217" t="s">
        <v>693</v>
      </c>
      <c r="F191" s="218" t="s">
        <v>694</v>
      </c>
      <c r="G191" s="219" t="s">
        <v>646</v>
      </c>
      <c r="H191" s="220">
        <v>0.10100000000000001</v>
      </c>
      <c r="I191" s="221"/>
      <c r="J191" s="222">
        <f>ROUND(I191*H191,2)</f>
        <v>0</v>
      </c>
      <c r="K191" s="218" t="s">
        <v>225</v>
      </c>
      <c r="L191" s="48"/>
      <c r="M191" s="223" t="s">
        <v>32</v>
      </c>
      <c r="N191" s="224" t="s">
        <v>48</v>
      </c>
      <c r="O191" s="88"/>
      <c r="P191" s="225">
        <f>O191*H191</f>
        <v>0</v>
      </c>
      <c r="Q191" s="225">
        <v>0</v>
      </c>
      <c r="R191" s="225">
        <f>Q191*H191</f>
        <v>0</v>
      </c>
      <c r="S191" s="225">
        <v>0</v>
      </c>
      <c r="T191" s="226">
        <f>S191*H191</f>
        <v>0</v>
      </c>
      <c r="U191" s="42"/>
      <c r="V191" s="42"/>
      <c r="W191" s="42"/>
      <c r="X191" s="42"/>
      <c r="Y191" s="42"/>
      <c r="Z191" s="42"/>
      <c r="AA191" s="42"/>
      <c r="AB191" s="42"/>
      <c r="AC191" s="42"/>
      <c r="AD191" s="42"/>
      <c r="AE191" s="42"/>
      <c r="AR191" s="227" t="s">
        <v>241</v>
      </c>
      <c r="AT191" s="227" t="s">
        <v>221</v>
      </c>
      <c r="AU191" s="227" t="s">
        <v>86</v>
      </c>
      <c r="AY191" s="20" t="s">
        <v>219</v>
      </c>
      <c r="BE191" s="228">
        <f>IF(N191="základní",J191,0)</f>
        <v>0</v>
      </c>
      <c r="BF191" s="228">
        <f>IF(N191="snížená",J191,0)</f>
        <v>0</v>
      </c>
      <c r="BG191" s="228">
        <f>IF(N191="zákl. přenesená",J191,0)</f>
        <v>0</v>
      </c>
      <c r="BH191" s="228">
        <f>IF(N191="sníž. přenesená",J191,0)</f>
        <v>0</v>
      </c>
      <c r="BI191" s="228">
        <f>IF(N191="nulová",J191,0)</f>
        <v>0</v>
      </c>
      <c r="BJ191" s="20" t="s">
        <v>84</v>
      </c>
      <c r="BK191" s="228">
        <f>ROUND(I191*H191,2)</f>
        <v>0</v>
      </c>
      <c r="BL191" s="20" t="s">
        <v>241</v>
      </c>
      <c r="BM191" s="227" t="s">
        <v>695</v>
      </c>
    </row>
    <row r="192" s="13" customFormat="1">
      <c r="A192" s="13"/>
      <c r="B192" s="229"/>
      <c r="C192" s="230"/>
      <c r="D192" s="231" t="s">
        <v>228</v>
      </c>
      <c r="E192" s="232" t="s">
        <v>32</v>
      </c>
      <c r="F192" s="233" t="s">
        <v>696</v>
      </c>
      <c r="G192" s="230"/>
      <c r="H192" s="234">
        <v>0.10100000000000001</v>
      </c>
      <c r="I192" s="235"/>
      <c r="J192" s="230"/>
      <c r="K192" s="230"/>
      <c r="L192" s="236"/>
      <c r="M192" s="237"/>
      <c r="N192" s="238"/>
      <c r="O192" s="238"/>
      <c r="P192" s="238"/>
      <c r="Q192" s="238"/>
      <c r="R192" s="238"/>
      <c r="S192" s="238"/>
      <c r="T192" s="239"/>
      <c r="U192" s="13"/>
      <c r="V192" s="13"/>
      <c r="W192" s="13"/>
      <c r="X192" s="13"/>
      <c r="Y192" s="13"/>
      <c r="Z192" s="13"/>
      <c r="AA192" s="13"/>
      <c r="AB192" s="13"/>
      <c r="AC192" s="13"/>
      <c r="AD192" s="13"/>
      <c r="AE192" s="13"/>
      <c r="AT192" s="240" t="s">
        <v>228</v>
      </c>
      <c r="AU192" s="240" t="s">
        <v>86</v>
      </c>
      <c r="AV192" s="13" t="s">
        <v>86</v>
      </c>
      <c r="AW192" s="13" t="s">
        <v>39</v>
      </c>
      <c r="AX192" s="13" t="s">
        <v>84</v>
      </c>
      <c r="AY192" s="240" t="s">
        <v>219</v>
      </c>
    </row>
    <row r="193" s="2" customFormat="1" ht="24.15" customHeight="1">
      <c r="A193" s="42"/>
      <c r="B193" s="43"/>
      <c r="C193" s="216" t="s">
        <v>385</v>
      </c>
      <c r="D193" s="216" t="s">
        <v>221</v>
      </c>
      <c r="E193" s="217" t="s">
        <v>697</v>
      </c>
      <c r="F193" s="218" t="s">
        <v>698</v>
      </c>
      <c r="G193" s="219" t="s">
        <v>646</v>
      </c>
      <c r="H193" s="220">
        <v>3.0619999999999998</v>
      </c>
      <c r="I193" s="221"/>
      <c r="J193" s="222">
        <f>ROUND(I193*H193,2)</f>
        <v>0</v>
      </c>
      <c r="K193" s="218" t="s">
        <v>225</v>
      </c>
      <c r="L193" s="48"/>
      <c r="M193" s="223" t="s">
        <v>32</v>
      </c>
      <c r="N193" s="224" t="s">
        <v>48</v>
      </c>
      <c r="O193" s="88"/>
      <c r="P193" s="225">
        <f>O193*H193</f>
        <v>0</v>
      </c>
      <c r="Q193" s="225">
        <v>0</v>
      </c>
      <c r="R193" s="225">
        <f>Q193*H193</f>
        <v>0</v>
      </c>
      <c r="S193" s="225">
        <v>0</v>
      </c>
      <c r="T193" s="226">
        <f>S193*H193</f>
        <v>0</v>
      </c>
      <c r="U193" s="42"/>
      <c r="V193" s="42"/>
      <c r="W193" s="42"/>
      <c r="X193" s="42"/>
      <c r="Y193" s="42"/>
      <c r="Z193" s="42"/>
      <c r="AA193" s="42"/>
      <c r="AB193" s="42"/>
      <c r="AC193" s="42"/>
      <c r="AD193" s="42"/>
      <c r="AE193" s="42"/>
      <c r="AR193" s="227" t="s">
        <v>226</v>
      </c>
      <c r="AT193" s="227" t="s">
        <v>221</v>
      </c>
      <c r="AU193" s="227" t="s">
        <v>86</v>
      </c>
      <c r="AY193" s="20" t="s">
        <v>219</v>
      </c>
      <c r="BE193" s="228">
        <f>IF(N193="základní",J193,0)</f>
        <v>0</v>
      </c>
      <c r="BF193" s="228">
        <f>IF(N193="snížená",J193,0)</f>
        <v>0</v>
      </c>
      <c r="BG193" s="228">
        <f>IF(N193="zákl. přenesená",J193,0)</f>
        <v>0</v>
      </c>
      <c r="BH193" s="228">
        <f>IF(N193="sníž. přenesená",J193,0)</f>
        <v>0</v>
      </c>
      <c r="BI193" s="228">
        <f>IF(N193="nulová",J193,0)</f>
        <v>0</v>
      </c>
      <c r="BJ193" s="20" t="s">
        <v>84</v>
      </c>
      <c r="BK193" s="228">
        <f>ROUND(I193*H193,2)</f>
        <v>0</v>
      </c>
      <c r="BL193" s="20" t="s">
        <v>226</v>
      </c>
      <c r="BM193" s="227" t="s">
        <v>699</v>
      </c>
    </row>
    <row r="194" s="2" customFormat="1">
      <c r="A194" s="42"/>
      <c r="B194" s="43"/>
      <c r="C194" s="44"/>
      <c r="D194" s="231" t="s">
        <v>663</v>
      </c>
      <c r="E194" s="44"/>
      <c r="F194" s="276" t="s">
        <v>664</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663</v>
      </c>
      <c r="AU194" s="20" t="s">
        <v>86</v>
      </c>
    </row>
    <row r="195" s="13" customFormat="1">
      <c r="A195" s="13"/>
      <c r="B195" s="229"/>
      <c r="C195" s="230"/>
      <c r="D195" s="231" t="s">
        <v>228</v>
      </c>
      <c r="E195" s="232" t="s">
        <v>32</v>
      </c>
      <c r="F195" s="233" t="s">
        <v>700</v>
      </c>
      <c r="G195" s="230"/>
      <c r="H195" s="234">
        <v>3.0619999999999998</v>
      </c>
      <c r="I195" s="235"/>
      <c r="J195" s="230"/>
      <c r="K195" s="230"/>
      <c r="L195" s="236"/>
      <c r="M195" s="237"/>
      <c r="N195" s="238"/>
      <c r="O195" s="238"/>
      <c r="P195" s="238"/>
      <c r="Q195" s="238"/>
      <c r="R195" s="238"/>
      <c r="S195" s="238"/>
      <c r="T195" s="239"/>
      <c r="U195" s="13"/>
      <c r="V195" s="13"/>
      <c r="W195" s="13"/>
      <c r="X195" s="13"/>
      <c r="Y195" s="13"/>
      <c r="Z195" s="13"/>
      <c r="AA195" s="13"/>
      <c r="AB195" s="13"/>
      <c r="AC195" s="13"/>
      <c r="AD195" s="13"/>
      <c r="AE195" s="13"/>
      <c r="AT195" s="240" t="s">
        <v>228</v>
      </c>
      <c r="AU195" s="240" t="s">
        <v>86</v>
      </c>
      <c r="AV195" s="13" t="s">
        <v>86</v>
      </c>
      <c r="AW195" s="13" t="s">
        <v>39</v>
      </c>
      <c r="AX195" s="13" t="s">
        <v>84</v>
      </c>
      <c r="AY195" s="240" t="s">
        <v>219</v>
      </c>
    </row>
    <row r="196" s="2" customFormat="1" ht="24.15" customHeight="1">
      <c r="A196" s="42"/>
      <c r="B196" s="43"/>
      <c r="C196" s="216" t="s">
        <v>390</v>
      </c>
      <c r="D196" s="216" t="s">
        <v>221</v>
      </c>
      <c r="E196" s="217" t="s">
        <v>701</v>
      </c>
      <c r="F196" s="218" t="s">
        <v>702</v>
      </c>
      <c r="G196" s="219" t="s">
        <v>646</v>
      </c>
      <c r="H196" s="220">
        <v>6.0609999999999999</v>
      </c>
      <c r="I196" s="221"/>
      <c r="J196" s="222">
        <f>ROUND(I196*H196,2)</f>
        <v>0</v>
      </c>
      <c r="K196" s="218" t="s">
        <v>225</v>
      </c>
      <c r="L196" s="48"/>
      <c r="M196" s="223" t="s">
        <v>32</v>
      </c>
      <c r="N196" s="224" t="s">
        <v>48</v>
      </c>
      <c r="O196" s="88"/>
      <c r="P196" s="225">
        <f>O196*H196</f>
        <v>0</v>
      </c>
      <c r="Q196" s="225">
        <v>0</v>
      </c>
      <c r="R196" s="225">
        <f>Q196*H196</f>
        <v>0</v>
      </c>
      <c r="S196" s="225">
        <v>0</v>
      </c>
      <c r="T196" s="226">
        <f>S196*H196</f>
        <v>0</v>
      </c>
      <c r="U196" s="42"/>
      <c r="V196" s="42"/>
      <c r="W196" s="42"/>
      <c r="X196" s="42"/>
      <c r="Y196" s="42"/>
      <c r="Z196" s="42"/>
      <c r="AA196" s="42"/>
      <c r="AB196" s="42"/>
      <c r="AC196" s="42"/>
      <c r="AD196" s="42"/>
      <c r="AE196" s="42"/>
      <c r="AR196" s="227" t="s">
        <v>226</v>
      </c>
      <c r="AT196" s="227" t="s">
        <v>221</v>
      </c>
      <c r="AU196" s="227" t="s">
        <v>86</v>
      </c>
      <c r="AY196" s="20" t="s">
        <v>219</v>
      </c>
      <c r="BE196" s="228">
        <f>IF(N196="základní",J196,0)</f>
        <v>0</v>
      </c>
      <c r="BF196" s="228">
        <f>IF(N196="snížená",J196,0)</f>
        <v>0</v>
      </c>
      <c r="BG196" s="228">
        <f>IF(N196="zákl. přenesená",J196,0)</f>
        <v>0</v>
      </c>
      <c r="BH196" s="228">
        <f>IF(N196="sníž. přenesená",J196,0)</f>
        <v>0</v>
      </c>
      <c r="BI196" s="228">
        <f>IF(N196="nulová",J196,0)</f>
        <v>0</v>
      </c>
      <c r="BJ196" s="20" t="s">
        <v>84</v>
      </c>
      <c r="BK196" s="228">
        <f>ROUND(I196*H196,2)</f>
        <v>0</v>
      </c>
      <c r="BL196" s="20" t="s">
        <v>226</v>
      </c>
      <c r="BM196" s="227" t="s">
        <v>703</v>
      </c>
    </row>
    <row r="197" s="2" customFormat="1">
      <c r="A197" s="42"/>
      <c r="B197" s="43"/>
      <c r="C197" s="44"/>
      <c r="D197" s="231" t="s">
        <v>663</v>
      </c>
      <c r="E197" s="44"/>
      <c r="F197" s="276" t="s">
        <v>664</v>
      </c>
      <c r="G197" s="44"/>
      <c r="H197" s="44"/>
      <c r="I197" s="277"/>
      <c r="J197" s="44"/>
      <c r="K197" s="44"/>
      <c r="L197" s="48"/>
      <c r="M197" s="278"/>
      <c r="N197" s="279"/>
      <c r="O197" s="88"/>
      <c r="P197" s="88"/>
      <c r="Q197" s="88"/>
      <c r="R197" s="88"/>
      <c r="S197" s="88"/>
      <c r="T197" s="89"/>
      <c r="U197" s="42"/>
      <c r="V197" s="42"/>
      <c r="W197" s="42"/>
      <c r="X197" s="42"/>
      <c r="Y197" s="42"/>
      <c r="Z197" s="42"/>
      <c r="AA197" s="42"/>
      <c r="AB197" s="42"/>
      <c r="AC197" s="42"/>
      <c r="AD197" s="42"/>
      <c r="AE197" s="42"/>
      <c r="AT197" s="20" t="s">
        <v>663</v>
      </c>
      <c r="AU197" s="20" t="s">
        <v>86</v>
      </c>
    </row>
    <row r="198" s="13" customFormat="1">
      <c r="A198" s="13"/>
      <c r="B198" s="229"/>
      <c r="C198" s="230"/>
      <c r="D198" s="231" t="s">
        <v>228</v>
      </c>
      <c r="E198" s="232" t="s">
        <v>32</v>
      </c>
      <c r="F198" s="233" t="s">
        <v>704</v>
      </c>
      <c r="G198" s="230"/>
      <c r="H198" s="234">
        <v>6.0609999999999999</v>
      </c>
      <c r="I198" s="235"/>
      <c r="J198" s="230"/>
      <c r="K198" s="230"/>
      <c r="L198" s="236"/>
      <c r="M198" s="237"/>
      <c r="N198" s="238"/>
      <c r="O198" s="238"/>
      <c r="P198" s="238"/>
      <c r="Q198" s="238"/>
      <c r="R198" s="238"/>
      <c r="S198" s="238"/>
      <c r="T198" s="239"/>
      <c r="U198" s="13"/>
      <c r="V198" s="13"/>
      <c r="W198" s="13"/>
      <c r="X198" s="13"/>
      <c r="Y198" s="13"/>
      <c r="Z198" s="13"/>
      <c r="AA198" s="13"/>
      <c r="AB198" s="13"/>
      <c r="AC198" s="13"/>
      <c r="AD198" s="13"/>
      <c r="AE198" s="13"/>
      <c r="AT198" s="240" t="s">
        <v>228</v>
      </c>
      <c r="AU198" s="240" t="s">
        <v>86</v>
      </c>
      <c r="AV198" s="13" t="s">
        <v>86</v>
      </c>
      <c r="AW198" s="13" t="s">
        <v>39</v>
      </c>
      <c r="AX198" s="13" t="s">
        <v>77</v>
      </c>
      <c r="AY198" s="240" t="s">
        <v>219</v>
      </c>
    </row>
    <row r="199" s="14" customFormat="1">
      <c r="A199" s="14"/>
      <c r="B199" s="241"/>
      <c r="C199" s="242"/>
      <c r="D199" s="231" t="s">
        <v>228</v>
      </c>
      <c r="E199" s="243" t="s">
        <v>32</v>
      </c>
      <c r="F199" s="244" t="s">
        <v>231</v>
      </c>
      <c r="G199" s="242"/>
      <c r="H199" s="245">
        <v>6.0609999999999999</v>
      </c>
      <c r="I199" s="246"/>
      <c r="J199" s="242"/>
      <c r="K199" s="242"/>
      <c r="L199" s="247"/>
      <c r="M199" s="248"/>
      <c r="N199" s="249"/>
      <c r="O199" s="249"/>
      <c r="P199" s="249"/>
      <c r="Q199" s="249"/>
      <c r="R199" s="249"/>
      <c r="S199" s="249"/>
      <c r="T199" s="250"/>
      <c r="U199" s="14"/>
      <c r="V199" s="14"/>
      <c r="W199" s="14"/>
      <c r="X199" s="14"/>
      <c r="Y199" s="14"/>
      <c r="Z199" s="14"/>
      <c r="AA199" s="14"/>
      <c r="AB199" s="14"/>
      <c r="AC199" s="14"/>
      <c r="AD199" s="14"/>
      <c r="AE199" s="14"/>
      <c r="AT199" s="251" t="s">
        <v>228</v>
      </c>
      <c r="AU199" s="251" t="s">
        <v>86</v>
      </c>
      <c r="AV199" s="14" t="s">
        <v>226</v>
      </c>
      <c r="AW199" s="14" t="s">
        <v>39</v>
      </c>
      <c r="AX199" s="14" t="s">
        <v>84</v>
      </c>
      <c r="AY199" s="251" t="s">
        <v>219</v>
      </c>
    </row>
    <row r="200" s="2" customFormat="1" ht="24.15" customHeight="1">
      <c r="A200" s="42"/>
      <c r="B200" s="43"/>
      <c r="C200" s="216" t="s">
        <v>394</v>
      </c>
      <c r="D200" s="216" t="s">
        <v>221</v>
      </c>
      <c r="E200" s="217" t="s">
        <v>705</v>
      </c>
      <c r="F200" s="218" t="s">
        <v>706</v>
      </c>
      <c r="G200" s="219" t="s">
        <v>259</v>
      </c>
      <c r="H200" s="220">
        <v>99.700000000000003</v>
      </c>
      <c r="I200" s="221"/>
      <c r="J200" s="222">
        <f>ROUND(I200*H200,2)</f>
        <v>0</v>
      </c>
      <c r="K200" s="218" t="s">
        <v>225</v>
      </c>
      <c r="L200" s="48"/>
      <c r="M200" s="223" t="s">
        <v>32</v>
      </c>
      <c r="N200" s="224" t="s">
        <v>48</v>
      </c>
      <c r="O200" s="88"/>
      <c r="P200" s="225">
        <f>O200*H200</f>
        <v>0</v>
      </c>
      <c r="Q200" s="225">
        <v>0</v>
      </c>
      <c r="R200" s="225">
        <f>Q200*H200</f>
        <v>0</v>
      </c>
      <c r="S200" s="225">
        <v>0</v>
      </c>
      <c r="T200" s="226">
        <f>S200*H200</f>
        <v>0</v>
      </c>
      <c r="U200" s="42"/>
      <c r="V200" s="42"/>
      <c r="W200" s="42"/>
      <c r="X200" s="42"/>
      <c r="Y200" s="42"/>
      <c r="Z200" s="42"/>
      <c r="AA200" s="42"/>
      <c r="AB200" s="42"/>
      <c r="AC200" s="42"/>
      <c r="AD200" s="42"/>
      <c r="AE200" s="42"/>
      <c r="AR200" s="227" t="s">
        <v>226</v>
      </c>
      <c r="AT200" s="227" t="s">
        <v>221</v>
      </c>
      <c r="AU200" s="227" t="s">
        <v>86</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226</v>
      </c>
      <c r="BM200" s="227" t="s">
        <v>707</v>
      </c>
    </row>
    <row r="201" s="2" customFormat="1">
      <c r="A201" s="42"/>
      <c r="B201" s="43"/>
      <c r="C201" s="44"/>
      <c r="D201" s="231" t="s">
        <v>663</v>
      </c>
      <c r="E201" s="44"/>
      <c r="F201" s="276" t="s">
        <v>708</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663</v>
      </c>
      <c r="AU201" s="20" t="s">
        <v>86</v>
      </c>
    </row>
    <row r="202" s="13" customFormat="1">
      <c r="A202" s="13"/>
      <c r="B202" s="229"/>
      <c r="C202" s="230"/>
      <c r="D202" s="231" t="s">
        <v>228</v>
      </c>
      <c r="E202" s="232" t="s">
        <v>32</v>
      </c>
      <c r="F202" s="233" t="s">
        <v>709</v>
      </c>
      <c r="G202" s="230"/>
      <c r="H202" s="234">
        <v>99.700000000000003</v>
      </c>
      <c r="I202" s="235"/>
      <c r="J202" s="230"/>
      <c r="K202" s="230"/>
      <c r="L202" s="236"/>
      <c r="M202" s="237"/>
      <c r="N202" s="238"/>
      <c r="O202" s="238"/>
      <c r="P202" s="238"/>
      <c r="Q202" s="238"/>
      <c r="R202" s="238"/>
      <c r="S202" s="238"/>
      <c r="T202" s="239"/>
      <c r="U202" s="13"/>
      <c r="V202" s="13"/>
      <c r="W202" s="13"/>
      <c r="X202" s="13"/>
      <c r="Y202" s="13"/>
      <c r="Z202" s="13"/>
      <c r="AA202" s="13"/>
      <c r="AB202" s="13"/>
      <c r="AC202" s="13"/>
      <c r="AD202" s="13"/>
      <c r="AE202" s="13"/>
      <c r="AT202" s="240" t="s">
        <v>228</v>
      </c>
      <c r="AU202" s="240" t="s">
        <v>86</v>
      </c>
      <c r="AV202" s="13" t="s">
        <v>86</v>
      </c>
      <c r="AW202" s="13" t="s">
        <v>39</v>
      </c>
      <c r="AX202" s="13" t="s">
        <v>84</v>
      </c>
      <c r="AY202" s="240" t="s">
        <v>219</v>
      </c>
    </row>
    <row r="203" s="2" customFormat="1" ht="55.5" customHeight="1">
      <c r="A203" s="42"/>
      <c r="B203" s="43"/>
      <c r="C203" s="216" t="s">
        <v>398</v>
      </c>
      <c r="D203" s="216" t="s">
        <v>221</v>
      </c>
      <c r="E203" s="217" t="s">
        <v>710</v>
      </c>
      <c r="F203" s="218" t="s">
        <v>711</v>
      </c>
      <c r="G203" s="219" t="s">
        <v>646</v>
      </c>
      <c r="H203" s="220">
        <v>5.54</v>
      </c>
      <c r="I203" s="221"/>
      <c r="J203" s="222">
        <f>ROUND(I203*H203,2)</f>
        <v>0</v>
      </c>
      <c r="K203" s="218" t="s">
        <v>690</v>
      </c>
      <c r="L203" s="48"/>
      <c r="M203" s="223" t="s">
        <v>32</v>
      </c>
      <c r="N203" s="224" t="s">
        <v>48</v>
      </c>
      <c r="O203" s="88"/>
      <c r="P203" s="225">
        <f>O203*H203</f>
        <v>0</v>
      </c>
      <c r="Q203" s="225">
        <v>0</v>
      </c>
      <c r="R203" s="225">
        <f>Q203*H203</f>
        <v>0</v>
      </c>
      <c r="S203" s="225">
        <v>0</v>
      </c>
      <c r="T203" s="226">
        <f>S203*H203</f>
        <v>0</v>
      </c>
      <c r="U203" s="42"/>
      <c r="V203" s="42"/>
      <c r="W203" s="42"/>
      <c r="X203" s="42"/>
      <c r="Y203" s="42"/>
      <c r="Z203" s="42"/>
      <c r="AA203" s="42"/>
      <c r="AB203" s="42"/>
      <c r="AC203" s="42"/>
      <c r="AD203" s="42"/>
      <c r="AE203" s="42"/>
      <c r="AR203" s="227" t="s">
        <v>226</v>
      </c>
      <c r="AT203" s="227" t="s">
        <v>221</v>
      </c>
      <c r="AU203" s="227" t="s">
        <v>86</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712</v>
      </c>
    </row>
    <row r="204" s="2" customFormat="1" ht="24.15" customHeight="1">
      <c r="A204" s="42"/>
      <c r="B204" s="43"/>
      <c r="C204" s="216" t="s">
        <v>402</v>
      </c>
      <c r="D204" s="216" t="s">
        <v>221</v>
      </c>
      <c r="E204" s="217" t="s">
        <v>713</v>
      </c>
      <c r="F204" s="218" t="s">
        <v>714</v>
      </c>
      <c r="G204" s="219" t="s">
        <v>715</v>
      </c>
      <c r="H204" s="220">
        <v>158</v>
      </c>
      <c r="I204" s="221"/>
      <c r="J204" s="222">
        <f>ROUND(I204*H204,2)</f>
        <v>0</v>
      </c>
      <c r="K204" s="218" t="s">
        <v>225</v>
      </c>
      <c r="L204" s="48"/>
      <c r="M204" s="223" t="s">
        <v>32</v>
      </c>
      <c r="N204" s="224" t="s">
        <v>48</v>
      </c>
      <c r="O204" s="88"/>
      <c r="P204" s="225">
        <f>O204*H204</f>
        <v>0</v>
      </c>
      <c r="Q204" s="225">
        <v>0</v>
      </c>
      <c r="R204" s="225">
        <f>Q204*H204</f>
        <v>0</v>
      </c>
      <c r="S204" s="225">
        <v>0</v>
      </c>
      <c r="T204" s="226">
        <f>S204*H204</f>
        <v>0</v>
      </c>
      <c r="U204" s="42"/>
      <c r="V204" s="42"/>
      <c r="W204" s="42"/>
      <c r="X204" s="42"/>
      <c r="Y204" s="42"/>
      <c r="Z204" s="42"/>
      <c r="AA204" s="42"/>
      <c r="AB204" s="42"/>
      <c r="AC204" s="42"/>
      <c r="AD204" s="42"/>
      <c r="AE204" s="42"/>
      <c r="AR204" s="227" t="s">
        <v>226</v>
      </c>
      <c r="AT204" s="227" t="s">
        <v>221</v>
      </c>
      <c r="AU204" s="227" t="s">
        <v>86</v>
      </c>
      <c r="AY204" s="20" t="s">
        <v>219</v>
      </c>
      <c r="BE204" s="228">
        <f>IF(N204="základní",J204,0)</f>
        <v>0</v>
      </c>
      <c r="BF204" s="228">
        <f>IF(N204="snížená",J204,0)</f>
        <v>0</v>
      </c>
      <c r="BG204" s="228">
        <f>IF(N204="zákl. přenesená",J204,0)</f>
        <v>0</v>
      </c>
      <c r="BH204" s="228">
        <f>IF(N204="sníž. přenesená",J204,0)</f>
        <v>0</v>
      </c>
      <c r="BI204" s="228">
        <f>IF(N204="nulová",J204,0)</f>
        <v>0</v>
      </c>
      <c r="BJ204" s="20" t="s">
        <v>84</v>
      </c>
      <c r="BK204" s="228">
        <f>ROUND(I204*H204,2)</f>
        <v>0</v>
      </c>
      <c r="BL204" s="20" t="s">
        <v>226</v>
      </c>
      <c r="BM204" s="227" t="s">
        <v>716</v>
      </c>
    </row>
    <row r="205" s="13" customFormat="1">
      <c r="A205" s="13"/>
      <c r="B205" s="229"/>
      <c r="C205" s="230"/>
      <c r="D205" s="231" t="s">
        <v>228</v>
      </c>
      <c r="E205" s="232" t="s">
        <v>32</v>
      </c>
      <c r="F205" s="233" t="s">
        <v>717</v>
      </c>
      <c r="G205" s="230"/>
      <c r="H205" s="234">
        <v>158</v>
      </c>
      <c r="I205" s="235"/>
      <c r="J205" s="230"/>
      <c r="K205" s="230"/>
      <c r="L205" s="236"/>
      <c r="M205" s="237"/>
      <c r="N205" s="238"/>
      <c r="O205" s="238"/>
      <c r="P205" s="238"/>
      <c r="Q205" s="238"/>
      <c r="R205" s="238"/>
      <c r="S205" s="238"/>
      <c r="T205" s="239"/>
      <c r="U205" s="13"/>
      <c r="V205" s="13"/>
      <c r="W205" s="13"/>
      <c r="X205" s="13"/>
      <c r="Y205" s="13"/>
      <c r="Z205" s="13"/>
      <c r="AA205" s="13"/>
      <c r="AB205" s="13"/>
      <c r="AC205" s="13"/>
      <c r="AD205" s="13"/>
      <c r="AE205" s="13"/>
      <c r="AT205" s="240" t="s">
        <v>228</v>
      </c>
      <c r="AU205" s="240" t="s">
        <v>86</v>
      </c>
      <c r="AV205" s="13" t="s">
        <v>86</v>
      </c>
      <c r="AW205" s="13" t="s">
        <v>39</v>
      </c>
      <c r="AX205" s="13" t="s">
        <v>84</v>
      </c>
      <c r="AY205" s="240" t="s">
        <v>219</v>
      </c>
    </row>
    <row r="206" s="2" customFormat="1" ht="24.15" customHeight="1">
      <c r="A206" s="42"/>
      <c r="B206" s="43"/>
      <c r="C206" s="216" t="s">
        <v>406</v>
      </c>
      <c r="D206" s="216" t="s">
        <v>221</v>
      </c>
      <c r="E206" s="217" t="s">
        <v>718</v>
      </c>
      <c r="F206" s="218" t="s">
        <v>719</v>
      </c>
      <c r="G206" s="219" t="s">
        <v>715</v>
      </c>
      <c r="H206" s="220">
        <v>64</v>
      </c>
      <c r="I206" s="221"/>
      <c r="J206" s="222">
        <f>ROUND(I206*H206,2)</f>
        <v>0</v>
      </c>
      <c r="K206" s="218" t="s">
        <v>225</v>
      </c>
      <c r="L206" s="48"/>
      <c r="M206" s="223" t="s">
        <v>32</v>
      </c>
      <c r="N206" s="224" t="s">
        <v>48</v>
      </c>
      <c r="O206" s="88"/>
      <c r="P206" s="225">
        <f>O206*H206</f>
        <v>0</v>
      </c>
      <c r="Q206" s="225">
        <v>0</v>
      </c>
      <c r="R206" s="225">
        <f>Q206*H206</f>
        <v>0</v>
      </c>
      <c r="S206" s="225">
        <v>0</v>
      </c>
      <c r="T206" s="226">
        <f>S206*H206</f>
        <v>0</v>
      </c>
      <c r="U206" s="42"/>
      <c r="V206" s="42"/>
      <c r="W206" s="42"/>
      <c r="X206" s="42"/>
      <c r="Y206" s="42"/>
      <c r="Z206" s="42"/>
      <c r="AA206" s="42"/>
      <c r="AB206" s="42"/>
      <c r="AC206" s="42"/>
      <c r="AD206" s="42"/>
      <c r="AE206" s="42"/>
      <c r="AR206" s="227" t="s">
        <v>226</v>
      </c>
      <c r="AT206" s="227" t="s">
        <v>221</v>
      </c>
      <c r="AU206" s="227" t="s">
        <v>86</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720</v>
      </c>
    </row>
    <row r="207" s="13" customFormat="1">
      <c r="A207" s="13"/>
      <c r="B207" s="229"/>
      <c r="C207" s="230"/>
      <c r="D207" s="231" t="s">
        <v>228</v>
      </c>
      <c r="E207" s="232" t="s">
        <v>32</v>
      </c>
      <c r="F207" s="233" t="s">
        <v>521</v>
      </c>
      <c r="G207" s="230"/>
      <c r="H207" s="234">
        <v>64</v>
      </c>
      <c r="I207" s="235"/>
      <c r="J207" s="230"/>
      <c r="K207" s="230"/>
      <c r="L207" s="236"/>
      <c r="M207" s="237"/>
      <c r="N207" s="238"/>
      <c r="O207" s="238"/>
      <c r="P207" s="238"/>
      <c r="Q207" s="238"/>
      <c r="R207" s="238"/>
      <c r="S207" s="238"/>
      <c r="T207" s="239"/>
      <c r="U207" s="13"/>
      <c r="V207" s="13"/>
      <c r="W207" s="13"/>
      <c r="X207" s="13"/>
      <c r="Y207" s="13"/>
      <c r="Z207" s="13"/>
      <c r="AA207" s="13"/>
      <c r="AB207" s="13"/>
      <c r="AC207" s="13"/>
      <c r="AD207" s="13"/>
      <c r="AE207" s="13"/>
      <c r="AT207" s="240" t="s">
        <v>228</v>
      </c>
      <c r="AU207" s="240" t="s">
        <v>86</v>
      </c>
      <c r="AV207" s="13" t="s">
        <v>86</v>
      </c>
      <c r="AW207" s="13" t="s">
        <v>39</v>
      </c>
      <c r="AX207" s="13" t="s">
        <v>84</v>
      </c>
      <c r="AY207" s="240" t="s">
        <v>219</v>
      </c>
    </row>
    <row r="208" s="2" customFormat="1" ht="24.15" customHeight="1">
      <c r="A208" s="42"/>
      <c r="B208" s="43"/>
      <c r="C208" s="216" t="s">
        <v>410</v>
      </c>
      <c r="D208" s="216" t="s">
        <v>221</v>
      </c>
      <c r="E208" s="217" t="s">
        <v>721</v>
      </c>
      <c r="F208" s="218" t="s">
        <v>722</v>
      </c>
      <c r="G208" s="219" t="s">
        <v>715</v>
      </c>
      <c r="H208" s="220">
        <v>60</v>
      </c>
      <c r="I208" s="221"/>
      <c r="J208" s="222">
        <f>ROUND(I208*H208,2)</f>
        <v>0</v>
      </c>
      <c r="K208" s="218" t="s">
        <v>225</v>
      </c>
      <c r="L208" s="48"/>
      <c r="M208" s="223" t="s">
        <v>32</v>
      </c>
      <c r="N208" s="224" t="s">
        <v>48</v>
      </c>
      <c r="O208" s="88"/>
      <c r="P208" s="225">
        <f>O208*H208</f>
        <v>0</v>
      </c>
      <c r="Q208" s="225">
        <v>0</v>
      </c>
      <c r="R208" s="225">
        <f>Q208*H208</f>
        <v>0</v>
      </c>
      <c r="S208" s="225">
        <v>0</v>
      </c>
      <c r="T208" s="226">
        <f>S208*H208</f>
        <v>0</v>
      </c>
      <c r="U208" s="42"/>
      <c r="V208" s="42"/>
      <c r="W208" s="42"/>
      <c r="X208" s="42"/>
      <c r="Y208" s="42"/>
      <c r="Z208" s="42"/>
      <c r="AA208" s="42"/>
      <c r="AB208" s="42"/>
      <c r="AC208" s="42"/>
      <c r="AD208" s="42"/>
      <c r="AE208" s="42"/>
      <c r="AR208" s="227" t="s">
        <v>226</v>
      </c>
      <c r="AT208" s="227" t="s">
        <v>221</v>
      </c>
      <c r="AU208" s="227" t="s">
        <v>86</v>
      </c>
      <c r="AY208" s="20" t="s">
        <v>219</v>
      </c>
      <c r="BE208" s="228">
        <f>IF(N208="základní",J208,0)</f>
        <v>0</v>
      </c>
      <c r="BF208" s="228">
        <f>IF(N208="snížená",J208,0)</f>
        <v>0</v>
      </c>
      <c r="BG208" s="228">
        <f>IF(N208="zákl. přenesená",J208,0)</f>
        <v>0</v>
      </c>
      <c r="BH208" s="228">
        <f>IF(N208="sníž. přenesená",J208,0)</f>
        <v>0</v>
      </c>
      <c r="BI208" s="228">
        <f>IF(N208="nulová",J208,0)</f>
        <v>0</v>
      </c>
      <c r="BJ208" s="20" t="s">
        <v>84</v>
      </c>
      <c r="BK208" s="228">
        <f>ROUND(I208*H208,2)</f>
        <v>0</v>
      </c>
      <c r="BL208" s="20" t="s">
        <v>226</v>
      </c>
      <c r="BM208" s="227" t="s">
        <v>723</v>
      </c>
    </row>
    <row r="209" s="13" customFormat="1">
      <c r="A209" s="13"/>
      <c r="B209" s="229"/>
      <c r="C209" s="230"/>
      <c r="D209" s="231" t="s">
        <v>228</v>
      </c>
      <c r="E209" s="232" t="s">
        <v>32</v>
      </c>
      <c r="F209" s="233" t="s">
        <v>724</v>
      </c>
      <c r="G209" s="230"/>
      <c r="H209" s="234">
        <v>60</v>
      </c>
      <c r="I209" s="235"/>
      <c r="J209" s="230"/>
      <c r="K209" s="230"/>
      <c r="L209" s="236"/>
      <c r="M209" s="237"/>
      <c r="N209" s="238"/>
      <c r="O209" s="238"/>
      <c r="P209" s="238"/>
      <c r="Q209" s="238"/>
      <c r="R209" s="238"/>
      <c r="S209" s="238"/>
      <c r="T209" s="239"/>
      <c r="U209" s="13"/>
      <c r="V209" s="13"/>
      <c r="W209" s="13"/>
      <c r="X209" s="13"/>
      <c r="Y209" s="13"/>
      <c r="Z209" s="13"/>
      <c r="AA209" s="13"/>
      <c r="AB209" s="13"/>
      <c r="AC209" s="13"/>
      <c r="AD209" s="13"/>
      <c r="AE209" s="13"/>
      <c r="AT209" s="240" t="s">
        <v>228</v>
      </c>
      <c r="AU209" s="240" t="s">
        <v>86</v>
      </c>
      <c r="AV209" s="13" t="s">
        <v>86</v>
      </c>
      <c r="AW209" s="13" t="s">
        <v>39</v>
      </c>
      <c r="AX209" s="13" t="s">
        <v>84</v>
      </c>
      <c r="AY209" s="240" t="s">
        <v>219</v>
      </c>
    </row>
    <row r="210" s="2" customFormat="1" ht="24.15" customHeight="1">
      <c r="A210" s="42"/>
      <c r="B210" s="43"/>
      <c r="C210" s="216" t="s">
        <v>414</v>
      </c>
      <c r="D210" s="216" t="s">
        <v>221</v>
      </c>
      <c r="E210" s="217" t="s">
        <v>725</v>
      </c>
      <c r="F210" s="218" t="s">
        <v>726</v>
      </c>
      <c r="G210" s="219" t="s">
        <v>715</v>
      </c>
      <c r="H210" s="220">
        <v>60</v>
      </c>
      <c r="I210" s="221"/>
      <c r="J210" s="222">
        <f>ROUND(I210*H210,2)</f>
        <v>0</v>
      </c>
      <c r="K210" s="218" t="s">
        <v>225</v>
      </c>
      <c r="L210" s="48"/>
      <c r="M210" s="223" t="s">
        <v>32</v>
      </c>
      <c r="N210" s="224" t="s">
        <v>48</v>
      </c>
      <c r="O210" s="88"/>
      <c r="P210" s="225">
        <f>O210*H210</f>
        <v>0</v>
      </c>
      <c r="Q210" s="225">
        <v>0</v>
      </c>
      <c r="R210" s="225">
        <f>Q210*H210</f>
        <v>0</v>
      </c>
      <c r="S210" s="225">
        <v>0</v>
      </c>
      <c r="T210" s="226">
        <f>S210*H210</f>
        <v>0</v>
      </c>
      <c r="U210" s="42"/>
      <c r="V210" s="42"/>
      <c r="W210" s="42"/>
      <c r="X210" s="42"/>
      <c r="Y210" s="42"/>
      <c r="Z210" s="42"/>
      <c r="AA210" s="42"/>
      <c r="AB210" s="42"/>
      <c r="AC210" s="42"/>
      <c r="AD210" s="42"/>
      <c r="AE210" s="42"/>
      <c r="AR210" s="227" t="s">
        <v>226</v>
      </c>
      <c r="AT210" s="227" t="s">
        <v>221</v>
      </c>
      <c r="AU210" s="227" t="s">
        <v>86</v>
      </c>
      <c r="AY210" s="20" t="s">
        <v>219</v>
      </c>
      <c r="BE210" s="228">
        <f>IF(N210="základní",J210,0)</f>
        <v>0</v>
      </c>
      <c r="BF210" s="228">
        <f>IF(N210="snížená",J210,0)</f>
        <v>0</v>
      </c>
      <c r="BG210" s="228">
        <f>IF(N210="zákl. přenesená",J210,0)</f>
        <v>0</v>
      </c>
      <c r="BH210" s="228">
        <f>IF(N210="sníž. přenesená",J210,0)</f>
        <v>0</v>
      </c>
      <c r="BI210" s="228">
        <f>IF(N210="nulová",J210,0)</f>
        <v>0</v>
      </c>
      <c r="BJ210" s="20" t="s">
        <v>84</v>
      </c>
      <c r="BK210" s="228">
        <f>ROUND(I210*H210,2)</f>
        <v>0</v>
      </c>
      <c r="BL210" s="20" t="s">
        <v>226</v>
      </c>
      <c r="BM210" s="227" t="s">
        <v>727</v>
      </c>
    </row>
    <row r="211" s="2" customFormat="1" ht="24.15" customHeight="1">
      <c r="A211" s="42"/>
      <c r="B211" s="43"/>
      <c r="C211" s="216" t="s">
        <v>419</v>
      </c>
      <c r="D211" s="216" t="s">
        <v>221</v>
      </c>
      <c r="E211" s="217" t="s">
        <v>728</v>
      </c>
      <c r="F211" s="218" t="s">
        <v>729</v>
      </c>
      <c r="G211" s="219" t="s">
        <v>259</v>
      </c>
      <c r="H211" s="220">
        <v>11242.6</v>
      </c>
      <c r="I211" s="221"/>
      <c r="J211" s="222">
        <f>ROUND(I211*H211,2)</f>
        <v>0</v>
      </c>
      <c r="K211" s="218" t="s">
        <v>225</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86</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730</v>
      </c>
    </row>
    <row r="212" s="2" customFormat="1">
      <c r="A212" s="42"/>
      <c r="B212" s="43"/>
      <c r="C212" s="44"/>
      <c r="D212" s="231" t="s">
        <v>663</v>
      </c>
      <c r="E212" s="44"/>
      <c r="F212" s="276" t="s">
        <v>686</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663</v>
      </c>
      <c r="AU212" s="20" t="s">
        <v>86</v>
      </c>
    </row>
    <row r="213" s="13" customFormat="1">
      <c r="A213" s="13"/>
      <c r="B213" s="229"/>
      <c r="C213" s="230"/>
      <c r="D213" s="231" t="s">
        <v>228</v>
      </c>
      <c r="E213" s="232" t="s">
        <v>32</v>
      </c>
      <c r="F213" s="233" t="s">
        <v>731</v>
      </c>
      <c r="G213" s="230"/>
      <c r="H213" s="234">
        <v>11242.6</v>
      </c>
      <c r="I213" s="235"/>
      <c r="J213" s="230"/>
      <c r="K213" s="230"/>
      <c r="L213" s="236"/>
      <c r="M213" s="237"/>
      <c r="N213" s="238"/>
      <c r="O213" s="238"/>
      <c r="P213" s="238"/>
      <c r="Q213" s="238"/>
      <c r="R213" s="238"/>
      <c r="S213" s="238"/>
      <c r="T213" s="239"/>
      <c r="U213" s="13"/>
      <c r="V213" s="13"/>
      <c r="W213" s="13"/>
      <c r="X213" s="13"/>
      <c r="Y213" s="13"/>
      <c r="Z213" s="13"/>
      <c r="AA213" s="13"/>
      <c r="AB213" s="13"/>
      <c r="AC213" s="13"/>
      <c r="AD213" s="13"/>
      <c r="AE213" s="13"/>
      <c r="AT213" s="240" t="s">
        <v>228</v>
      </c>
      <c r="AU213" s="240" t="s">
        <v>86</v>
      </c>
      <c r="AV213" s="13" t="s">
        <v>86</v>
      </c>
      <c r="AW213" s="13" t="s">
        <v>39</v>
      </c>
      <c r="AX213" s="13" t="s">
        <v>84</v>
      </c>
      <c r="AY213" s="240" t="s">
        <v>219</v>
      </c>
    </row>
    <row r="214" s="2" customFormat="1" ht="24.15" customHeight="1">
      <c r="A214" s="42"/>
      <c r="B214" s="43"/>
      <c r="C214" s="216" t="s">
        <v>423</v>
      </c>
      <c r="D214" s="216" t="s">
        <v>221</v>
      </c>
      <c r="E214" s="217" t="s">
        <v>732</v>
      </c>
      <c r="F214" s="218" t="s">
        <v>733</v>
      </c>
      <c r="G214" s="219" t="s">
        <v>259</v>
      </c>
      <c r="H214" s="220">
        <v>11242.6</v>
      </c>
      <c r="I214" s="221"/>
      <c r="J214" s="222">
        <f>ROUND(I214*H214,2)</f>
        <v>0</v>
      </c>
      <c r="K214" s="218" t="s">
        <v>225</v>
      </c>
      <c r="L214" s="48"/>
      <c r="M214" s="223" t="s">
        <v>32</v>
      </c>
      <c r="N214" s="224" t="s">
        <v>48</v>
      </c>
      <c r="O214" s="88"/>
      <c r="P214" s="225">
        <f>O214*H214</f>
        <v>0</v>
      </c>
      <c r="Q214" s="225">
        <v>0</v>
      </c>
      <c r="R214" s="225">
        <f>Q214*H214</f>
        <v>0</v>
      </c>
      <c r="S214" s="225">
        <v>0</v>
      </c>
      <c r="T214" s="226">
        <f>S214*H214</f>
        <v>0</v>
      </c>
      <c r="U214" s="42"/>
      <c r="V214" s="42"/>
      <c r="W214" s="42"/>
      <c r="X214" s="42"/>
      <c r="Y214" s="42"/>
      <c r="Z214" s="42"/>
      <c r="AA214" s="42"/>
      <c r="AB214" s="42"/>
      <c r="AC214" s="42"/>
      <c r="AD214" s="42"/>
      <c r="AE214" s="42"/>
      <c r="AR214" s="227" t="s">
        <v>226</v>
      </c>
      <c r="AT214" s="227" t="s">
        <v>221</v>
      </c>
      <c r="AU214" s="227" t="s">
        <v>86</v>
      </c>
      <c r="AY214" s="20" t="s">
        <v>219</v>
      </c>
      <c r="BE214" s="228">
        <f>IF(N214="základní",J214,0)</f>
        <v>0</v>
      </c>
      <c r="BF214" s="228">
        <f>IF(N214="snížená",J214,0)</f>
        <v>0</v>
      </c>
      <c r="BG214" s="228">
        <f>IF(N214="zákl. přenesená",J214,0)</f>
        <v>0</v>
      </c>
      <c r="BH214" s="228">
        <f>IF(N214="sníž. přenesená",J214,0)</f>
        <v>0</v>
      </c>
      <c r="BI214" s="228">
        <f>IF(N214="nulová",J214,0)</f>
        <v>0</v>
      </c>
      <c r="BJ214" s="20" t="s">
        <v>84</v>
      </c>
      <c r="BK214" s="228">
        <f>ROUND(I214*H214,2)</f>
        <v>0</v>
      </c>
      <c r="BL214" s="20" t="s">
        <v>226</v>
      </c>
      <c r="BM214" s="227" t="s">
        <v>734</v>
      </c>
    </row>
    <row r="215" s="2" customFormat="1">
      <c r="A215" s="42"/>
      <c r="B215" s="43"/>
      <c r="C215" s="44"/>
      <c r="D215" s="231" t="s">
        <v>663</v>
      </c>
      <c r="E215" s="44"/>
      <c r="F215" s="276" t="s">
        <v>686</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663</v>
      </c>
      <c r="AU215" s="20" t="s">
        <v>86</v>
      </c>
    </row>
    <row r="216" s="2" customFormat="1" ht="24.15" customHeight="1">
      <c r="A216" s="42"/>
      <c r="B216" s="43"/>
      <c r="C216" s="216" t="s">
        <v>427</v>
      </c>
      <c r="D216" s="216" t="s">
        <v>221</v>
      </c>
      <c r="E216" s="217" t="s">
        <v>735</v>
      </c>
      <c r="F216" s="218" t="s">
        <v>736</v>
      </c>
      <c r="G216" s="219" t="s">
        <v>259</v>
      </c>
      <c r="H216" s="220">
        <v>3363.1500000000001</v>
      </c>
      <c r="I216" s="221"/>
      <c r="J216" s="222">
        <f>ROUND(I216*H216,2)</f>
        <v>0</v>
      </c>
      <c r="K216" s="218" t="s">
        <v>225</v>
      </c>
      <c r="L216" s="48"/>
      <c r="M216" s="223" t="s">
        <v>32</v>
      </c>
      <c r="N216" s="224" t="s">
        <v>48</v>
      </c>
      <c r="O216" s="88"/>
      <c r="P216" s="225">
        <f>O216*H216</f>
        <v>0</v>
      </c>
      <c r="Q216" s="225">
        <v>0</v>
      </c>
      <c r="R216" s="225">
        <f>Q216*H216</f>
        <v>0</v>
      </c>
      <c r="S216" s="225">
        <v>0</v>
      </c>
      <c r="T216" s="226">
        <f>S216*H216</f>
        <v>0</v>
      </c>
      <c r="U216" s="42"/>
      <c r="V216" s="42"/>
      <c r="W216" s="42"/>
      <c r="X216" s="42"/>
      <c r="Y216" s="42"/>
      <c r="Z216" s="42"/>
      <c r="AA216" s="42"/>
      <c r="AB216" s="42"/>
      <c r="AC216" s="42"/>
      <c r="AD216" s="42"/>
      <c r="AE216" s="42"/>
      <c r="AR216" s="227" t="s">
        <v>226</v>
      </c>
      <c r="AT216" s="227" t="s">
        <v>221</v>
      </c>
      <c r="AU216" s="227" t="s">
        <v>86</v>
      </c>
      <c r="AY216" s="20" t="s">
        <v>219</v>
      </c>
      <c r="BE216" s="228">
        <f>IF(N216="základní",J216,0)</f>
        <v>0</v>
      </c>
      <c r="BF216" s="228">
        <f>IF(N216="snížená",J216,0)</f>
        <v>0</v>
      </c>
      <c r="BG216" s="228">
        <f>IF(N216="zákl. přenesená",J216,0)</f>
        <v>0</v>
      </c>
      <c r="BH216" s="228">
        <f>IF(N216="sníž. přenesená",J216,0)</f>
        <v>0</v>
      </c>
      <c r="BI216" s="228">
        <f>IF(N216="nulová",J216,0)</f>
        <v>0</v>
      </c>
      <c r="BJ216" s="20" t="s">
        <v>84</v>
      </c>
      <c r="BK216" s="228">
        <f>ROUND(I216*H216,2)</f>
        <v>0</v>
      </c>
      <c r="BL216" s="20" t="s">
        <v>226</v>
      </c>
      <c r="BM216" s="227" t="s">
        <v>737</v>
      </c>
    </row>
    <row r="217" s="2" customFormat="1">
      <c r="A217" s="42"/>
      <c r="B217" s="43"/>
      <c r="C217" s="44"/>
      <c r="D217" s="231" t="s">
        <v>663</v>
      </c>
      <c r="E217" s="44"/>
      <c r="F217" s="276" t="s">
        <v>686</v>
      </c>
      <c r="G217" s="44"/>
      <c r="H217" s="44"/>
      <c r="I217" s="277"/>
      <c r="J217" s="44"/>
      <c r="K217" s="44"/>
      <c r="L217" s="48"/>
      <c r="M217" s="278"/>
      <c r="N217" s="279"/>
      <c r="O217" s="88"/>
      <c r="P217" s="88"/>
      <c r="Q217" s="88"/>
      <c r="R217" s="88"/>
      <c r="S217" s="88"/>
      <c r="T217" s="89"/>
      <c r="U217" s="42"/>
      <c r="V217" s="42"/>
      <c r="W217" s="42"/>
      <c r="X217" s="42"/>
      <c r="Y217" s="42"/>
      <c r="Z217" s="42"/>
      <c r="AA217" s="42"/>
      <c r="AB217" s="42"/>
      <c r="AC217" s="42"/>
      <c r="AD217" s="42"/>
      <c r="AE217" s="42"/>
      <c r="AT217" s="20" t="s">
        <v>663</v>
      </c>
      <c r="AU217" s="20" t="s">
        <v>86</v>
      </c>
    </row>
    <row r="218" s="2" customFormat="1" ht="24.15" customHeight="1">
      <c r="A218" s="42"/>
      <c r="B218" s="43"/>
      <c r="C218" s="216" t="s">
        <v>431</v>
      </c>
      <c r="D218" s="216" t="s">
        <v>221</v>
      </c>
      <c r="E218" s="217" t="s">
        <v>738</v>
      </c>
      <c r="F218" s="218" t="s">
        <v>739</v>
      </c>
      <c r="G218" s="219" t="s">
        <v>259</v>
      </c>
      <c r="H218" s="220">
        <v>165.19999999999999</v>
      </c>
      <c r="I218" s="221"/>
      <c r="J218" s="222">
        <f>ROUND(I218*H218,2)</f>
        <v>0</v>
      </c>
      <c r="K218" s="218" t="s">
        <v>225</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226</v>
      </c>
      <c r="AT218" s="227" t="s">
        <v>221</v>
      </c>
      <c r="AU218" s="227" t="s">
        <v>86</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226</v>
      </c>
      <c r="BM218" s="227" t="s">
        <v>740</v>
      </c>
    </row>
    <row r="219" s="2" customFormat="1">
      <c r="A219" s="42"/>
      <c r="B219" s="43"/>
      <c r="C219" s="44"/>
      <c r="D219" s="231" t="s">
        <v>663</v>
      </c>
      <c r="E219" s="44"/>
      <c r="F219" s="276" t="s">
        <v>708</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663</v>
      </c>
      <c r="AU219" s="20" t="s">
        <v>86</v>
      </c>
    </row>
    <row r="220" s="13" customFormat="1">
      <c r="A220" s="13"/>
      <c r="B220" s="229"/>
      <c r="C220" s="230"/>
      <c r="D220" s="231" t="s">
        <v>228</v>
      </c>
      <c r="E220" s="232" t="s">
        <v>32</v>
      </c>
      <c r="F220" s="233" t="s">
        <v>741</v>
      </c>
      <c r="G220" s="230"/>
      <c r="H220" s="234">
        <v>165.19999999999999</v>
      </c>
      <c r="I220" s="235"/>
      <c r="J220" s="230"/>
      <c r="K220" s="230"/>
      <c r="L220" s="236"/>
      <c r="M220" s="237"/>
      <c r="N220" s="238"/>
      <c r="O220" s="238"/>
      <c r="P220" s="238"/>
      <c r="Q220" s="238"/>
      <c r="R220" s="238"/>
      <c r="S220" s="238"/>
      <c r="T220" s="239"/>
      <c r="U220" s="13"/>
      <c r="V220" s="13"/>
      <c r="W220" s="13"/>
      <c r="X220" s="13"/>
      <c r="Y220" s="13"/>
      <c r="Z220" s="13"/>
      <c r="AA220" s="13"/>
      <c r="AB220" s="13"/>
      <c r="AC220" s="13"/>
      <c r="AD220" s="13"/>
      <c r="AE220" s="13"/>
      <c r="AT220" s="240" t="s">
        <v>228</v>
      </c>
      <c r="AU220" s="240" t="s">
        <v>86</v>
      </c>
      <c r="AV220" s="13" t="s">
        <v>86</v>
      </c>
      <c r="AW220" s="13" t="s">
        <v>39</v>
      </c>
      <c r="AX220" s="13" t="s">
        <v>84</v>
      </c>
      <c r="AY220" s="240" t="s">
        <v>219</v>
      </c>
    </row>
    <row r="221" s="2" customFormat="1" ht="24.15" customHeight="1">
      <c r="A221" s="42"/>
      <c r="B221" s="43"/>
      <c r="C221" s="216" t="s">
        <v>436</v>
      </c>
      <c r="D221" s="216" t="s">
        <v>221</v>
      </c>
      <c r="E221" s="217" t="s">
        <v>742</v>
      </c>
      <c r="F221" s="218" t="s">
        <v>743</v>
      </c>
      <c r="G221" s="219" t="s">
        <v>259</v>
      </c>
      <c r="H221" s="220">
        <v>165.19999999999999</v>
      </c>
      <c r="I221" s="221"/>
      <c r="J221" s="222">
        <f>ROUND(I221*H221,2)</f>
        <v>0</v>
      </c>
      <c r="K221" s="218" t="s">
        <v>225</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226</v>
      </c>
      <c r="AT221" s="227" t="s">
        <v>221</v>
      </c>
      <c r="AU221" s="227" t="s">
        <v>86</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744</v>
      </c>
    </row>
    <row r="222" s="2" customFormat="1">
      <c r="A222" s="42"/>
      <c r="B222" s="43"/>
      <c r="C222" s="44"/>
      <c r="D222" s="231" t="s">
        <v>663</v>
      </c>
      <c r="E222" s="44"/>
      <c r="F222" s="276" t="s">
        <v>708</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663</v>
      </c>
      <c r="AU222" s="20" t="s">
        <v>86</v>
      </c>
    </row>
    <row r="223" s="2" customFormat="1" ht="16.5" customHeight="1">
      <c r="A223" s="42"/>
      <c r="B223" s="43"/>
      <c r="C223" s="216" t="s">
        <v>440</v>
      </c>
      <c r="D223" s="216" t="s">
        <v>221</v>
      </c>
      <c r="E223" s="217" t="s">
        <v>745</v>
      </c>
      <c r="F223" s="218" t="s">
        <v>746</v>
      </c>
      <c r="G223" s="219" t="s">
        <v>240</v>
      </c>
      <c r="H223" s="220">
        <v>131</v>
      </c>
      <c r="I223" s="221"/>
      <c r="J223" s="222">
        <f>ROUND(I223*H223,2)</f>
        <v>0</v>
      </c>
      <c r="K223" s="218" t="s">
        <v>651</v>
      </c>
      <c r="L223" s="48"/>
      <c r="M223" s="223" t="s">
        <v>32</v>
      </c>
      <c r="N223" s="224" t="s">
        <v>48</v>
      </c>
      <c r="O223" s="88"/>
      <c r="P223" s="225">
        <f>O223*H223</f>
        <v>0</v>
      </c>
      <c r="Q223" s="225">
        <v>0</v>
      </c>
      <c r="R223" s="225">
        <f>Q223*H223</f>
        <v>0</v>
      </c>
      <c r="S223" s="225">
        <v>0</v>
      </c>
      <c r="T223" s="226">
        <f>S223*H223</f>
        <v>0</v>
      </c>
      <c r="U223" s="42"/>
      <c r="V223" s="42"/>
      <c r="W223" s="42"/>
      <c r="X223" s="42"/>
      <c r="Y223" s="42"/>
      <c r="Z223" s="42"/>
      <c r="AA223" s="42"/>
      <c r="AB223" s="42"/>
      <c r="AC223" s="42"/>
      <c r="AD223" s="42"/>
      <c r="AE223" s="42"/>
      <c r="AR223" s="227" t="s">
        <v>226</v>
      </c>
      <c r="AT223" s="227" t="s">
        <v>221</v>
      </c>
      <c r="AU223" s="227" t="s">
        <v>86</v>
      </c>
      <c r="AY223" s="20" t="s">
        <v>219</v>
      </c>
      <c r="BE223" s="228">
        <f>IF(N223="základní",J223,0)</f>
        <v>0</v>
      </c>
      <c r="BF223" s="228">
        <f>IF(N223="snížená",J223,0)</f>
        <v>0</v>
      </c>
      <c r="BG223" s="228">
        <f>IF(N223="zákl. přenesená",J223,0)</f>
        <v>0</v>
      </c>
      <c r="BH223" s="228">
        <f>IF(N223="sníž. přenesená",J223,0)</f>
        <v>0</v>
      </c>
      <c r="BI223" s="228">
        <f>IF(N223="nulová",J223,0)</f>
        <v>0</v>
      </c>
      <c r="BJ223" s="20" t="s">
        <v>84</v>
      </c>
      <c r="BK223" s="228">
        <f>ROUND(I223*H223,2)</f>
        <v>0</v>
      </c>
      <c r="BL223" s="20" t="s">
        <v>226</v>
      </c>
      <c r="BM223" s="227" t="s">
        <v>747</v>
      </c>
    </row>
    <row r="224" s="13" customFormat="1">
      <c r="A224" s="13"/>
      <c r="B224" s="229"/>
      <c r="C224" s="230"/>
      <c r="D224" s="231" t="s">
        <v>228</v>
      </c>
      <c r="E224" s="232" t="s">
        <v>32</v>
      </c>
      <c r="F224" s="233" t="s">
        <v>748</v>
      </c>
      <c r="G224" s="230"/>
      <c r="H224" s="234">
        <v>131</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86</v>
      </c>
      <c r="AV224" s="13" t="s">
        <v>86</v>
      </c>
      <c r="AW224" s="13" t="s">
        <v>39</v>
      </c>
      <c r="AX224" s="13" t="s">
        <v>84</v>
      </c>
      <c r="AY224" s="240" t="s">
        <v>219</v>
      </c>
    </row>
    <row r="225" s="2" customFormat="1" ht="16.5" customHeight="1">
      <c r="A225" s="42"/>
      <c r="B225" s="43"/>
      <c r="C225" s="252" t="s">
        <v>444</v>
      </c>
      <c r="D225" s="252" t="s">
        <v>280</v>
      </c>
      <c r="E225" s="253" t="s">
        <v>749</v>
      </c>
      <c r="F225" s="254" t="s">
        <v>750</v>
      </c>
      <c r="G225" s="255" t="s">
        <v>240</v>
      </c>
      <c r="H225" s="256">
        <v>131</v>
      </c>
      <c r="I225" s="257"/>
      <c r="J225" s="258">
        <f>ROUND(I225*H225,2)</f>
        <v>0</v>
      </c>
      <c r="K225" s="254" t="s">
        <v>651</v>
      </c>
      <c r="L225" s="259"/>
      <c r="M225" s="260" t="s">
        <v>32</v>
      </c>
      <c r="N225" s="261" t="s">
        <v>48</v>
      </c>
      <c r="O225" s="88"/>
      <c r="P225" s="225">
        <f>O225*H225</f>
        <v>0</v>
      </c>
      <c r="Q225" s="225">
        <v>0</v>
      </c>
      <c r="R225" s="225">
        <f>Q225*H225</f>
        <v>0</v>
      </c>
      <c r="S225" s="225">
        <v>0</v>
      </c>
      <c r="T225" s="226">
        <f>S225*H225</f>
        <v>0</v>
      </c>
      <c r="U225" s="42"/>
      <c r="V225" s="42"/>
      <c r="W225" s="42"/>
      <c r="X225" s="42"/>
      <c r="Y225" s="42"/>
      <c r="Z225" s="42"/>
      <c r="AA225" s="42"/>
      <c r="AB225" s="42"/>
      <c r="AC225" s="42"/>
      <c r="AD225" s="42"/>
      <c r="AE225" s="42"/>
      <c r="AR225" s="227" t="s">
        <v>262</v>
      </c>
      <c r="AT225" s="227" t="s">
        <v>280</v>
      </c>
      <c r="AU225" s="227" t="s">
        <v>86</v>
      </c>
      <c r="AY225" s="20" t="s">
        <v>219</v>
      </c>
      <c r="BE225" s="228">
        <f>IF(N225="základní",J225,0)</f>
        <v>0</v>
      </c>
      <c r="BF225" s="228">
        <f>IF(N225="snížená",J225,0)</f>
        <v>0</v>
      </c>
      <c r="BG225" s="228">
        <f>IF(N225="zákl. přenesená",J225,0)</f>
        <v>0</v>
      </c>
      <c r="BH225" s="228">
        <f>IF(N225="sníž. přenesená",J225,0)</f>
        <v>0</v>
      </c>
      <c r="BI225" s="228">
        <f>IF(N225="nulová",J225,0)</f>
        <v>0</v>
      </c>
      <c r="BJ225" s="20" t="s">
        <v>84</v>
      </c>
      <c r="BK225" s="228">
        <f>ROUND(I225*H225,2)</f>
        <v>0</v>
      </c>
      <c r="BL225" s="20" t="s">
        <v>226</v>
      </c>
      <c r="BM225" s="227" t="s">
        <v>751</v>
      </c>
    </row>
    <row r="226" s="2" customFormat="1" ht="21.75" customHeight="1">
      <c r="A226" s="42"/>
      <c r="B226" s="43"/>
      <c r="C226" s="216" t="s">
        <v>448</v>
      </c>
      <c r="D226" s="216" t="s">
        <v>221</v>
      </c>
      <c r="E226" s="217" t="s">
        <v>752</v>
      </c>
      <c r="F226" s="218" t="s">
        <v>753</v>
      </c>
      <c r="G226" s="219" t="s">
        <v>240</v>
      </c>
      <c r="H226" s="220">
        <v>131</v>
      </c>
      <c r="I226" s="221"/>
      <c r="J226" s="222">
        <f>ROUND(I226*H226,2)</f>
        <v>0</v>
      </c>
      <c r="K226" s="218" t="s">
        <v>225</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226</v>
      </c>
      <c r="AT226" s="227" t="s">
        <v>221</v>
      </c>
      <c r="AU226" s="227" t="s">
        <v>86</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226</v>
      </c>
      <c r="BM226" s="227" t="s">
        <v>754</v>
      </c>
    </row>
    <row r="227" s="2" customFormat="1" ht="16.5" customHeight="1">
      <c r="A227" s="42"/>
      <c r="B227" s="43"/>
      <c r="C227" s="252" t="s">
        <v>452</v>
      </c>
      <c r="D227" s="252" t="s">
        <v>280</v>
      </c>
      <c r="E227" s="253" t="s">
        <v>755</v>
      </c>
      <c r="F227" s="254" t="s">
        <v>756</v>
      </c>
      <c r="G227" s="255" t="s">
        <v>240</v>
      </c>
      <c r="H227" s="256">
        <v>131</v>
      </c>
      <c r="I227" s="257"/>
      <c r="J227" s="258">
        <f>ROUND(I227*H227,2)</f>
        <v>0</v>
      </c>
      <c r="K227" s="254" t="s">
        <v>225</v>
      </c>
      <c r="L227" s="259"/>
      <c r="M227" s="260" t="s">
        <v>32</v>
      </c>
      <c r="N227" s="261" t="s">
        <v>48</v>
      </c>
      <c r="O227" s="88"/>
      <c r="P227" s="225">
        <f>O227*H227</f>
        <v>0</v>
      </c>
      <c r="Q227" s="225">
        <v>0</v>
      </c>
      <c r="R227" s="225">
        <f>Q227*H227</f>
        <v>0</v>
      </c>
      <c r="S227" s="225">
        <v>0</v>
      </c>
      <c r="T227" s="226">
        <f>S227*H227</f>
        <v>0</v>
      </c>
      <c r="U227" s="42"/>
      <c r="V227" s="42"/>
      <c r="W227" s="42"/>
      <c r="X227" s="42"/>
      <c r="Y227" s="42"/>
      <c r="Z227" s="42"/>
      <c r="AA227" s="42"/>
      <c r="AB227" s="42"/>
      <c r="AC227" s="42"/>
      <c r="AD227" s="42"/>
      <c r="AE227" s="42"/>
      <c r="AR227" s="227" t="s">
        <v>262</v>
      </c>
      <c r="AT227" s="227" t="s">
        <v>280</v>
      </c>
      <c r="AU227" s="227" t="s">
        <v>86</v>
      </c>
      <c r="AY227" s="20" t="s">
        <v>219</v>
      </c>
      <c r="BE227" s="228">
        <f>IF(N227="základní",J227,0)</f>
        <v>0</v>
      </c>
      <c r="BF227" s="228">
        <f>IF(N227="snížená",J227,0)</f>
        <v>0</v>
      </c>
      <c r="BG227" s="228">
        <f>IF(N227="zákl. přenesená",J227,0)</f>
        <v>0</v>
      </c>
      <c r="BH227" s="228">
        <f>IF(N227="sníž. přenesená",J227,0)</f>
        <v>0</v>
      </c>
      <c r="BI227" s="228">
        <f>IF(N227="nulová",J227,0)</f>
        <v>0</v>
      </c>
      <c r="BJ227" s="20" t="s">
        <v>84</v>
      </c>
      <c r="BK227" s="228">
        <f>ROUND(I227*H227,2)</f>
        <v>0</v>
      </c>
      <c r="BL227" s="20" t="s">
        <v>226</v>
      </c>
      <c r="BM227" s="227" t="s">
        <v>757</v>
      </c>
    </row>
    <row r="228" s="2" customFormat="1" ht="16.5" customHeight="1">
      <c r="A228" s="42"/>
      <c r="B228" s="43"/>
      <c r="C228" s="216" t="s">
        <v>458</v>
      </c>
      <c r="D228" s="216" t="s">
        <v>221</v>
      </c>
      <c r="E228" s="217" t="s">
        <v>758</v>
      </c>
      <c r="F228" s="218" t="s">
        <v>759</v>
      </c>
      <c r="G228" s="219" t="s">
        <v>240</v>
      </c>
      <c r="H228" s="220">
        <v>1</v>
      </c>
      <c r="I228" s="221"/>
      <c r="J228" s="222">
        <f>ROUND(I228*H228,2)</f>
        <v>0</v>
      </c>
      <c r="K228" s="218" t="s">
        <v>225</v>
      </c>
      <c r="L228" s="48"/>
      <c r="M228" s="223" t="s">
        <v>32</v>
      </c>
      <c r="N228" s="224" t="s">
        <v>48</v>
      </c>
      <c r="O228" s="88"/>
      <c r="P228" s="225">
        <f>O228*H228</f>
        <v>0</v>
      </c>
      <c r="Q228" s="225">
        <v>0</v>
      </c>
      <c r="R228" s="225">
        <f>Q228*H228</f>
        <v>0</v>
      </c>
      <c r="S228" s="225">
        <v>0</v>
      </c>
      <c r="T228" s="226">
        <f>S228*H228</f>
        <v>0</v>
      </c>
      <c r="U228" s="42"/>
      <c r="V228" s="42"/>
      <c r="W228" s="42"/>
      <c r="X228" s="42"/>
      <c r="Y228" s="42"/>
      <c r="Z228" s="42"/>
      <c r="AA228" s="42"/>
      <c r="AB228" s="42"/>
      <c r="AC228" s="42"/>
      <c r="AD228" s="42"/>
      <c r="AE228" s="42"/>
      <c r="AR228" s="227" t="s">
        <v>226</v>
      </c>
      <c r="AT228" s="227" t="s">
        <v>221</v>
      </c>
      <c r="AU228" s="227" t="s">
        <v>86</v>
      </c>
      <c r="AY228" s="20" t="s">
        <v>219</v>
      </c>
      <c r="BE228" s="228">
        <f>IF(N228="základní",J228,0)</f>
        <v>0</v>
      </c>
      <c r="BF228" s="228">
        <f>IF(N228="snížená",J228,0)</f>
        <v>0</v>
      </c>
      <c r="BG228" s="228">
        <f>IF(N228="zákl. přenesená",J228,0)</f>
        <v>0</v>
      </c>
      <c r="BH228" s="228">
        <f>IF(N228="sníž. přenesená",J228,0)</f>
        <v>0</v>
      </c>
      <c r="BI228" s="228">
        <f>IF(N228="nulová",J228,0)</f>
        <v>0</v>
      </c>
      <c r="BJ228" s="20" t="s">
        <v>84</v>
      </c>
      <c r="BK228" s="228">
        <f>ROUND(I228*H228,2)</f>
        <v>0</v>
      </c>
      <c r="BL228" s="20" t="s">
        <v>226</v>
      </c>
      <c r="BM228" s="227" t="s">
        <v>760</v>
      </c>
    </row>
    <row r="229" s="2" customFormat="1" ht="16.5" customHeight="1">
      <c r="A229" s="42"/>
      <c r="B229" s="43"/>
      <c r="C229" s="216" t="s">
        <v>465</v>
      </c>
      <c r="D229" s="216" t="s">
        <v>221</v>
      </c>
      <c r="E229" s="217" t="s">
        <v>761</v>
      </c>
      <c r="F229" s="218" t="s">
        <v>762</v>
      </c>
      <c r="G229" s="219" t="s">
        <v>240</v>
      </c>
      <c r="H229" s="220">
        <v>1</v>
      </c>
      <c r="I229" s="221"/>
      <c r="J229" s="222">
        <f>ROUND(I229*H229,2)</f>
        <v>0</v>
      </c>
      <c r="K229" s="218" t="s">
        <v>225</v>
      </c>
      <c r="L229" s="48"/>
      <c r="M229" s="223" t="s">
        <v>32</v>
      </c>
      <c r="N229" s="224" t="s">
        <v>48</v>
      </c>
      <c r="O229" s="88"/>
      <c r="P229" s="225">
        <f>O229*H229</f>
        <v>0</v>
      </c>
      <c r="Q229" s="225">
        <v>0</v>
      </c>
      <c r="R229" s="225">
        <f>Q229*H229</f>
        <v>0</v>
      </c>
      <c r="S229" s="225">
        <v>0</v>
      </c>
      <c r="T229" s="226">
        <f>S229*H229</f>
        <v>0</v>
      </c>
      <c r="U229" s="42"/>
      <c r="V229" s="42"/>
      <c r="W229" s="42"/>
      <c r="X229" s="42"/>
      <c r="Y229" s="42"/>
      <c r="Z229" s="42"/>
      <c r="AA229" s="42"/>
      <c r="AB229" s="42"/>
      <c r="AC229" s="42"/>
      <c r="AD229" s="42"/>
      <c r="AE229" s="42"/>
      <c r="AR229" s="227" t="s">
        <v>226</v>
      </c>
      <c r="AT229" s="227" t="s">
        <v>221</v>
      </c>
      <c r="AU229" s="227" t="s">
        <v>86</v>
      </c>
      <c r="AY229" s="20" t="s">
        <v>219</v>
      </c>
      <c r="BE229" s="228">
        <f>IF(N229="základní",J229,0)</f>
        <v>0</v>
      </c>
      <c r="BF229" s="228">
        <f>IF(N229="snížená",J229,0)</f>
        <v>0</v>
      </c>
      <c r="BG229" s="228">
        <f>IF(N229="zákl. přenesená",J229,0)</f>
        <v>0</v>
      </c>
      <c r="BH229" s="228">
        <f>IF(N229="sníž. přenesená",J229,0)</f>
        <v>0</v>
      </c>
      <c r="BI229" s="228">
        <f>IF(N229="nulová",J229,0)</f>
        <v>0</v>
      </c>
      <c r="BJ229" s="20" t="s">
        <v>84</v>
      </c>
      <c r="BK229" s="228">
        <f>ROUND(I229*H229,2)</f>
        <v>0</v>
      </c>
      <c r="BL229" s="20" t="s">
        <v>226</v>
      </c>
      <c r="BM229" s="227" t="s">
        <v>763</v>
      </c>
    </row>
    <row r="230" s="2" customFormat="1" ht="16.5" customHeight="1">
      <c r="A230" s="42"/>
      <c r="B230" s="43"/>
      <c r="C230" s="216" t="s">
        <v>469</v>
      </c>
      <c r="D230" s="216" t="s">
        <v>221</v>
      </c>
      <c r="E230" s="217" t="s">
        <v>764</v>
      </c>
      <c r="F230" s="218" t="s">
        <v>765</v>
      </c>
      <c r="G230" s="219" t="s">
        <v>567</v>
      </c>
      <c r="H230" s="220">
        <v>179.506</v>
      </c>
      <c r="I230" s="221"/>
      <c r="J230" s="222">
        <f>ROUND(I230*H230,2)</f>
        <v>0</v>
      </c>
      <c r="K230" s="218" t="s">
        <v>225</v>
      </c>
      <c r="L230" s="48"/>
      <c r="M230" s="223" t="s">
        <v>32</v>
      </c>
      <c r="N230" s="224" t="s">
        <v>48</v>
      </c>
      <c r="O230" s="88"/>
      <c r="P230" s="225">
        <f>O230*H230</f>
        <v>0</v>
      </c>
      <c r="Q230" s="225">
        <v>0</v>
      </c>
      <c r="R230" s="225">
        <f>Q230*H230</f>
        <v>0</v>
      </c>
      <c r="S230" s="225">
        <v>0</v>
      </c>
      <c r="T230" s="226">
        <f>S230*H230</f>
        <v>0</v>
      </c>
      <c r="U230" s="42"/>
      <c r="V230" s="42"/>
      <c r="W230" s="42"/>
      <c r="X230" s="42"/>
      <c r="Y230" s="42"/>
      <c r="Z230" s="42"/>
      <c r="AA230" s="42"/>
      <c r="AB230" s="42"/>
      <c r="AC230" s="42"/>
      <c r="AD230" s="42"/>
      <c r="AE230" s="42"/>
      <c r="AR230" s="227" t="s">
        <v>226</v>
      </c>
      <c r="AT230" s="227" t="s">
        <v>221</v>
      </c>
      <c r="AU230" s="227" t="s">
        <v>86</v>
      </c>
      <c r="AY230" s="20" t="s">
        <v>219</v>
      </c>
      <c r="BE230" s="228">
        <f>IF(N230="základní",J230,0)</f>
        <v>0</v>
      </c>
      <c r="BF230" s="228">
        <f>IF(N230="snížená",J230,0)</f>
        <v>0</v>
      </c>
      <c r="BG230" s="228">
        <f>IF(N230="zákl. přenesená",J230,0)</f>
        <v>0</v>
      </c>
      <c r="BH230" s="228">
        <f>IF(N230="sníž. přenesená",J230,0)</f>
        <v>0</v>
      </c>
      <c r="BI230" s="228">
        <f>IF(N230="nulová",J230,0)</f>
        <v>0</v>
      </c>
      <c r="BJ230" s="20" t="s">
        <v>84</v>
      </c>
      <c r="BK230" s="228">
        <f>ROUND(I230*H230,2)</f>
        <v>0</v>
      </c>
      <c r="BL230" s="20" t="s">
        <v>226</v>
      </c>
      <c r="BM230" s="227" t="s">
        <v>766</v>
      </c>
    </row>
    <row r="231" s="15" customFormat="1">
      <c r="A231" s="15"/>
      <c r="B231" s="266"/>
      <c r="C231" s="267"/>
      <c r="D231" s="231" t="s">
        <v>228</v>
      </c>
      <c r="E231" s="268" t="s">
        <v>32</v>
      </c>
      <c r="F231" s="269" t="s">
        <v>767</v>
      </c>
      <c r="G231" s="267"/>
      <c r="H231" s="268" t="s">
        <v>32</v>
      </c>
      <c r="I231" s="270"/>
      <c r="J231" s="267"/>
      <c r="K231" s="267"/>
      <c r="L231" s="271"/>
      <c r="M231" s="272"/>
      <c r="N231" s="273"/>
      <c r="O231" s="273"/>
      <c r="P231" s="273"/>
      <c r="Q231" s="273"/>
      <c r="R231" s="273"/>
      <c r="S231" s="273"/>
      <c r="T231" s="274"/>
      <c r="U231" s="15"/>
      <c r="V231" s="15"/>
      <c r="W231" s="15"/>
      <c r="X231" s="15"/>
      <c r="Y231" s="15"/>
      <c r="Z231" s="15"/>
      <c r="AA231" s="15"/>
      <c r="AB231" s="15"/>
      <c r="AC231" s="15"/>
      <c r="AD231" s="15"/>
      <c r="AE231" s="15"/>
      <c r="AT231" s="275" t="s">
        <v>228</v>
      </c>
      <c r="AU231" s="275" t="s">
        <v>86</v>
      </c>
      <c r="AV231" s="15" t="s">
        <v>84</v>
      </c>
      <c r="AW231" s="15" t="s">
        <v>39</v>
      </c>
      <c r="AX231" s="15" t="s">
        <v>77</v>
      </c>
      <c r="AY231" s="275" t="s">
        <v>219</v>
      </c>
    </row>
    <row r="232" s="13" customFormat="1">
      <c r="A232" s="13"/>
      <c r="B232" s="229"/>
      <c r="C232" s="230"/>
      <c r="D232" s="231" t="s">
        <v>228</v>
      </c>
      <c r="E232" s="232" t="s">
        <v>32</v>
      </c>
      <c r="F232" s="233" t="s">
        <v>768</v>
      </c>
      <c r="G232" s="230"/>
      <c r="H232" s="234">
        <v>13.1</v>
      </c>
      <c r="I232" s="235"/>
      <c r="J232" s="230"/>
      <c r="K232" s="230"/>
      <c r="L232" s="236"/>
      <c r="M232" s="237"/>
      <c r="N232" s="238"/>
      <c r="O232" s="238"/>
      <c r="P232" s="238"/>
      <c r="Q232" s="238"/>
      <c r="R232" s="238"/>
      <c r="S232" s="238"/>
      <c r="T232" s="239"/>
      <c r="U232" s="13"/>
      <c r="V232" s="13"/>
      <c r="W232" s="13"/>
      <c r="X232" s="13"/>
      <c r="Y232" s="13"/>
      <c r="Z232" s="13"/>
      <c r="AA232" s="13"/>
      <c r="AB232" s="13"/>
      <c r="AC232" s="13"/>
      <c r="AD232" s="13"/>
      <c r="AE232" s="13"/>
      <c r="AT232" s="240" t="s">
        <v>228</v>
      </c>
      <c r="AU232" s="240" t="s">
        <v>86</v>
      </c>
      <c r="AV232" s="13" t="s">
        <v>86</v>
      </c>
      <c r="AW232" s="13" t="s">
        <v>39</v>
      </c>
      <c r="AX232" s="13" t="s">
        <v>77</v>
      </c>
      <c r="AY232" s="240" t="s">
        <v>219</v>
      </c>
    </row>
    <row r="233" s="15" customFormat="1">
      <c r="A233" s="15"/>
      <c r="B233" s="266"/>
      <c r="C233" s="267"/>
      <c r="D233" s="231" t="s">
        <v>228</v>
      </c>
      <c r="E233" s="268" t="s">
        <v>32</v>
      </c>
      <c r="F233" s="269" t="s">
        <v>769</v>
      </c>
      <c r="G233" s="267"/>
      <c r="H233" s="268" t="s">
        <v>32</v>
      </c>
      <c r="I233" s="270"/>
      <c r="J233" s="267"/>
      <c r="K233" s="267"/>
      <c r="L233" s="271"/>
      <c r="M233" s="272"/>
      <c r="N233" s="273"/>
      <c r="O233" s="273"/>
      <c r="P233" s="273"/>
      <c r="Q233" s="273"/>
      <c r="R233" s="273"/>
      <c r="S233" s="273"/>
      <c r="T233" s="274"/>
      <c r="U233" s="15"/>
      <c r="V233" s="15"/>
      <c r="W233" s="15"/>
      <c r="X233" s="15"/>
      <c r="Y233" s="15"/>
      <c r="Z233" s="15"/>
      <c r="AA233" s="15"/>
      <c r="AB233" s="15"/>
      <c r="AC233" s="15"/>
      <c r="AD233" s="15"/>
      <c r="AE233" s="15"/>
      <c r="AT233" s="275" t="s">
        <v>228</v>
      </c>
      <c r="AU233" s="275" t="s">
        <v>86</v>
      </c>
      <c r="AV233" s="15" t="s">
        <v>84</v>
      </c>
      <c r="AW233" s="15" t="s">
        <v>39</v>
      </c>
      <c r="AX233" s="15" t="s">
        <v>77</v>
      </c>
      <c r="AY233" s="275" t="s">
        <v>219</v>
      </c>
    </row>
    <row r="234" s="13" customFormat="1">
      <c r="A234" s="13"/>
      <c r="B234" s="229"/>
      <c r="C234" s="230"/>
      <c r="D234" s="231" t="s">
        <v>228</v>
      </c>
      <c r="E234" s="232" t="s">
        <v>32</v>
      </c>
      <c r="F234" s="233" t="s">
        <v>770</v>
      </c>
      <c r="G234" s="230"/>
      <c r="H234" s="234">
        <v>166.40600000000001</v>
      </c>
      <c r="I234" s="235"/>
      <c r="J234" s="230"/>
      <c r="K234" s="230"/>
      <c r="L234" s="236"/>
      <c r="M234" s="237"/>
      <c r="N234" s="238"/>
      <c r="O234" s="238"/>
      <c r="P234" s="238"/>
      <c r="Q234" s="238"/>
      <c r="R234" s="238"/>
      <c r="S234" s="238"/>
      <c r="T234" s="239"/>
      <c r="U234" s="13"/>
      <c r="V234" s="13"/>
      <c r="W234" s="13"/>
      <c r="X234" s="13"/>
      <c r="Y234" s="13"/>
      <c r="Z234" s="13"/>
      <c r="AA234" s="13"/>
      <c r="AB234" s="13"/>
      <c r="AC234" s="13"/>
      <c r="AD234" s="13"/>
      <c r="AE234" s="13"/>
      <c r="AT234" s="240" t="s">
        <v>228</v>
      </c>
      <c r="AU234" s="240" t="s">
        <v>86</v>
      </c>
      <c r="AV234" s="13" t="s">
        <v>86</v>
      </c>
      <c r="AW234" s="13" t="s">
        <v>39</v>
      </c>
      <c r="AX234" s="13" t="s">
        <v>77</v>
      </c>
      <c r="AY234" s="240" t="s">
        <v>219</v>
      </c>
    </row>
    <row r="235" s="14" customFormat="1">
      <c r="A235" s="14"/>
      <c r="B235" s="241"/>
      <c r="C235" s="242"/>
      <c r="D235" s="231" t="s">
        <v>228</v>
      </c>
      <c r="E235" s="243" t="s">
        <v>32</v>
      </c>
      <c r="F235" s="244" t="s">
        <v>231</v>
      </c>
      <c r="G235" s="242"/>
      <c r="H235" s="245">
        <v>179.506</v>
      </c>
      <c r="I235" s="246"/>
      <c r="J235" s="242"/>
      <c r="K235" s="242"/>
      <c r="L235" s="247"/>
      <c r="M235" s="248"/>
      <c r="N235" s="249"/>
      <c r="O235" s="249"/>
      <c r="P235" s="249"/>
      <c r="Q235" s="249"/>
      <c r="R235" s="249"/>
      <c r="S235" s="249"/>
      <c r="T235" s="250"/>
      <c r="U235" s="14"/>
      <c r="V235" s="14"/>
      <c r="W235" s="14"/>
      <c r="X235" s="14"/>
      <c r="Y235" s="14"/>
      <c r="Z235" s="14"/>
      <c r="AA235" s="14"/>
      <c r="AB235" s="14"/>
      <c r="AC235" s="14"/>
      <c r="AD235" s="14"/>
      <c r="AE235" s="14"/>
      <c r="AT235" s="251" t="s">
        <v>228</v>
      </c>
      <c r="AU235" s="251" t="s">
        <v>86</v>
      </c>
      <c r="AV235" s="14" t="s">
        <v>226</v>
      </c>
      <c r="AW235" s="14" t="s">
        <v>39</v>
      </c>
      <c r="AX235" s="14" t="s">
        <v>84</v>
      </c>
      <c r="AY235" s="251" t="s">
        <v>219</v>
      </c>
    </row>
    <row r="236" s="2" customFormat="1" ht="16.5" customHeight="1">
      <c r="A236" s="42"/>
      <c r="B236" s="43"/>
      <c r="C236" s="216" t="s">
        <v>473</v>
      </c>
      <c r="D236" s="216" t="s">
        <v>221</v>
      </c>
      <c r="E236" s="217" t="s">
        <v>771</v>
      </c>
      <c r="F236" s="218" t="s">
        <v>772</v>
      </c>
      <c r="G236" s="219" t="s">
        <v>567</v>
      </c>
      <c r="H236" s="220">
        <v>2339.4250000000002</v>
      </c>
      <c r="I236" s="221"/>
      <c r="J236" s="222">
        <f>ROUND(I236*H236,2)</f>
        <v>0</v>
      </c>
      <c r="K236" s="218" t="s">
        <v>225</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226</v>
      </c>
      <c r="AT236" s="227" t="s">
        <v>221</v>
      </c>
      <c r="AU236" s="227" t="s">
        <v>86</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773</v>
      </c>
    </row>
    <row r="237" s="15" customFormat="1">
      <c r="A237" s="15"/>
      <c r="B237" s="266"/>
      <c r="C237" s="267"/>
      <c r="D237" s="231" t="s">
        <v>228</v>
      </c>
      <c r="E237" s="268" t="s">
        <v>32</v>
      </c>
      <c r="F237" s="269" t="s">
        <v>774</v>
      </c>
      <c r="G237" s="267"/>
      <c r="H237" s="268" t="s">
        <v>32</v>
      </c>
      <c r="I237" s="270"/>
      <c r="J237" s="267"/>
      <c r="K237" s="267"/>
      <c r="L237" s="271"/>
      <c r="M237" s="272"/>
      <c r="N237" s="273"/>
      <c r="O237" s="273"/>
      <c r="P237" s="273"/>
      <c r="Q237" s="273"/>
      <c r="R237" s="273"/>
      <c r="S237" s="273"/>
      <c r="T237" s="274"/>
      <c r="U237" s="15"/>
      <c r="V237" s="15"/>
      <c r="W237" s="15"/>
      <c r="X237" s="15"/>
      <c r="Y237" s="15"/>
      <c r="Z237" s="15"/>
      <c r="AA237" s="15"/>
      <c r="AB237" s="15"/>
      <c r="AC237" s="15"/>
      <c r="AD237" s="15"/>
      <c r="AE237" s="15"/>
      <c r="AT237" s="275" t="s">
        <v>228</v>
      </c>
      <c r="AU237" s="275" t="s">
        <v>86</v>
      </c>
      <c r="AV237" s="15" t="s">
        <v>84</v>
      </c>
      <c r="AW237" s="15" t="s">
        <v>39</v>
      </c>
      <c r="AX237" s="15" t="s">
        <v>77</v>
      </c>
      <c r="AY237" s="275" t="s">
        <v>219</v>
      </c>
    </row>
    <row r="238" s="13" customFormat="1">
      <c r="A238" s="13"/>
      <c r="B238" s="229"/>
      <c r="C238" s="230"/>
      <c r="D238" s="231" t="s">
        <v>228</v>
      </c>
      <c r="E238" s="232" t="s">
        <v>32</v>
      </c>
      <c r="F238" s="233" t="s">
        <v>775</v>
      </c>
      <c r="G238" s="230"/>
      <c r="H238" s="234">
        <v>1292.935</v>
      </c>
      <c r="I238" s="235"/>
      <c r="J238" s="230"/>
      <c r="K238" s="230"/>
      <c r="L238" s="236"/>
      <c r="M238" s="237"/>
      <c r="N238" s="238"/>
      <c r="O238" s="238"/>
      <c r="P238" s="238"/>
      <c r="Q238" s="238"/>
      <c r="R238" s="238"/>
      <c r="S238" s="238"/>
      <c r="T238" s="239"/>
      <c r="U238" s="13"/>
      <c r="V238" s="13"/>
      <c r="W238" s="13"/>
      <c r="X238" s="13"/>
      <c r="Y238" s="13"/>
      <c r="Z238" s="13"/>
      <c r="AA238" s="13"/>
      <c r="AB238" s="13"/>
      <c r="AC238" s="13"/>
      <c r="AD238" s="13"/>
      <c r="AE238" s="13"/>
      <c r="AT238" s="240" t="s">
        <v>228</v>
      </c>
      <c r="AU238" s="240" t="s">
        <v>86</v>
      </c>
      <c r="AV238" s="13" t="s">
        <v>86</v>
      </c>
      <c r="AW238" s="13" t="s">
        <v>39</v>
      </c>
      <c r="AX238" s="13" t="s">
        <v>77</v>
      </c>
      <c r="AY238" s="240" t="s">
        <v>219</v>
      </c>
    </row>
    <row r="239" s="13" customFormat="1">
      <c r="A239" s="13"/>
      <c r="B239" s="229"/>
      <c r="C239" s="230"/>
      <c r="D239" s="231" t="s">
        <v>228</v>
      </c>
      <c r="E239" s="232" t="s">
        <v>32</v>
      </c>
      <c r="F239" s="233" t="s">
        <v>776</v>
      </c>
      <c r="G239" s="230"/>
      <c r="H239" s="234">
        <v>101.164</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86</v>
      </c>
      <c r="AV239" s="13" t="s">
        <v>86</v>
      </c>
      <c r="AW239" s="13" t="s">
        <v>39</v>
      </c>
      <c r="AX239" s="13" t="s">
        <v>77</v>
      </c>
      <c r="AY239" s="240" t="s">
        <v>219</v>
      </c>
    </row>
    <row r="240" s="13" customFormat="1">
      <c r="A240" s="13"/>
      <c r="B240" s="229"/>
      <c r="C240" s="230"/>
      <c r="D240" s="231" t="s">
        <v>228</v>
      </c>
      <c r="E240" s="232" t="s">
        <v>32</v>
      </c>
      <c r="F240" s="233" t="s">
        <v>777</v>
      </c>
      <c r="G240" s="230"/>
      <c r="H240" s="234">
        <v>631.40599999999995</v>
      </c>
      <c r="I240" s="235"/>
      <c r="J240" s="230"/>
      <c r="K240" s="230"/>
      <c r="L240" s="236"/>
      <c r="M240" s="237"/>
      <c r="N240" s="238"/>
      <c r="O240" s="238"/>
      <c r="P240" s="238"/>
      <c r="Q240" s="238"/>
      <c r="R240" s="238"/>
      <c r="S240" s="238"/>
      <c r="T240" s="239"/>
      <c r="U240" s="13"/>
      <c r="V240" s="13"/>
      <c r="W240" s="13"/>
      <c r="X240" s="13"/>
      <c r="Y240" s="13"/>
      <c r="Z240" s="13"/>
      <c r="AA240" s="13"/>
      <c r="AB240" s="13"/>
      <c r="AC240" s="13"/>
      <c r="AD240" s="13"/>
      <c r="AE240" s="13"/>
      <c r="AT240" s="240" t="s">
        <v>228</v>
      </c>
      <c r="AU240" s="240" t="s">
        <v>86</v>
      </c>
      <c r="AV240" s="13" t="s">
        <v>86</v>
      </c>
      <c r="AW240" s="13" t="s">
        <v>39</v>
      </c>
      <c r="AX240" s="13" t="s">
        <v>77</v>
      </c>
      <c r="AY240" s="240" t="s">
        <v>219</v>
      </c>
    </row>
    <row r="241" s="15" customFormat="1">
      <c r="A241" s="15"/>
      <c r="B241" s="266"/>
      <c r="C241" s="267"/>
      <c r="D241" s="231" t="s">
        <v>228</v>
      </c>
      <c r="E241" s="268" t="s">
        <v>32</v>
      </c>
      <c r="F241" s="269" t="s">
        <v>778</v>
      </c>
      <c r="G241" s="267"/>
      <c r="H241" s="268" t="s">
        <v>32</v>
      </c>
      <c r="I241" s="270"/>
      <c r="J241" s="267"/>
      <c r="K241" s="267"/>
      <c r="L241" s="271"/>
      <c r="M241" s="272"/>
      <c r="N241" s="273"/>
      <c r="O241" s="273"/>
      <c r="P241" s="273"/>
      <c r="Q241" s="273"/>
      <c r="R241" s="273"/>
      <c r="S241" s="273"/>
      <c r="T241" s="274"/>
      <c r="U241" s="15"/>
      <c r="V241" s="15"/>
      <c r="W241" s="15"/>
      <c r="X241" s="15"/>
      <c r="Y241" s="15"/>
      <c r="Z241" s="15"/>
      <c r="AA241" s="15"/>
      <c r="AB241" s="15"/>
      <c r="AC241" s="15"/>
      <c r="AD241" s="15"/>
      <c r="AE241" s="15"/>
      <c r="AT241" s="275" t="s">
        <v>228</v>
      </c>
      <c r="AU241" s="275" t="s">
        <v>86</v>
      </c>
      <c r="AV241" s="15" t="s">
        <v>84</v>
      </c>
      <c r="AW241" s="15" t="s">
        <v>39</v>
      </c>
      <c r="AX241" s="15" t="s">
        <v>77</v>
      </c>
      <c r="AY241" s="275" t="s">
        <v>219</v>
      </c>
    </row>
    <row r="242" s="13" customFormat="1">
      <c r="A242" s="13"/>
      <c r="B242" s="229"/>
      <c r="C242" s="230"/>
      <c r="D242" s="231" t="s">
        <v>228</v>
      </c>
      <c r="E242" s="232" t="s">
        <v>32</v>
      </c>
      <c r="F242" s="233" t="s">
        <v>779</v>
      </c>
      <c r="G242" s="230"/>
      <c r="H242" s="234">
        <v>313.92000000000002</v>
      </c>
      <c r="I242" s="235"/>
      <c r="J242" s="230"/>
      <c r="K242" s="230"/>
      <c r="L242" s="236"/>
      <c r="M242" s="237"/>
      <c r="N242" s="238"/>
      <c r="O242" s="238"/>
      <c r="P242" s="238"/>
      <c r="Q242" s="238"/>
      <c r="R242" s="238"/>
      <c r="S242" s="238"/>
      <c r="T242" s="239"/>
      <c r="U242" s="13"/>
      <c r="V242" s="13"/>
      <c r="W242" s="13"/>
      <c r="X242" s="13"/>
      <c r="Y242" s="13"/>
      <c r="Z242" s="13"/>
      <c r="AA242" s="13"/>
      <c r="AB242" s="13"/>
      <c r="AC242" s="13"/>
      <c r="AD242" s="13"/>
      <c r="AE242" s="13"/>
      <c r="AT242" s="240" t="s">
        <v>228</v>
      </c>
      <c r="AU242" s="240" t="s">
        <v>86</v>
      </c>
      <c r="AV242" s="13" t="s">
        <v>86</v>
      </c>
      <c r="AW242" s="13" t="s">
        <v>39</v>
      </c>
      <c r="AX242" s="13" t="s">
        <v>77</v>
      </c>
      <c r="AY242" s="240" t="s">
        <v>219</v>
      </c>
    </row>
    <row r="243" s="14" customFormat="1">
      <c r="A243" s="14"/>
      <c r="B243" s="241"/>
      <c r="C243" s="242"/>
      <c r="D243" s="231" t="s">
        <v>228</v>
      </c>
      <c r="E243" s="243" t="s">
        <v>32</v>
      </c>
      <c r="F243" s="244" t="s">
        <v>231</v>
      </c>
      <c r="G243" s="242"/>
      <c r="H243" s="245">
        <v>2339.4250000000002</v>
      </c>
      <c r="I243" s="246"/>
      <c r="J243" s="242"/>
      <c r="K243" s="242"/>
      <c r="L243" s="247"/>
      <c r="M243" s="248"/>
      <c r="N243" s="249"/>
      <c r="O243" s="249"/>
      <c r="P243" s="249"/>
      <c r="Q243" s="249"/>
      <c r="R243" s="249"/>
      <c r="S243" s="249"/>
      <c r="T243" s="250"/>
      <c r="U243" s="14"/>
      <c r="V243" s="14"/>
      <c r="W243" s="14"/>
      <c r="X243" s="14"/>
      <c r="Y243" s="14"/>
      <c r="Z243" s="14"/>
      <c r="AA243" s="14"/>
      <c r="AB243" s="14"/>
      <c r="AC243" s="14"/>
      <c r="AD243" s="14"/>
      <c r="AE243" s="14"/>
      <c r="AT243" s="251" t="s">
        <v>228</v>
      </c>
      <c r="AU243" s="251" t="s">
        <v>86</v>
      </c>
      <c r="AV243" s="14" t="s">
        <v>226</v>
      </c>
      <c r="AW243" s="14" t="s">
        <v>39</v>
      </c>
      <c r="AX243" s="14" t="s">
        <v>84</v>
      </c>
      <c r="AY243" s="251" t="s">
        <v>219</v>
      </c>
    </row>
    <row r="244" s="2" customFormat="1" ht="16.5" customHeight="1">
      <c r="A244" s="42"/>
      <c r="B244" s="43"/>
      <c r="C244" s="216" t="s">
        <v>477</v>
      </c>
      <c r="D244" s="216" t="s">
        <v>221</v>
      </c>
      <c r="E244" s="217" t="s">
        <v>780</v>
      </c>
      <c r="F244" s="218" t="s">
        <v>781</v>
      </c>
      <c r="G244" s="219" t="s">
        <v>567</v>
      </c>
      <c r="H244" s="220">
        <v>519.375</v>
      </c>
      <c r="I244" s="221"/>
      <c r="J244" s="222">
        <f>ROUND(I244*H244,2)</f>
        <v>0</v>
      </c>
      <c r="K244" s="218" t="s">
        <v>225</v>
      </c>
      <c r="L244" s="48"/>
      <c r="M244" s="223" t="s">
        <v>32</v>
      </c>
      <c r="N244" s="224" t="s">
        <v>48</v>
      </c>
      <c r="O244" s="88"/>
      <c r="P244" s="225">
        <f>O244*H244</f>
        <v>0</v>
      </c>
      <c r="Q244" s="225">
        <v>0</v>
      </c>
      <c r="R244" s="225">
        <f>Q244*H244</f>
        <v>0</v>
      </c>
      <c r="S244" s="225">
        <v>0</v>
      </c>
      <c r="T244" s="226">
        <f>S244*H244</f>
        <v>0</v>
      </c>
      <c r="U244" s="42"/>
      <c r="V244" s="42"/>
      <c r="W244" s="42"/>
      <c r="X244" s="42"/>
      <c r="Y244" s="42"/>
      <c r="Z244" s="42"/>
      <c r="AA244" s="42"/>
      <c r="AB244" s="42"/>
      <c r="AC244" s="42"/>
      <c r="AD244" s="42"/>
      <c r="AE244" s="42"/>
      <c r="AR244" s="227" t="s">
        <v>226</v>
      </c>
      <c r="AT244" s="227" t="s">
        <v>221</v>
      </c>
      <c r="AU244" s="227" t="s">
        <v>86</v>
      </c>
      <c r="AY244" s="20" t="s">
        <v>219</v>
      </c>
      <c r="BE244" s="228">
        <f>IF(N244="základní",J244,0)</f>
        <v>0</v>
      </c>
      <c r="BF244" s="228">
        <f>IF(N244="snížená",J244,0)</f>
        <v>0</v>
      </c>
      <c r="BG244" s="228">
        <f>IF(N244="zákl. přenesená",J244,0)</f>
        <v>0</v>
      </c>
      <c r="BH244" s="228">
        <f>IF(N244="sníž. přenesená",J244,0)</f>
        <v>0</v>
      </c>
      <c r="BI244" s="228">
        <f>IF(N244="nulová",J244,0)</f>
        <v>0</v>
      </c>
      <c r="BJ244" s="20" t="s">
        <v>84</v>
      </c>
      <c r="BK244" s="228">
        <f>ROUND(I244*H244,2)</f>
        <v>0</v>
      </c>
      <c r="BL244" s="20" t="s">
        <v>226</v>
      </c>
      <c r="BM244" s="227" t="s">
        <v>782</v>
      </c>
    </row>
    <row r="245" s="13" customFormat="1">
      <c r="A245" s="13"/>
      <c r="B245" s="229"/>
      <c r="C245" s="230"/>
      <c r="D245" s="231" t="s">
        <v>228</v>
      </c>
      <c r="E245" s="232" t="s">
        <v>32</v>
      </c>
      <c r="F245" s="233" t="s">
        <v>783</v>
      </c>
      <c r="G245" s="230"/>
      <c r="H245" s="234">
        <v>519.375</v>
      </c>
      <c r="I245" s="235"/>
      <c r="J245" s="230"/>
      <c r="K245" s="230"/>
      <c r="L245" s="236"/>
      <c r="M245" s="237"/>
      <c r="N245" s="238"/>
      <c r="O245" s="238"/>
      <c r="P245" s="238"/>
      <c r="Q245" s="238"/>
      <c r="R245" s="238"/>
      <c r="S245" s="238"/>
      <c r="T245" s="239"/>
      <c r="U245" s="13"/>
      <c r="V245" s="13"/>
      <c r="W245" s="13"/>
      <c r="X245" s="13"/>
      <c r="Y245" s="13"/>
      <c r="Z245" s="13"/>
      <c r="AA245" s="13"/>
      <c r="AB245" s="13"/>
      <c r="AC245" s="13"/>
      <c r="AD245" s="13"/>
      <c r="AE245" s="13"/>
      <c r="AT245" s="240" t="s">
        <v>228</v>
      </c>
      <c r="AU245" s="240" t="s">
        <v>86</v>
      </c>
      <c r="AV245" s="13" t="s">
        <v>86</v>
      </c>
      <c r="AW245" s="13" t="s">
        <v>39</v>
      </c>
      <c r="AX245" s="13" t="s">
        <v>84</v>
      </c>
      <c r="AY245" s="240" t="s">
        <v>219</v>
      </c>
    </row>
    <row r="246" s="2" customFormat="1" ht="21.75" customHeight="1">
      <c r="A246" s="42"/>
      <c r="B246" s="43"/>
      <c r="C246" s="252" t="s">
        <v>481</v>
      </c>
      <c r="D246" s="252" t="s">
        <v>280</v>
      </c>
      <c r="E246" s="253" t="s">
        <v>784</v>
      </c>
      <c r="F246" s="254" t="s">
        <v>785</v>
      </c>
      <c r="G246" s="255" t="s">
        <v>567</v>
      </c>
      <c r="H246" s="256">
        <v>9001.0619999999999</v>
      </c>
      <c r="I246" s="257"/>
      <c r="J246" s="258">
        <f>ROUND(I246*H246,2)</f>
        <v>0</v>
      </c>
      <c r="K246" s="254" t="s">
        <v>225</v>
      </c>
      <c r="L246" s="259"/>
      <c r="M246" s="260" t="s">
        <v>32</v>
      </c>
      <c r="N246" s="261" t="s">
        <v>48</v>
      </c>
      <c r="O246" s="88"/>
      <c r="P246" s="225">
        <f>O246*H246</f>
        <v>0</v>
      </c>
      <c r="Q246" s="225">
        <v>1</v>
      </c>
      <c r="R246" s="225">
        <f>Q246*H246</f>
        <v>9001.0619999999999</v>
      </c>
      <c r="S246" s="225">
        <v>0</v>
      </c>
      <c r="T246" s="226">
        <f>S246*H246</f>
        <v>0</v>
      </c>
      <c r="U246" s="42"/>
      <c r="V246" s="42"/>
      <c r="W246" s="42"/>
      <c r="X246" s="42"/>
      <c r="Y246" s="42"/>
      <c r="Z246" s="42"/>
      <c r="AA246" s="42"/>
      <c r="AB246" s="42"/>
      <c r="AC246" s="42"/>
      <c r="AD246" s="42"/>
      <c r="AE246" s="42"/>
      <c r="AR246" s="227" t="s">
        <v>262</v>
      </c>
      <c r="AT246" s="227" t="s">
        <v>280</v>
      </c>
      <c r="AU246" s="227" t="s">
        <v>86</v>
      </c>
      <c r="AY246" s="20" t="s">
        <v>219</v>
      </c>
      <c r="BE246" s="228">
        <f>IF(N246="základní",J246,0)</f>
        <v>0</v>
      </c>
      <c r="BF246" s="228">
        <f>IF(N246="snížená",J246,0)</f>
        <v>0</v>
      </c>
      <c r="BG246" s="228">
        <f>IF(N246="zákl. přenesená",J246,0)</f>
        <v>0</v>
      </c>
      <c r="BH246" s="228">
        <f>IF(N246="sníž. přenesená",J246,0)</f>
        <v>0</v>
      </c>
      <c r="BI246" s="228">
        <f>IF(N246="nulová",J246,0)</f>
        <v>0</v>
      </c>
      <c r="BJ246" s="20" t="s">
        <v>84</v>
      </c>
      <c r="BK246" s="228">
        <f>ROUND(I246*H246,2)</f>
        <v>0</v>
      </c>
      <c r="BL246" s="20" t="s">
        <v>226</v>
      </c>
      <c r="BM246" s="227" t="s">
        <v>786</v>
      </c>
    </row>
    <row r="247" s="13" customFormat="1">
      <c r="A247" s="13"/>
      <c r="B247" s="229"/>
      <c r="C247" s="230"/>
      <c r="D247" s="231" t="s">
        <v>228</v>
      </c>
      <c r="E247" s="232" t="s">
        <v>32</v>
      </c>
      <c r="F247" s="233" t="s">
        <v>787</v>
      </c>
      <c r="G247" s="230"/>
      <c r="H247" s="234">
        <v>182.61000000000001</v>
      </c>
      <c r="I247" s="235"/>
      <c r="J247" s="230"/>
      <c r="K247" s="230"/>
      <c r="L247" s="236"/>
      <c r="M247" s="237"/>
      <c r="N247" s="238"/>
      <c r="O247" s="238"/>
      <c r="P247" s="238"/>
      <c r="Q247" s="238"/>
      <c r="R247" s="238"/>
      <c r="S247" s="238"/>
      <c r="T247" s="239"/>
      <c r="U247" s="13"/>
      <c r="V247" s="13"/>
      <c r="W247" s="13"/>
      <c r="X247" s="13"/>
      <c r="Y247" s="13"/>
      <c r="Z247" s="13"/>
      <c r="AA247" s="13"/>
      <c r="AB247" s="13"/>
      <c r="AC247" s="13"/>
      <c r="AD247" s="13"/>
      <c r="AE247" s="13"/>
      <c r="AT247" s="240" t="s">
        <v>228</v>
      </c>
      <c r="AU247" s="240" t="s">
        <v>86</v>
      </c>
      <c r="AV247" s="13" t="s">
        <v>86</v>
      </c>
      <c r="AW247" s="13" t="s">
        <v>39</v>
      </c>
      <c r="AX247" s="13" t="s">
        <v>77</v>
      </c>
      <c r="AY247" s="240" t="s">
        <v>219</v>
      </c>
    </row>
    <row r="248" s="13" customFormat="1">
      <c r="A248" s="13"/>
      <c r="B248" s="229"/>
      <c r="C248" s="230"/>
      <c r="D248" s="231" t="s">
        <v>228</v>
      </c>
      <c r="E248" s="232" t="s">
        <v>32</v>
      </c>
      <c r="F248" s="233" t="s">
        <v>788</v>
      </c>
      <c r="G248" s="230"/>
      <c r="H248" s="234">
        <v>4817.9799999999996</v>
      </c>
      <c r="I248" s="235"/>
      <c r="J248" s="230"/>
      <c r="K248" s="230"/>
      <c r="L248" s="236"/>
      <c r="M248" s="237"/>
      <c r="N248" s="238"/>
      <c r="O248" s="238"/>
      <c r="P248" s="238"/>
      <c r="Q248" s="238"/>
      <c r="R248" s="238"/>
      <c r="S248" s="238"/>
      <c r="T248" s="239"/>
      <c r="U248" s="13"/>
      <c r="V248" s="13"/>
      <c r="W248" s="13"/>
      <c r="X248" s="13"/>
      <c r="Y248" s="13"/>
      <c r="Z248" s="13"/>
      <c r="AA248" s="13"/>
      <c r="AB248" s="13"/>
      <c r="AC248" s="13"/>
      <c r="AD248" s="13"/>
      <c r="AE248" s="13"/>
      <c r="AT248" s="240" t="s">
        <v>228</v>
      </c>
      <c r="AU248" s="240" t="s">
        <v>86</v>
      </c>
      <c r="AV248" s="13" t="s">
        <v>86</v>
      </c>
      <c r="AW248" s="13" t="s">
        <v>39</v>
      </c>
      <c r="AX248" s="13" t="s">
        <v>77</v>
      </c>
      <c r="AY248" s="240" t="s">
        <v>219</v>
      </c>
    </row>
    <row r="249" s="16" customFormat="1">
      <c r="A249" s="16"/>
      <c r="B249" s="280"/>
      <c r="C249" s="281"/>
      <c r="D249" s="231" t="s">
        <v>228</v>
      </c>
      <c r="E249" s="282" t="s">
        <v>32</v>
      </c>
      <c r="F249" s="283" t="s">
        <v>789</v>
      </c>
      <c r="G249" s="281"/>
      <c r="H249" s="284">
        <v>5000.5900000000001</v>
      </c>
      <c r="I249" s="285"/>
      <c r="J249" s="281"/>
      <c r="K249" s="281"/>
      <c r="L249" s="286"/>
      <c r="M249" s="287"/>
      <c r="N249" s="288"/>
      <c r="O249" s="288"/>
      <c r="P249" s="288"/>
      <c r="Q249" s="288"/>
      <c r="R249" s="288"/>
      <c r="S249" s="288"/>
      <c r="T249" s="289"/>
      <c r="U249" s="16"/>
      <c r="V249" s="16"/>
      <c r="W249" s="16"/>
      <c r="X249" s="16"/>
      <c r="Y249" s="16"/>
      <c r="Z249" s="16"/>
      <c r="AA249" s="16"/>
      <c r="AB249" s="16"/>
      <c r="AC249" s="16"/>
      <c r="AD249" s="16"/>
      <c r="AE249" s="16"/>
      <c r="AT249" s="290" t="s">
        <v>228</v>
      </c>
      <c r="AU249" s="290" t="s">
        <v>86</v>
      </c>
      <c r="AV249" s="16" t="s">
        <v>237</v>
      </c>
      <c r="AW249" s="16" t="s">
        <v>39</v>
      </c>
      <c r="AX249" s="16" t="s">
        <v>77</v>
      </c>
      <c r="AY249" s="290" t="s">
        <v>219</v>
      </c>
    </row>
    <row r="250" s="13" customFormat="1">
      <c r="A250" s="13"/>
      <c r="B250" s="229"/>
      <c r="C250" s="230"/>
      <c r="D250" s="231" t="s">
        <v>228</v>
      </c>
      <c r="E250" s="232" t="s">
        <v>32</v>
      </c>
      <c r="F250" s="233" t="s">
        <v>790</v>
      </c>
      <c r="G250" s="230"/>
      <c r="H250" s="234">
        <v>9001.0619999999999</v>
      </c>
      <c r="I250" s="235"/>
      <c r="J250" s="230"/>
      <c r="K250" s="230"/>
      <c r="L250" s="236"/>
      <c r="M250" s="237"/>
      <c r="N250" s="238"/>
      <c r="O250" s="238"/>
      <c r="P250" s="238"/>
      <c r="Q250" s="238"/>
      <c r="R250" s="238"/>
      <c r="S250" s="238"/>
      <c r="T250" s="239"/>
      <c r="U250" s="13"/>
      <c r="V250" s="13"/>
      <c r="W250" s="13"/>
      <c r="X250" s="13"/>
      <c r="Y250" s="13"/>
      <c r="Z250" s="13"/>
      <c r="AA250" s="13"/>
      <c r="AB250" s="13"/>
      <c r="AC250" s="13"/>
      <c r="AD250" s="13"/>
      <c r="AE250" s="13"/>
      <c r="AT250" s="240" t="s">
        <v>228</v>
      </c>
      <c r="AU250" s="240" t="s">
        <v>86</v>
      </c>
      <c r="AV250" s="13" t="s">
        <v>86</v>
      </c>
      <c r="AW250" s="13" t="s">
        <v>39</v>
      </c>
      <c r="AX250" s="13" t="s">
        <v>84</v>
      </c>
      <c r="AY250" s="240" t="s">
        <v>219</v>
      </c>
    </row>
    <row r="251" s="2" customFormat="1" ht="16.5" customHeight="1">
      <c r="A251" s="42"/>
      <c r="B251" s="43"/>
      <c r="C251" s="252" t="s">
        <v>485</v>
      </c>
      <c r="D251" s="252" t="s">
        <v>280</v>
      </c>
      <c r="E251" s="253" t="s">
        <v>791</v>
      </c>
      <c r="F251" s="254" t="s">
        <v>792</v>
      </c>
      <c r="G251" s="255" t="s">
        <v>567</v>
      </c>
      <c r="H251" s="256">
        <v>312.83499999999998</v>
      </c>
      <c r="I251" s="257"/>
      <c r="J251" s="258">
        <f>ROUND(I251*H251,2)</f>
        <v>0</v>
      </c>
      <c r="K251" s="254" t="s">
        <v>225</v>
      </c>
      <c r="L251" s="259"/>
      <c r="M251" s="260" t="s">
        <v>32</v>
      </c>
      <c r="N251" s="261" t="s">
        <v>48</v>
      </c>
      <c r="O251" s="88"/>
      <c r="P251" s="225">
        <f>O251*H251</f>
        <v>0</v>
      </c>
      <c r="Q251" s="225">
        <v>1</v>
      </c>
      <c r="R251" s="225">
        <f>Q251*H251</f>
        <v>312.83499999999998</v>
      </c>
      <c r="S251" s="225">
        <v>0</v>
      </c>
      <c r="T251" s="226">
        <f>S251*H251</f>
        <v>0</v>
      </c>
      <c r="U251" s="42"/>
      <c r="V251" s="42"/>
      <c r="W251" s="42"/>
      <c r="X251" s="42"/>
      <c r="Y251" s="42"/>
      <c r="Z251" s="42"/>
      <c r="AA251" s="42"/>
      <c r="AB251" s="42"/>
      <c r="AC251" s="42"/>
      <c r="AD251" s="42"/>
      <c r="AE251" s="42"/>
      <c r="AR251" s="227" t="s">
        <v>262</v>
      </c>
      <c r="AT251" s="227" t="s">
        <v>280</v>
      </c>
      <c r="AU251" s="227" t="s">
        <v>86</v>
      </c>
      <c r="AY251" s="20" t="s">
        <v>219</v>
      </c>
      <c r="BE251" s="228">
        <f>IF(N251="základní",J251,0)</f>
        <v>0</v>
      </c>
      <c r="BF251" s="228">
        <f>IF(N251="snížená",J251,0)</f>
        <v>0</v>
      </c>
      <c r="BG251" s="228">
        <f>IF(N251="zákl. přenesená",J251,0)</f>
        <v>0</v>
      </c>
      <c r="BH251" s="228">
        <f>IF(N251="sníž. přenesená",J251,0)</f>
        <v>0</v>
      </c>
      <c r="BI251" s="228">
        <f>IF(N251="nulová",J251,0)</f>
        <v>0</v>
      </c>
      <c r="BJ251" s="20" t="s">
        <v>84</v>
      </c>
      <c r="BK251" s="228">
        <f>ROUND(I251*H251,2)</f>
        <v>0</v>
      </c>
      <c r="BL251" s="20" t="s">
        <v>226</v>
      </c>
      <c r="BM251" s="227" t="s">
        <v>793</v>
      </c>
    </row>
    <row r="252" s="13" customFormat="1">
      <c r="A252" s="13"/>
      <c r="B252" s="229"/>
      <c r="C252" s="230"/>
      <c r="D252" s="231" t="s">
        <v>228</v>
      </c>
      <c r="E252" s="232" t="s">
        <v>32</v>
      </c>
      <c r="F252" s="233" t="s">
        <v>794</v>
      </c>
      <c r="G252" s="230"/>
      <c r="H252" s="234">
        <v>312.83499999999998</v>
      </c>
      <c r="I252" s="235"/>
      <c r="J252" s="230"/>
      <c r="K252" s="230"/>
      <c r="L252" s="236"/>
      <c r="M252" s="237"/>
      <c r="N252" s="238"/>
      <c r="O252" s="238"/>
      <c r="P252" s="238"/>
      <c r="Q252" s="238"/>
      <c r="R252" s="238"/>
      <c r="S252" s="238"/>
      <c r="T252" s="239"/>
      <c r="U252" s="13"/>
      <c r="V252" s="13"/>
      <c r="W252" s="13"/>
      <c r="X252" s="13"/>
      <c r="Y252" s="13"/>
      <c r="Z252" s="13"/>
      <c r="AA252" s="13"/>
      <c r="AB252" s="13"/>
      <c r="AC252" s="13"/>
      <c r="AD252" s="13"/>
      <c r="AE252" s="13"/>
      <c r="AT252" s="240" t="s">
        <v>228</v>
      </c>
      <c r="AU252" s="240" t="s">
        <v>86</v>
      </c>
      <c r="AV252" s="13" t="s">
        <v>86</v>
      </c>
      <c r="AW252" s="13" t="s">
        <v>39</v>
      </c>
      <c r="AX252" s="13" t="s">
        <v>84</v>
      </c>
      <c r="AY252" s="240" t="s">
        <v>219</v>
      </c>
    </row>
    <row r="253" s="2" customFormat="1" ht="37.8" customHeight="1">
      <c r="A253" s="42"/>
      <c r="B253" s="43"/>
      <c r="C253" s="216" t="s">
        <v>491</v>
      </c>
      <c r="D253" s="216" t="s">
        <v>221</v>
      </c>
      <c r="E253" s="217" t="s">
        <v>565</v>
      </c>
      <c r="F253" s="218" t="s">
        <v>566</v>
      </c>
      <c r="G253" s="219" t="s">
        <v>567</v>
      </c>
      <c r="H253" s="220">
        <v>9313.8970000000008</v>
      </c>
      <c r="I253" s="221"/>
      <c r="J253" s="222">
        <f>ROUND(I253*H253,2)</f>
        <v>0</v>
      </c>
      <c r="K253" s="218" t="s">
        <v>225</v>
      </c>
      <c r="L253" s="48"/>
      <c r="M253" s="223" t="s">
        <v>32</v>
      </c>
      <c r="N253" s="224" t="s">
        <v>48</v>
      </c>
      <c r="O253" s="88"/>
      <c r="P253" s="225">
        <f>O253*H253</f>
        <v>0</v>
      </c>
      <c r="Q253" s="225">
        <v>0</v>
      </c>
      <c r="R253" s="225">
        <f>Q253*H253</f>
        <v>0</v>
      </c>
      <c r="S253" s="225">
        <v>0</v>
      </c>
      <c r="T253" s="226">
        <f>S253*H253</f>
        <v>0</v>
      </c>
      <c r="U253" s="42"/>
      <c r="V253" s="42"/>
      <c r="W253" s="42"/>
      <c r="X253" s="42"/>
      <c r="Y253" s="42"/>
      <c r="Z253" s="42"/>
      <c r="AA253" s="42"/>
      <c r="AB253" s="42"/>
      <c r="AC253" s="42"/>
      <c r="AD253" s="42"/>
      <c r="AE253" s="42"/>
      <c r="AR253" s="227" t="s">
        <v>241</v>
      </c>
      <c r="AT253" s="227" t="s">
        <v>221</v>
      </c>
      <c r="AU253" s="227" t="s">
        <v>86</v>
      </c>
      <c r="AY253" s="20" t="s">
        <v>219</v>
      </c>
      <c r="BE253" s="228">
        <f>IF(N253="základní",J253,0)</f>
        <v>0</v>
      </c>
      <c r="BF253" s="228">
        <f>IF(N253="snížená",J253,0)</f>
        <v>0</v>
      </c>
      <c r="BG253" s="228">
        <f>IF(N253="zákl. přenesená",J253,0)</f>
        <v>0</v>
      </c>
      <c r="BH253" s="228">
        <f>IF(N253="sníž. přenesená",J253,0)</f>
        <v>0</v>
      </c>
      <c r="BI253" s="228">
        <f>IF(N253="nulová",J253,0)</f>
        <v>0</v>
      </c>
      <c r="BJ253" s="20" t="s">
        <v>84</v>
      </c>
      <c r="BK253" s="228">
        <f>ROUND(I253*H253,2)</f>
        <v>0</v>
      </c>
      <c r="BL253" s="20" t="s">
        <v>241</v>
      </c>
      <c r="BM253" s="227" t="s">
        <v>795</v>
      </c>
    </row>
    <row r="254" s="2" customFormat="1" ht="44.25" customHeight="1">
      <c r="A254" s="42"/>
      <c r="B254" s="43"/>
      <c r="C254" s="216" t="s">
        <v>496</v>
      </c>
      <c r="D254" s="216" t="s">
        <v>221</v>
      </c>
      <c r="E254" s="217" t="s">
        <v>572</v>
      </c>
      <c r="F254" s="218" t="s">
        <v>573</v>
      </c>
      <c r="G254" s="219" t="s">
        <v>567</v>
      </c>
      <c r="H254" s="220">
        <v>46569.485000000001</v>
      </c>
      <c r="I254" s="221"/>
      <c r="J254" s="222">
        <f>ROUND(I254*H254,2)</f>
        <v>0</v>
      </c>
      <c r="K254" s="218" t="s">
        <v>225</v>
      </c>
      <c r="L254" s="48"/>
      <c r="M254" s="223" t="s">
        <v>32</v>
      </c>
      <c r="N254" s="224" t="s">
        <v>48</v>
      </c>
      <c r="O254" s="88"/>
      <c r="P254" s="225">
        <f>O254*H254</f>
        <v>0</v>
      </c>
      <c r="Q254" s="225">
        <v>0</v>
      </c>
      <c r="R254" s="225">
        <f>Q254*H254</f>
        <v>0</v>
      </c>
      <c r="S254" s="225">
        <v>0</v>
      </c>
      <c r="T254" s="226">
        <f>S254*H254</f>
        <v>0</v>
      </c>
      <c r="U254" s="42"/>
      <c r="V254" s="42"/>
      <c r="W254" s="42"/>
      <c r="X254" s="42"/>
      <c r="Y254" s="42"/>
      <c r="Z254" s="42"/>
      <c r="AA254" s="42"/>
      <c r="AB254" s="42"/>
      <c r="AC254" s="42"/>
      <c r="AD254" s="42"/>
      <c r="AE254" s="42"/>
      <c r="AR254" s="227" t="s">
        <v>241</v>
      </c>
      <c r="AT254" s="227" t="s">
        <v>221</v>
      </c>
      <c r="AU254" s="227" t="s">
        <v>86</v>
      </c>
      <c r="AY254" s="20" t="s">
        <v>219</v>
      </c>
      <c r="BE254" s="228">
        <f>IF(N254="základní",J254,0)</f>
        <v>0</v>
      </c>
      <c r="BF254" s="228">
        <f>IF(N254="snížená",J254,0)</f>
        <v>0</v>
      </c>
      <c r="BG254" s="228">
        <f>IF(N254="zákl. přenesená",J254,0)</f>
        <v>0</v>
      </c>
      <c r="BH254" s="228">
        <f>IF(N254="sníž. přenesená",J254,0)</f>
        <v>0</v>
      </c>
      <c r="BI254" s="228">
        <f>IF(N254="nulová",J254,0)</f>
        <v>0</v>
      </c>
      <c r="BJ254" s="20" t="s">
        <v>84</v>
      </c>
      <c r="BK254" s="228">
        <f>ROUND(I254*H254,2)</f>
        <v>0</v>
      </c>
      <c r="BL254" s="20" t="s">
        <v>241</v>
      </c>
      <c r="BM254" s="227" t="s">
        <v>796</v>
      </c>
    </row>
    <row r="255" s="13" customFormat="1">
      <c r="A255" s="13"/>
      <c r="B255" s="229"/>
      <c r="C255" s="230"/>
      <c r="D255" s="231" t="s">
        <v>228</v>
      </c>
      <c r="E255" s="232" t="s">
        <v>32</v>
      </c>
      <c r="F255" s="233" t="s">
        <v>797</v>
      </c>
      <c r="G255" s="230"/>
      <c r="H255" s="234">
        <v>46569.485000000001</v>
      </c>
      <c r="I255" s="235"/>
      <c r="J255" s="230"/>
      <c r="K255" s="230"/>
      <c r="L255" s="236"/>
      <c r="M255" s="237"/>
      <c r="N255" s="238"/>
      <c r="O255" s="238"/>
      <c r="P255" s="238"/>
      <c r="Q255" s="238"/>
      <c r="R255" s="238"/>
      <c r="S255" s="238"/>
      <c r="T255" s="239"/>
      <c r="U255" s="13"/>
      <c r="V255" s="13"/>
      <c r="W255" s="13"/>
      <c r="X255" s="13"/>
      <c r="Y255" s="13"/>
      <c r="Z255" s="13"/>
      <c r="AA255" s="13"/>
      <c r="AB255" s="13"/>
      <c r="AC255" s="13"/>
      <c r="AD255" s="13"/>
      <c r="AE255" s="13"/>
      <c r="AT255" s="240" t="s">
        <v>228</v>
      </c>
      <c r="AU255" s="240" t="s">
        <v>86</v>
      </c>
      <c r="AV255" s="13" t="s">
        <v>86</v>
      </c>
      <c r="AW255" s="13" t="s">
        <v>39</v>
      </c>
      <c r="AX255" s="13" t="s">
        <v>84</v>
      </c>
      <c r="AY255" s="240" t="s">
        <v>219</v>
      </c>
    </row>
    <row r="256" s="2" customFormat="1" ht="24.15" customHeight="1">
      <c r="A256" s="42"/>
      <c r="B256" s="43"/>
      <c r="C256" s="216" t="s">
        <v>501</v>
      </c>
      <c r="D256" s="216" t="s">
        <v>221</v>
      </c>
      <c r="E256" s="217" t="s">
        <v>798</v>
      </c>
      <c r="F256" s="218" t="s">
        <v>799</v>
      </c>
      <c r="G256" s="219" t="s">
        <v>800</v>
      </c>
      <c r="H256" s="220">
        <v>984</v>
      </c>
      <c r="I256" s="221"/>
      <c r="J256" s="222">
        <f>ROUND(I256*H256,2)</f>
        <v>0</v>
      </c>
      <c r="K256" s="218" t="s">
        <v>225</v>
      </c>
      <c r="L256" s="48"/>
      <c r="M256" s="223" t="s">
        <v>32</v>
      </c>
      <c r="N256" s="224" t="s">
        <v>48</v>
      </c>
      <c r="O256" s="88"/>
      <c r="P256" s="225">
        <f>O256*H256</f>
        <v>0</v>
      </c>
      <c r="Q256" s="225">
        <v>0</v>
      </c>
      <c r="R256" s="225">
        <f>Q256*H256</f>
        <v>0</v>
      </c>
      <c r="S256" s="225">
        <v>0</v>
      </c>
      <c r="T256" s="226">
        <f>S256*H256</f>
        <v>0</v>
      </c>
      <c r="U256" s="42"/>
      <c r="V256" s="42"/>
      <c r="W256" s="42"/>
      <c r="X256" s="42"/>
      <c r="Y256" s="42"/>
      <c r="Z256" s="42"/>
      <c r="AA256" s="42"/>
      <c r="AB256" s="42"/>
      <c r="AC256" s="42"/>
      <c r="AD256" s="42"/>
      <c r="AE256" s="42"/>
      <c r="AR256" s="227" t="s">
        <v>226</v>
      </c>
      <c r="AT256" s="227" t="s">
        <v>221</v>
      </c>
      <c r="AU256" s="227" t="s">
        <v>86</v>
      </c>
      <c r="AY256" s="20" t="s">
        <v>219</v>
      </c>
      <c r="BE256" s="228">
        <f>IF(N256="základní",J256,0)</f>
        <v>0</v>
      </c>
      <c r="BF256" s="228">
        <f>IF(N256="snížená",J256,0)</f>
        <v>0</v>
      </c>
      <c r="BG256" s="228">
        <f>IF(N256="zákl. přenesená",J256,0)</f>
        <v>0</v>
      </c>
      <c r="BH256" s="228">
        <f>IF(N256="sníž. přenesená",J256,0)</f>
        <v>0</v>
      </c>
      <c r="BI256" s="228">
        <f>IF(N256="nulová",J256,0)</f>
        <v>0</v>
      </c>
      <c r="BJ256" s="20" t="s">
        <v>84</v>
      </c>
      <c r="BK256" s="228">
        <f>ROUND(I256*H256,2)</f>
        <v>0</v>
      </c>
      <c r="BL256" s="20" t="s">
        <v>226</v>
      </c>
      <c r="BM256" s="227" t="s">
        <v>801</v>
      </c>
    </row>
    <row r="257" s="13" customFormat="1">
      <c r="A257" s="13"/>
      <c r="B257" s="229"/>
      <c r="C257" s="230"/>
      <c r="D257" s="231" t="s">
        <v>228</v>
      </c>
      <c r="E257" s="232" t="s">
        <v>32</v>
      </c>
      <c r="F257" s="233" t="s">
        <v>802</v>
      </c>
      <c r="G257" s="230"/>
      <c r="H257" s="234">
        <v>984</v>
      </c>
      <c r="I257" s="235"/>
      <c r="J257" s="230"/>
      <c r="K257" s="230"/>
      <c r="L257" s="236"/>
      <c r="M257" s="237"/>
      <c r="N257" s="238"/>
      <c r="O257" s="238"/>
      <c r="P257" s="238"/>
      <c r="Q257" s="238"/>
      <c r="R257" s="238"/>
      <c r="S257" s="238"/>
      <c r="T257" s="239"/>
      <c r="U257" s="13"/>
      <c r="V257" s="13"/>
      <c r="W257" s="13"/>
      <c r="X257" s="13"/>
      <c r="Y257" s="13"/>
      <c r="Z257" s="13"/>
      <c r="AA257" s="13"/>
      <c r="AB257" s="13"/>
      <c r="AC257" s="13"/>
      <c r="AD257" s="13"/>
      <c r="AE257" s="13"/>
      <c r="AT257" s="240" t="s">
        <v>228</v>
      </c>
      <c r="AU257" s="240" t="s">
        <v>86</v>
      </c>
      <c r="AV257" s="13" t="s">
        <v>86</v>
      </c>
      <c r="AW257" s="13" t="s">
        <v>39</v>
      </c>
      <c r="AX257" s="13" t="s">
        <v>84</v>
      </c>
      <c r="AY257" s="240" t="s">
        <v>219</v>
      </c>
    </row>
    <row r="258" s="2" customFormat="1" ht="21.75" customHeight="1">
      <c r="A258" s="42"/>
      <c r="B258" s="43"/>
      <c r="C258" s="252" t="s">
        <v>507</v>
      </c>
      <c r="D258" s="252" t="s">
        <v>280</v>
      </c>
      <c r="E258" s="253" t="s">
        <v>803</v>
      </c>
      <c r="F258" s="254" t="s">
        <v>804</v>
      </c>
      <c r="G258" s="255" t="s">
        <v>240</v>
      </c>
      <c r="H258" s="256">
        <v>984</v>
      </c>
      <c r="I258" s="257"/>
      <c r="J258" s="258">
        <f>ROUND(I258*H258,2)</f>
        <v>0</v>
      </c>
      <c r="K258" s="254" t="s">
        <v>225</v>
      </c>
      <c r="L258" s="259"/>
      <c r="M258" s="260" t="s">
        <v>32</v>
      </c>
      <c r="N258" s="261" t="s">
        <v>48</v>
      </c>
      <c r="O258" s="88"/>
      <c r="P258" s="225">
        <f>O258*H258</f>
        <v>0</v>
      </c>
      <c r="Q258" s="225">
        <v>0.00018000000000000001</v>
      </c>
      <c r="R258" s="225">
        <f>Q258*H258</f>
        <v>0.17712</v>
      </c>
      <c r="S258" s="225">
        <v>0</v>
      </c>
      <c r="T258" s="226">
        <f>S258*H258</f>
        <v>0</v>
      </c>
      <c r="U258" s="42"/>
      <c r="V258" s="42"/>
      <c r="W258" s="42"/>
      <c r="X258" s="42"/>
      <c r="Y258" s="42"/>
      <c r="Z258" s="42"/>
      <c r="AA258" s="42"/>
      <c r="AB258" s="42"/>
      <c r="AC258" s="42"/>
      <c r="AD258" s="42"/>
      <c r="AE258" s="42"/>
      <c r="AR258" s="227" t="s">
        <v>262</v>
      </c>
      <c r="AT258" s="227" t="s">
        <v>280</v>
      </c>
      <c r="AU258" s="227" t="s">
        <v>86</v>
      </c>
      <c r="AY258" s="20" t="s">
        <v>219</v>
      </c>
      <c r="BE258" s="228">
        <f>IF(N258="základní",J258,0)</f>
        <v>0</v>
      </c>
      <c r="BF258" s="228">
        <f>IF(N258="snížená",J258,0)</f>
        <v>0</v>
      </c>
      <c r="BG258" s="228">
        <f>IF(N258="zákl. přenesená",J258,0)</f>
        <v>0</v>
      </c>
      <c r="BH258" s="228">
        <f>IF(N258="sníž. přenesená",J258,0)</f>
        <v>0</v>
      </c>
      <c r="BI258" s="228">
        <f>IF(N258="nulová",J258,0)</f>
        <v>0</v>
      </c>
      <c r="BJ258" s="20" t="s">
        <v>84</v>
      </c>
      <c r="BK258" s="228">
        <f>ROUND(I258*H258,2)</f>
        <v>0</v>
      </c>
      <c r="BL258" s="20" t="s">
        <v>226</v>
      </c>
      <c r="BM258" s="227" t="s">
        <v>805</v>
      </c>
    </row>
    <row r="259" s="2" customFormat="1" ht="24.15" customHeight="1">
      <c r="A259" s="42"/>
      <c r="B259" s="43"/>
      <c r="C259" s="252" t="s">
        <v>513</v>
      </c>
      <c r="D259" s="252" t="s">
        <v>280</v>
      </c>
      <c r="E259" s="253" t="s">
        <v>806</v>
      </c>
      <c r="F259" s="254" t="s">
        <v>807</v>
      </c>
      <c r="G259" s="255" t="s">
        <v>240</v>
      </c>
      <c r="H259" s="256">
        <v>1968</v>
      </c>
      <c r="I259" s="257"/>
      <c r="J259" s="258">
        <f>ROUND(I259*H259,2)</f>
        <v>0</v>
      </c>
      <c r="K259" s="254" t="s">
        <v>225</v>
      </c>
      <c r="L259" s="259"/>
      <c r="M259" s="260" t="s">
        <v>32</v>
      </c>
      <c r="N259" s="261" t="s">
        <v>48</v>
      </c>
      <c r="O259" s="88"/>
      <c r="P259" s="225">
        <f>O259*H259</f>
        <v>0</v>
      </c>
      <c r="Q259" s="225">
        <v>0.0011100000000000001</v>
      </c>
      <c r="R259" s="225">
        <f>Q259*H259</f>
        <v>2.1844800000000002</v>
      </c>
      <c r="S259" s="225">
        <v>0</v>
      </c>
      <c r="T259" s="226">
        <f>S259*H259</f>
        <v>0</v>
      </c>
      <c r="U259" s="42"/>
      <c r="V259" s="42"/>
      <c r="W259" s="42"/>
      <c r="X259" s="42"/>
      <c r="Y259" s="42"/>
      <c r="Z259" s="42"/>
      <c r="AA259" s="42"/>
      <c r="AB259" s="42"/>
      <c r="AC259" s="42"/>
      <c r="AD259" s="42"/>
      <c r="AE259" s="42"/>
      <c r="AR259" s="227" t="s">
        <v>262</v>
      </c>
      <c r="AT259" s="227" t="s">
        <v>280</v>
      </c>
      <c r="AU259" s="227" t="s">
        <v>86</v>
      </c>
      <c r="AY259" s="20" t="s">
        <v>219</v>
      </c>
      <c r="BE259" s="228">
        <f>IF(N259="základní",J259,0)</f>
        <v>0</v>
      </c>
      <c r="BF259" s="228">
        <f>IF(N259="snížená",J259,0)</f>
        <v>0</v>
      </c>
      <c r="BG259" s="228">
        <f>IF(N259="zákl. přenesená",J259,0)</f>
        <v>0</v>
      </c>
      <c r="BH259" s="228">
        <f>IF(N259="sníž. přenesená",J259,0)</f>
        <v>0</v>
      </c>
      <c r="BI259" s="228">
        <f>IF(N259="nulová",J259,0)</f>
        <v>0</v>
      </c>
      <c r="BJ259" s="20" t="s">
        <v>84</v>
      </c>
      <c r="BK259" s="228">
        <f>ROUND(I259*H259,2)</f>
        <v>0</v>
      </c>
      <c r="BL259" s="20" t="s">
        <v>226</v>
      </c>
      <c r="BM259" s="227" t="s">
        <v>808</v>
      </c>
    </row>
    <row r="260" s="13" customFormat="1">
      <c r="A260" s="13"/>
      <c r="B260" s="229"/>
      <c r="C260" s="230"/>
      <c r="D260" s="231" t="s">
        <v>228</v>
      </c>
      <c r="E260" s="232" t="s">
        <v>32</v>
      </c>
      <c r="F260" s="233" t="s">
        <v>809</v>
      </c>
      <c r="G260" s="230"/>
      <c r="H260" s="234">
        <v>1968</v>
      </c>
      <c r="I260" s="235"/>
      <c r="J260" s="230"/>
      <c r="K260" s="230"/>
      <c r="L260" s="236"/>
      <c r="M260" s="237"/>
      <c r="N260" s="238"/>
      <c r="O260" s="238"/>
      <c r="P260" s="238"/>
      <c r="Q260" s="238"/>
      <c r="R260" s="238"/>
      <c r="S260" s="238"/>
      <c r="T260" s="239"/>
      <c r="U260" s="13"/>
      <c r="V260" s="13"/>
      <c r="W260" s="13"/>
      <c r="X260" s="13"/>
      <c r="Y260" s="13"/>
      <c r="Z260" s="13"/>
      <c r="AA260" s="13"/>
      <c r="AB260" s="13"/>
      <c r="AC260" s="13"/>
      <c r="AD260" s="13"/>
      <c r="AE260" s="13"/>
      <c r="AT260" s="240" t="s">
        <v>228</v>
      </c>
      <c r="AU260" s="240" t="s">
        <v>86</v>
      </c>
      <c r="AV260" s="13" t="s">
        <v>86</v>
      </c>
      <c r="AW260" s="13" t="s">
        <v>39</v>
      </c>
      <c r="AX260" s="13" t="s">
        <v>84</v>
      </c>
      <c r="AY260" s="240" t="s">
        <v>219</v>
      </c>
    </row>
    <row r="261" s="2" customFormat="1" ht="16.5" customHeight="1">
      <c r="A261" s="42"/>
      <c r="B261" s="43"/>
      <c r="C261" s="216" t="s">
        <v>517</v>
      </c>
      <c r="D261" s="216" t="s">
        <v>221</v>
      </c>
      <c r="E261" s="217" t="s">
        <v>810</v>
      </c>
      <c r="F261" s="218" t="s">
        <v>811</v>
      </c>
      <c r="G261" s="219" t="s">
        <v>800</v>
      </c>
      <c r="H261" s="220">
        <v>40</v>
      </c>
      <c r="I261" s="221"/>
      <c r="J261" s="222">
        <f>ROUND(I261*H261,2)</f>
        <v>0</v>
      </c>
      <c r="K261" s="218" t="s">
        <v>225</v>
      </c>
      <c r="L261" s="48"/>
      <c r="M261" s="223" t="s">
        <v>32</v>
      </c>
      <c r="N261" s="224" t="s">
        <v>48</v>
      </c>
      <c r="O261" s="88"/>
      <c r="P261" s="225">
        <f>O261*H261</f>
        <v>0</v>
      </c>
      <c r="Q261" s="225">
        <v>0</v>
      </c>
      <c r="R261" s="225">
        <f>Q261*H261</f>
        <v>0</v>
      </c>
      <c r="S261" s="225">
        <v>0</v>
      </c>
      <c r="T261" s="226">
        <f>S261*H261</f>
        <v>0</v>
      </c>
      <c r="U261" s="42"/>
      <c r="V261" s="42"/>
      <c r="W261" s="42"/>
      <c r="X261" s="42"/>
      <c r="Y261" s="42"/>
      <c r="Z261" s="42"/>
      <c r="AA261" s="42"/>
      <c r="AB261" s="42"/>
      <c r="AC261" s="42"/>
      <c r="AD261" s="42"/>
      <c r="AE261" s="42"/>
      <c r="AR261" s="227" t="s">
        <v>226</v>
      </c>
      <c r="AT261" s="227" t="s">
        <v>221</v>
      </c>
      <c r="AU261" s="227" t="s">
        <v>86</v>
      </c>
      <c r="AY261" s="20" t="s">
        <v>219</v>
      </c>
      <c r="BE261" s="228">
        <f>IF(N261="základní",J261,0)</f>
        <v>0</v>
      </c>
      <c r="BF261" s="228">
        <f>IF(N261="snížená",J261,0)</f>
        <v>0</v>
      </c>
      <c r="BG261" s="228">
        <f>IF(N261="zákl. přenesená",J261,0)</f>
        <v>0</v>
      </c>
      <c r="BH261" s="228">
        <f>IF(N261="sníž. přenesená",J261,0)</f>
        <v>0</v>
      </c>
      <c r="BI261" s="228">
        <f>IF(N261="nulová",J261,0)</f>
        <v>0</v>
      </c>
      <c r="BJ261" s="20" t="s">
        <v>84</v>
      </c>
      <c r="BK261" s="228">
        <f>ROUND(I261*H261,2)</f>
        <v>0</v>
      </c>
      <c r="BL261" s="20" t="s">
        <v>226</v>
      </c>
      <c r="BM261" s="227" t="s">
        <v>812</v>
      </c>
    </row>
    <row r="262" s="13" customFormat="1">
      <c r="A262" s="13"/>
      <c r="B262" s="229"/>
      <c r="C262" s="230"/>
      <c r="D262" s="231" t="s">
        <v>228</v>
      </c>
      <c r="E262" s="232" t="s">
        <v>32</v>
      </c>
      <c r="F262" s="233" t="s">
        <v>813</v>
      </c>
      <c r="G262" s="230"/>
      <c r="H262" s="234">
        <v>40</v>
      </c>
      <c r="I262" s="235"/>
      <c r="J262" s="230"/>
      <c r="K262" s="230"/>
      <c r="L262" s="236"/>
      <c r="M262" s="237"/>
      <c r="N262" s="238"/>
      <c r="O262" s="238"/>
      <c r="P262" s="238"/>
      <c r="Q262" s="238"/>
      <c r="R262" s="238"/>
      <c r="S262" s="238"/>
      <c r="T262" s="239"/>
      <c r="U262" s="13"/>
      <c r="V262" s="13"/>
      <c r="W262" s="13"/>
      <c r="X262" s="13"/>
      <c r="Y262" s="13"/>
      <c r="Z262" s="13"/>
      <c r="AA262" s="13"/>
      <c r="AB262" s="13"/>
      <c r="AC262" s="13"/>
      <c r="AD262" s="13"/>
      <c r="AE262" s="13"/>
      <c r="AT262" s="240" t="s">
        <v>228</v>
      </c>
      <c r="AU262" s="240" t="s">
        <v>86</v>
      </c>
      <c r="AV262" s="13" t="s">
        <v>86</v>
      </c>
      <c r="AW262" s="13" t="s">
        <v>39</v>
      </c>
      <c r="AX262" s="13" t="s">
        <v>84</v>
      </c>
      <c r="AY262" s="240" t="s">
        <v>219</v>
      </c>
    </row>
    <row r="263" s="2" customFormat="1" ht="24.15" customHeight="1">
      <c r="A263" s="42"/>
      <c r="B263" s="43"/>
      <c r="C263" s="252" t="s">
        <v>521</v>
      </c>
      <c r="D263" s="252" t="s">
        <v>280</v>
      </c>
      <c r="E263" s="253" t="s">
        <v>814</v>
      </c>
      <c r="F263" s="254" t="s">
        <v>815</v>
      </c>
      <c r="G263" s="255" t="s">
        <v>240</v>
      </c>
      <c r="H263" s="256">
        <v>80</v>
      </c>
      <c r="I263" s="257"/>
      <c r="J263" s="258">
        <f>ROUND(I263*H263,2)</f>
        <v>0</v>
      </c>
      <c r="K263" s="254" t="s">
        <v>225</v>
      </c>
      <c r="L263" s="259"/>
      <c r="M263" s="260" t="s">
        <v>32</v>
      </c>
      <c r="N263" s="261" t="s">
        <v>48</v>
      </c>
      <c r="O263" s="88"/>
      <c r="P263" s="225">
        <f>O263*H263</f>
        <v>0</v>
      </c>
      <c r="Q263" s="225">
        <v>0.0010499999999999999</v>
      </c>
      <c r="R263" s="225">
        <f>Q263*H263</f>
        <v>0.083999999999999991</v>
      </c>
      <c r="S263" s="225">
        <v>0</v>
      </c>
      <c r="T263" s="226">
        <f>S263*H263</f>
        <v>0</v>
      </c>
      <c r="U263" s="42"/>
      <c r="V263" s="42"/>
      <c r="W263" s="42"/>
      <c r="X263" s="42"/>
      <c r="Y263" s="42"/>
      <c r="Z263" s="42"/>
      <c r="AA263" s="42"/>
      <c r="AB263" s="42"/>
      <c r="AC263" s="42"/>
      <c r="AD263" s="42"/>
      <c r="AE263" s="42"/>
      <c r="AR263" s="227" t="s">
        <v>262</v>
      </c>
      <c r="AT263" s="227" t="s">
        <v>280</v>
      </c>
      <c r="AU263" s="227" t="s">
        <v>86</v>
      </c>
      <c r="AY263" s="20" t="s">
        <v>219</v>
      </c>
      <c r="BE263" s="228">
        <f>IF(N263="základní",J263,0)</f>
        <v>0</v>
      </c>
      <c r="BF263" s="228">
        <f>IF(N263="snížená",J263,0)</f>
        <v>0</v>
      </c>
      <c r="BG263" s="228">
        <f>IF(N263="zákl. přenesená",J263,0)</f>
        <v>0</v>
      </c>
      <c r="BH263" s="228">
        <f>IF(N263="sníž. přenesená",J263,0)</f>
        <v>0</v>
      </c>
      <c r="BI263" s="228">
        <f>IF(N263="nulová",J263,0)</f>
        <v>0</v>
      </c>
      <c r="BJ263" s="20" t="s">
        <v>84</v>
      </c>
      <c r="BK263" s="228">
        <f>ROUND(I263*H263,2)</f>
        <v>0</v>
      </c>
      <c r="BL263" s="20" t="s">
        <v>226</v>
      </c>
      <c r="BM263" s="227" t="s">
        <v>816</v>
      </c>
    </row>
    <row r="264" s="2" customFormat="1" ht="24.15" customHeight="1">
      <c r="A264" s="42"/>
      <c r="B264" s="43"/>
      <c r="C264" s="216" t="s">
        <v>525</v>
      </c>
      <c r="D264" s="216" t="s">
        <v>221</v>
      </c>
      <c r="E264" s="217" t="s">
        <v>817</v>
      </c>
      <c r="F264" s="218" t="s">
        <v>818</v>
      </c>
      <c r="G264" s="219" t="s">
        <v>240</v>
      </c>
      <c r="H264" s="220">
        <v>56</v>
      </c>
      <c r="I264" s="221"/>
      <c r="J264" s="222">
        <f>ROUND(I264*H264,2)</f>
        <v>0</v>
      </c>
      <c r="K264" s="218" t="s">
        <v>225</v>
      </c>
      <c r="L264" s="48"/>
      <c r="M264" s="223" t="s">
        <v>32</v>
      </c>
      <c r="N264" s="224" t="s">
        <v>48</v>
      </c>
      <c r="O264" s="88"/>
      <c r="P264" s="225">
        <f>O264*H264</f>
        <v>0</v>
      </c>
      <c r="Q264" s="225">
        <v>0</v>
      </c>
      <c r="R264" s="225">
        <f>Q264*H264</f>
        <v>0</v>
      </c>
      <c r="S264" s="225">
        <v>0</v>
      </c>
      <c r="T264" s="226">
        <f>S264*H264</f>
        <v>0</v>
      </c>
      <c r="U264" s="42"/>
      <c r="V264" s="42"/>
      <c r="W264" s="42"/>
      <c r="X264" s="42"/>
      <c r="Y264" s="42"/>
      <c r="Z264" s="42"/>
      <c r="AA264" s="42"/>
      <c r="AB264" s="42"/>
      <c r="AC264" s="42"/>
      <c r="AD264" s="42"/>
      <c r="AE264" s="42"/>
      <c r="AR264" s="227" t="s">
        <v>226</v>
      </c>
      <c r="AT264" s="227" t="s">
        <v>221</v>
      </c>
      <c r="AU264" s="227" t="s">
        <v>86</v>
      </c>
      <c r="AY264" s="20" t="s">
        <v>219</v>
      </c>
      <c r="BE264" s="228">
        <f>IF(N264="základní",J264,0)</f>
        <v>0</v>
      </c>
      <c r="BF264" s="228">
        <f>IF(N264="snížená",J264,0)</f>
        <v>0</v>
      </c>
      <c r="BG264" s="228">
        <f>IF(N264="zákl. přenesená",J264,0)</f>
        <v>0</v>
      </c>
      <c r="BH264" s="228">
        <f>IF(N264="sníž. přenesená",J264,0)</f>
        <v>0</v>
      </c>
      <c r="BI264" s="228">
        <f>IF(N264="nulová",J264,0)</f>
        <v>0</v>
      </c>
      <c r="BJ264" s="20" t="s">
        <v>84</v>
      </c>
      <c r="BK264" s="228">
        <f>ROUND(I264*H264,2)</f>
        <v>0</v>
      </c>
      <c r="BL264" s="20" t="s">
        <v>226</v>
      </c>
      <c r="BM264" s="227" t="s">
        <v>819</v>
      </c>
    </row>
    <row r="265" s="2" customFormat="1">
      <c r="A265" s="42"/>
      <c r="B265" s="43"/>
      <c r="C265" s="44"/>
      <c r="D265" s="231" t="s">
        <v>663</v>
      </c>
      <c r="E265" s="44"/>
      <c r="F265" s="276" t="s">
        <v>820</v>
      </c>
      <c r="G265" s="44"/>
      <c r="H265" s="44"/>
      <c r="I265" s="277"/>
      <c r="J265" s="44"/>
      <c r="K265" s="44"/>
      <c r="L265" s="48"/>
      <c r="M265" s="278"/>
      <c r="N265" s="279"/>
      <c r="O265" s="88"/>
      <c r="P265" s="88"/>
      <c r="Q265" s="88"/>
      <c r="R265" s="88"/>
      <c r="S265" s="88"/>
      <c r="T265" s="89"/>
      <c r="U265" s="42"/>
      <c r="V265" s="42"/>
      <c r="W265" s="42"/>
      <c r="X265" s="42"/>
      <c r="Y265" s="42"/>
      <c r="Z265" s="42"/>
      <c r="AA265" s="42"/>
      <c r="AB265" s="42"/>
      <c r="AC265" s="42"/>
      <c r="AD265" s="42"/>
      <c r="AE265" s="42"/>
      <c r="AT265" s="20" t="s">
        <v>663</v>
      </c>
      <c r="AU265" s="20" t="s">
        <v>86</v>
      </c>
    </row>
    <row r="266" s="13" customFormat="1">
      <c r="A266" s="13"/>
      <c r="B266" s="229"/>
      <c r="C266" s="230"/>
      <c r="D266" s="231" t="s">
        <v>228</v>
      </c>
      <c r="E266" s="232" t="s">
        <v>32</v>
      </c>
      <c r="F266" s="233" t="s">
        <v>481</v>
      </c>
      <c r="G266" s="230"/>
      <c r="H266" s="234">
        <v>56</v>
      </c>
      <c r="I266" s="235"/>
      <c r="J266" s="230"/>
      <c r="K266" s="230"/>
      <c r="L266" s="236"/>
      <c r="M266" s="237"/>
      <c r="N266" s="238"/>
      <c r="O266" s="238"/>
      <c r="P266" s="238"/>
      <c r="Q266" s="238"/>
      <c r="R266" s="238"/>
      <c r="S266" s="238"/>
      <c r="T266" s="239"/>
      <c r="U266" s="13"/>
      <c r="V266" s="13"/>
      <c r="W266" s="13"/>
      <c r="X266" s="13"/>
      <c r="Y266" s="13"/>
      <c r="Z266" s="13"/>
      <c r="AA266" s="13"/>
      <c r="AB266" s="13"/>
      <c r="AC266" s="13"/>
      <c r="AD266" s="13"/>
      <c r="AE266" s="13"/>
      <c r="AT266" s="240" t="s">
        <v>228</v>
      </c>
      <c r="AU266" s="240" t="s">
        <v>86</v>
      </c>
      <c r="AV266" s="13" t="s">
        <v>86</v>
      </c>
      <c r="AW266" s="13" t="s">
        <v>39</v>
      </c>
      <c r="AX266" s="13" t="s">
        <v>84</v>
      </c>
      <c r="AY266" s="240" t="s">
        <v>219</v>
      </c>
    </row>
    <row r="267" s="2" customFormat="1" ht="24.15" customHeight="1">
      <c r="A267" s="42"/>
      <c r="B267" s="43"/>
      <c r="C267" s="216" t="s">
        <v>529</v>
      </c>
      <c r="D267" s="216" t="s">
        <v>221</v>
      </c>
      <c r="E267" s="217" t="s">
        <v>821</v>
      </c>
      <c r="F267" s="218" t="s">
        <v>822</v>
      </c>
      <c r="G267" s="219" t="s">
        <v>646</v>
      </c>
      <c r="H267" s="220">
        <v>0.45400000000000001</v>
      </c>
      <c r="I267" s="221"/>
      <c r="J267" s="222">
        <f>ROUND(I267*H267,2)</f>
        <v>0</v>
      </c>
      <c r="K267" s="218" t="s">
        <v>225</v>
      </c>
      <c r="L267" s="48"/>
      <c r="M267" s="223" t="s">
        <v>32</v>
      </c>
      <c r="N267" s="224" t="s">
        <v>48</v>
      </c>
      <c r="O267" s="88"/>
      <c r="P267" s="225">
        <f>O267*H267</f>
        <v>0</v>
      </c>
      <c r="Q267" s="225">
        <v>0</v>
      </c>
      <c r="R267" s="225">
        <f>Q267*H267</f>
        <v>0</v>
      </c>
      <c r="S267" s="225">
        <v>0</v>
      </c>
      <c r="T267" s="226">
        <f>S267*H267</f>
        <v>0</v>
      </c>
      <c r="U267" s="42"/>
      <c r="V267" s="42"/>
      <c r="W267" s="42"/>
      <c r="X267" s="42"/>
      <c r="Y267" s="42"/>
      <c r="Z267" s="42"/>
      <c r="AA267" s="42"/>
      <c r="AB267" s="42"/>
      <c r="AC267" s="42"/>
      <c r="AD267" s="42"/>
      <c r="AE267" s="42"/>
      <c r="AR267" s="227" t="s">
        <v>226</v>
      </c>
      <c r="AT267" s="227" t="s">
        <v>221</v>
      </c>
      <c r="AU267" s="227" t="s">
        <v>86</v>
      </c>
      <c r="AY267" s="20" t="s">
        <v>219</v>
      </c>
      <c r="BE267" s="228">
        <f>IF(N267="základní",J267,0)</f>
        <v>0</v>
      </c>
      <c r="BF267" s="228">
        <f>IF(N267="snížená",J267,0)</f>
        <v>0</v>
      </c>
      <c r="BG267" s="228">
        <f>IF(N267="zákl. přenesená",J267,0)</f>
        <v>0</v>
      </c>
      <c r="BH267" s="228">
        <f>IF(N267="sníž. přenesená",J267,0)</f>
        <v>0</v>
      </c>
      <c r="BI267" s="228">
        <f>IF(N267="nulová",J267,0)</f>
        <v>0</v>
      </c>
      <c r="BJ267" s="20" t="s">
        <v>84</v>
      </c>
      <c r="BK267" s="228">
        <f>ROUND(I267*H267,2)</f>
        <v>0</v>
      </c>
      <c r="BL267" s="20" t="s">
        <v>226</v>
      </c>
      <c r="BM267" s="227" t="s">
        <v>823</v>
      </c>
    </row>
    <row r="268" s="13" customFormat="1">
      <c r="A268" s="13"/>
      <c r="B268" s="229"/>
      <c r="C268" s="230"/>
      <c r="D268" s="231" t="s">
        <v>228</v>
      </c>
      <c r="E268" s="232" t="s">
        <v>32</v>
      </c>
      <c r="F268" s="233" t="s">
        <v>824</v>
      </c>
      <c r="G268" s="230"/>
      <c r="H268" s="234">
        <v>0.35299999999999998</v>
      </c>
      <c r="I268" s="235"/>
      <c r="J268" s="230"/>
      <c r="K268" s="230"/>
      <c r="L268" s="236"/>
      <c r="M268" s="237"/>
      <c r="N268" s="238"/>
      <c r="O268" s="238"/>
      <c r="P268" s="238"/>
      <c r="Q268" s="238"/>
      <c r="R268" s="238"/>
      <c r="S268" s="238"/>
      <c r="T268" s="239"/>
      <c r="U268" s="13"/>
      <c r="V268" s="13"/>
      <c r="W268" s="13"/>
      <c r="X268" s="13"/>
      <c r="Y268" s="13"/>
      <c r="Z268" s="13"/>
      <c r="AA268" s="13"/>
      <c r="AB268" s="13"/>
      <c r="AC268" s="13"/>
      <c r="AD268" s="13"/>
      <c r="AE268" s="13"/>
      <c r="AT268" s="240" t="s">
        <v>228</v>
      </c>
      <c r="AU268" s="240" t="s">
        <v>86</v>
      </c>
      <c r="AV268" s="13" t="s">
        <v>86</v>
      </c>
      <c r="AW268" s="13" t="s">
        <v>39</v>
      </c>
      <c r="AX268" s="13" t="s">
        <v>77</v>
      </c>
      <c r="AY268" s="240" t="s">
        <v>219</v>
      </c>
    </row>
    <row r="269" s="13" customFormat="1">
      <c r="A269" s="13"/>
      <c r="B269" s="229"/>
      <c r="C269" s="230"/>
      <c r="D269" s="231" t="s">
        <v>228</v>
      </c>
      <c r="E269" s="232" t="s">
        <v>32</v>
      </c>
      <c r="F269" s="233" t="s">
        <v>696</v>
      </c>
      <c r="G269" s="230"/>
      <c r="H269" s="234">
        <v>0.10100000000000001</v>
      </c>
      <c r="I269" s="235"/>
      <c r="J269" s="230"/>
      <c r="K269" s="230"/>
      <c r="L269" s="236"/>
      <c r="M269" s="237"/>
      <c r="N269" s="238"/>
      <c r="O269" s="238"/>
      <c r="P269" s="238"/>
      <c r="Q269" s="238"/>
      <c r="R269" s="238"/>
      <c r="S269" s="238"/>
      <c r="T269" s="239"/>
      <c r="U269" s="13"/>
      <c r="V269" s="13"/>
      <c r="W269" s="13"/>
      <c r="X269" s="13"/>
      <c r="Y269" s="13"/>
      <c r="Z269" s="13"/>
      <c r="AA269" s="13"/>
      <c r="AB269" s="13"/>
      <c r="AC269" s="13"/>
      <c r="AD269" s="13"/>
      <c r="AE269" s="13"/>
      <c r="AT269" s="240" t="s">
        <v>228</v>
      </c>
      <c r="AU269" s="240" t="s">
        <v>86</v>
      </c>
      <c r="AV269" s="13" t="s">
        <v>86</v>
      </c>
      <c r="AW269" s="13" t="s">
        <v>39</v>
      </c>
      <c r="AX269" s="13" t="s">
        <v>77</v>
      </c>
      <c r="AY269" s="240" t="s">
        <v>219</v>
      </c>
    </row>
    <row r="270" s="14" customFormat="1">
      <c r="A270" s="14"/>
      <c r="B270" s="241"/>
      <c r="C270" s="242"/>
      <c r="D270" s="231" t="s">
        <v>228</v>
      </c>
      <c r="E270" s="243" t="s">
        <v>32</v>
      </c>
      <c r="F270" s="244" t="s">
        <v>231</v>
      </c>
      <c r="G270" s="242"/>
      <c r="H270" s="245">
        <v>0.45400000000000001</v>
      </c>
      <c r="I270" s="246"/>
      <c r="J270" s="242"/>
      <c r="K270" s="242"/>
      <c r="L270" s="247"/>
      <c r="M270" s="248"/>
      <c r="N270" s="249"/>
      <c r="O270" s="249"/>
      <c r="P270" s="249"/>
      <c r="Q270" s="249"/>
      <c r="R270" s="249"/>
      <c r="S270" s="249"/>
      <c r="T270" s="250"/>
      <c r="U270" s="14"/>
      <c r="V270" s="14"/>
      <c r="W270" s="14"/>
      <c r="X270" s="14"/>
      <c r="Y270" s="14"/>
      <c r="Z270" s="14"/>
      <c r="AA270" s="14"/>
      <c r="AB270" s="14"/>
      <c r="AC270" s="14"/>
      <c r="AD270" s="14"/>
      <c r="AE270" s="14"/>
      <c r="AT270" s="251" t="s">
        <v>228</v>
      </c>
      <c r="AU270" s="251" t="s">
        <v>86</v>
      </c>
      <c r="AV270" s="14" t="s">
        <v>226</v>
      </c>
      <c r="AW270" s="14" t="s">
        <v>39</v>
      </c>
      <c r="AX270" s="14" t="s">
        <v>84</v>
      </c>
      <c r="AY270" s="251" t="s">
        <v>219</v>
      </c>
    </row>
    <row r="271" s="2" customFormat="1" ht="24.15" customHeight="1">
      <c r="A271" s="42"/>
      <c r="B271" s="43"/>
      <c r="C271" s="216" t="s">
        <v>535</v>
      </c>
      <c r="D271" s="216" t="s">
        <v>221</v>
      </c>
      <c r="E271" s="217" t="s">
        <v>825</v>
      </c>
      <c r="F271" s="218" t="s">
        <v>826</v>
      </c>
      <c r="G271" s="219" t="s">
        <v>646</v>
      </c>
      <c r="H271" s="220">
        <v>0.45400000000000001</v>
      </c>
      <c r="I271" s="221"/>
      <c r="J271" s="222">
        <f>ROUND(I271*H271,2)</f>
        <v>0</v>
      </c>
      <c r="K271" s="218" t="s">
        <v>225</v>
      </c>
      <c r="L271" s="48"/>
      <c r="M271" s="223" t="s">
        <v>32</v>
      </c>
      <c r="N271" s="224" t="s">
        <v>48</v>
      </c>
      <c r="O271" s="88"/>
      <c r="P271" s="225">
        <f>O271*H271</f>
        <v>0</v>
      </c>
      <c r="Q271" s="225">
        <v>0</v>
      </c>
      <c r="R271" s="225">
        <f>Q271*H271</f>
        <v>0</v>
      </c>
      <c r="S271" s="225">
        <v>0</v>
      </c>
      <c r="T271" s="226">
        <f>S271*H271</f>
        <v>0</v>
      </c>
      <c r="U271" s="42"/>
      <c r="V271" s="42"/>
      <c r="W271" s="42"/>
      <c r="X271" s="42"/>
      <c r="Y271" s="42"/>
      <c r="Z271" s="42"/>
      <c r="AA271" s="42"/>
      <c r="AB271" s="42"/>
      <c r="AC271" s="42"/>
      <c r="AD271" s="42"/>
      <c r="AE271" s="42"/>
      <c r="AR271" s="227" t="s">
        <v>226</v>
      </c>
      <c r="AT271" s="227" t="s">
        <v>221</v>
      </c>
      <c r="AU271" s="227" t="s">
        <v>86</v>
      </c>
      <c r="AY271" s="20" t="s">
        <v>219</v>
      </c>
      <c r="BE271" s="228">
        <f>IF(N271="základní",J271,0)</f>
        <v>0</v>
      </c>
      <c r="BF271" s="228">
        <f>IF(N271="snížená",J271,0)</f>
        <v>0</v>
      </c>
      <c r="BG271" s="228">
        <f>IF(N271="zákl. přenesená",J271,0)</f>
        <v>0</v>
      </c>
      <c r="BH271" s="228">
        <f>IF(N271="sníž. přenesená",J271,0)</f>
        <v>0</v>
      </c>
      <c r="BI271" s="228">
        <f>IF(N271="nulová",J271,0)</f>
        <v>0</v>
      </c>
      <c r="BJ271" s="20" t="s">
        <v>84</v>
      </c>
      <c r="BK271" s="228">
        <f>ROUND(I271*H271,2)</f>
        <v>0</v>
      </c>
      <c r="BL271" s="20" t="s">
        <v>226</v>
      </c>
      <c r="BM271" s="227" t="s">
        <v>827</v>
      </c>
    </row>
    <row r="272" s="2" customFormat="1" ht="24.15" customHeight="1">
      <c r="A272" s="42"/>
      <c r="B272" s="43"/>
      <c r="C272" s="216" t="s">
        <v>541</v>
      </c>
      <c r="D272" s="216" t="s">
        <v>221</v>
      </c>
      <c r="E272" s="217" t="s">
        <v>828</v>
      </c>
      <c r="F272" s="218" t="s">
        <v>829</v>
      </c>
      <c r="G272" s="219" t="s">
        <v>240</v>
      </c>
      <c r="H272" s="220">
        <v>63</v>
      </c>
      <c r="I272" s="221"/>
      <c r="J272" s="222">
        <f>ROUND(I272*H272,2)</f>
        <v>0</v>
      </c>
      <c r="K272" s="218" t="s">
        <v>225</v>
      </c>
      <c r="L272" s="48"/>
      <c r="M272" s="223" t="s">
        <v>32</v>
      </c>
      <c r="N272" s="224" t="s">
        <v>48</v>
      </c>
      <c r="O272" s="88"/>
      <c r="P272" s="225">
        <f>O272*H272</f>
        <v>0</v>
      </c>
      <c r="Q272" s="225">
        <v>0</v>
      </c>
      <c r="R272" s="225">
        <f>Q272*H272</f>
        <v>0</v>
      </c>
      <c r="S272" s="225">
        <v>0</v>
      </c>
      <c r="T272" s="226">
        <f>S272*H272</f>
        <v>0</v>
      </c>
      <c r="U272" s="42"/>
      <c r="V272" s="42"/>
      <c r="W272" s="42"/>
      <c r="X272" s="42"/>
      <c r="Y272" s="42"/>
      <c r="Z272" s="42"/>
      <c r="AA272" s="42"/>
      <c r="AB272" s="42"/>
      <c r="AC272" s="42"/>
      <c r="AD272" s="42"/>
      <c r="AE272" s="42"/>
      <c r="AR272" s="227" t="s">
        <v>226</v>
      </c>
      <c r="AT272" s="227" t="s">
        <v>221</v>
      </c>
      <c r="AU272" s="227" t="s">
        <v>86</v>
      </c>
      <c r="AY272" s="20" t="s">
        <v>219</v>
      </c>
      <c r="BE272" s="228">
        <f>IF(N272="základní",J272,0)</f>
        <v>0</v>
      </c>
      <c r="BF272" s="228">
        <f>IF(N272="snížená",J272,0)</f>
        <v>0</v>
      </c>
      <c r="BG272" s="228">
        <f>IF(N272="zákl. přenesená",J272,0)</f>
        <v>0</v>
      </c>
      <c r="BH272" s="228">
        <f>IF(N272="sníž. přenesená",J272,0)</f>
        <v>0</v>
      </c>
      <c r="BI272" s="228">
        <f>IF(N272="nulová",J272,0)</f>
        <v>0</v>
      </c>
      <c r="BJ272" s="20" t="s">
        <v>84</v>
      </c>
      <c r="BK272" s="228">
        <f>ROUND(I272*H272,2)</f>
        <v>0</v>
      </c>
      <c r="BL272" s="20" t="s">
        <v>226</v>
      </c>
      <c r="BM272" s="227" t="s">
        <v>830</v>
      </c>
    </row>
    <row r="273" s="2" customFormat="1">
      <c r="A273" s="42"/>
      <c r="B273" s="43"/>
      <c r="C273" s="44"/>
      <c r="D273" s="231" t="s">
        <v>663</v>
      </c>
      <c r="E273" s="44"/>
      <c r="F273" s="276" t="s">
        <v>831</v>
      </c>
      <c r="G273" s="44"/>
      <c r="H273" s="44"/>
      <c r="I273" s="277"/>
      <c r="J273" s="44"/>
      <c r="K273" s="44"/>
      <c r="L273" s="48"/>
      <c r="M273" s="278"/>
      <c r="N273" s="279"/>
      <c r="O273" s="88"/>
      <c r="P273" s="88"/>
      <c r="Q273" s="88"/>
      <c r="R273" s="88"/>
      <c r="S273" s="88"/>
      <c r="T273" s="89"/>
      <c r="U273" s="42"/>
      <c r="V273" s="42"/>
      <c r="W273" s="42"/>
      <c r="X273" s="42"/>
      <c r="Y273" s="42"/>
      <c r="Z273" s="42"/>
      <c r="AA273" s="42"/>
      <c r="AB273" s="42"/>
      <c r="AC273" s="42"/>
      <c r="AD273" s="42"/>
      <c r="AE273" s="42"/>
      <c r="AT273" s="20" t="s">
        <v>663</v>
      </c>
      <c r="AU273" s="20" t="s">
        <v>86</v>
      </c>
    </row>
    <row r="274" s="13" customFormat="1">
      <c r="A274" s="13"/>
      <c r="B274" s="229"/>
      <c r="C274" s="230"/>
      <c r="D274" s="231" t="s">
        <v>228</v>
      </c>
      <c r="E274" s="232" t="s">
        <v>32</v>
      </c>
      <c r="F274" s="233" t="s">
        <v>517</v>
      </c>
      <c r="G274" s="230"/>
      <c r="H274" s="234">
        <v>63</v>
      </c>
      <c r="I274" s="235"/>
      <c r="J274" s="230"/>
      <c r="K274" s="230"/>
      <c r="L274" s="236"/>
      <c r="M274" s="237"/>
      <c r="N274" s="238"/>
      <c r="O274" s="238"/>
      <c r="P274" s="238"/>
      <c r="Q274" s="238"/>
      <c r="R274" s="238"/>
      <c r="S274" s="238"/>
      <c r="T274" s="239"/>
      <c r="U274" s="13"/>
      <c r="V274" s="13"/>
      <c r="W274" s="13"/>
      <c r="X274" s="13"/>
      <c r="Y274" s="13"/>
      <c r="Z274" s="13"/>
      <c r="AA274" s="13"/>
      <c r="AB274" s="13"/>
      <c r="AC274" s="13"/>
      <c r="AD274" s="13"/>
      <c r="AE274" s="13"/>
      <c r="AT274" s="240" t="s">
        <v>228</v>
      </c>
      <c r="AU274" s="240" t="s">
        <v>86</v>
      </c>
      <c r="AV274" s="13" t="s">
        <v>86</v>
      </c>
      <c r="AW274" s="13" t="s">
        <v>39</v>
      </c>
      <c r="AX274" s="13" t="s">
        <v>84</v>
      </c>
      <c r="AY274" s="240" t="s">
        <v>219</v>
      </c>
    </row>
    <row r="275" s="2" customFormat="1" ht="24.15" customHeight="1">
      <c r="A275" s="42"/>
      <c r="B275" s="43"/>
      <c r="C275" s="216" t="s">
        <v>546</v>
      </c>
      <c r="D275" s="216" t="s">
        <v>221</v>
      </c>
      <c r="E275" s="217" t="s">
        <v>832</v>
      </c>
      <c r="F275" s="218" t="s">
        <v>833</v>
      </c>
      <c r="G275" s="219" t="s">
        <v>224</v>
      </c>
      <c r="H275" s="220">
        <v>2909.3400000000001</v>
      </c>
      <c r="I275" s="221"/>
      <c r="J275" s="222">
        <f>ROUND(I275*H275,2)</f>
        <v>0</v>
      </c>
      <c r="K275" s="218" t="s">
        <v>225</v>
      </c>
      <c r="L275" s="48"/>
      <c r="M275" s="223" t="s">
        <v>32</v>
      </c>
      <c r="N275" s="224" t="s">
        <v>48</v>
      </c>
      <c r="O275" s="88"/>
      <c r="P275" s="225">
        <f>O275*H275</f>
        <v>0</v>
      </c>
      <c r="Q275" s="225">
        <v>0</v>
      </c>
      <c r="R275" s="225">
        <f>Q275*H275</f>
        <v>0</v>
      </c>
      <c r="S275" s="225">
        <v>0</v>
      </c>
      <c r="T275" s="226">
        <f>S275*H275</f>
        <v>0</v>
      </c>
      <c r="U275" s="42"/>
      <c r="V275" s="42"/>
      <c r="W275" s="42"/>
      <c r="X275" s="42"/>
      <c r="Y275" s="42"/>
      <c r="Z275" s="42"/>
      <c r="AA275" s="42"/>
      <c r="AB275" s="42"/>
      <c r="AC275" s="42"/>
      <c r="AD275" s="42"/>
      <c r="AE275" s="42"/>
      <c r="AR275" s="227" t="s">
        <v>226</v>
      </c>
      <c r="AT275" s="227" t="s">
        <v>221</v>
      </c>
      <c r="AU275" s="227" t="s">
        <v>86</v>
      </c>
      <c r="AY275" s="20" t="s">
        <v>219</v>
      </c>
      <c r="BE275" s="228">
        <f>IF(N275="základní",J275,0)</f>
        <v>0</v>
      </c>
      <c r="BF275" s="228">
        <f>IF(N275="snížená",J275,0)</f>
        <v>0</v>
      </c>
      <c r="BG275" s="228">
        <f>IF(N275="zákl. přenesená",J275,0)</f>
        <v>0</v>
      </c>
      <c r="BH275" s="228">
        <f>IF(N275="sníž. přenesená",J275,0)</f>
        <v>0</v>
      </c>
      <c r="BI275" s="228">
        <f>IF(N275="nulová",J275,0)</f>
        <v>0</v>
      </c>
      <c r="BJ275" s="20" t="s">
        <v>84</v>
      </c>
      <c r="BK275" s="228">
        <f>ROUND(I275*H275,2)</f>
        <v>0</v>
      </c>
      <c r="BL275" s="20" t="s">
        <v>226</v>
      </c>
      <c r="BM275" s="227" t="s">
        <v>834</v>
      </c>
    </row>
    <row r="276" s="13" customFormat="1">
      <c r="A276" s="13"/>
      <c r="B276" s="229"/>
      <c r="C276" s="230"/>
      <c r="D276" s="231" t="s">
        <v>228</v>
      </c>
      <c r="E276" s="232" t="s">
        <v>32</v>
      </c>
      <c r="F276" s="233" t="s">
        <v>835</v>
      </c>
      <c r="G276" s="230"/>
      <c r="H276" s="234">
        <v>2909.3400000000001</v>
      </c>
      <c r="I276" s="235"/>
      <c r="J276" s="230"/>
      <c r="K276" s="230"/>
      <c r="L276" s="236"/>
      <c r="M276" s="237"/>
      <c r="N276" s="238"/>
      <c r="O276" s="238"/>
      <c r="P276" s="238"/>
      <c r="Q276" s="238"/>
      <c r="R276" s="238"/>
      <c r="S276" s="238"/>
      <c r="T276" s="239"/>
      <c r="U276" s="13"/>
      <c r="V276" s="13"/>
      <c r="W276" s="13"/>
      <c r="X276" s="13"/>
      <c r="Y276" s="13"/>
      <c r="Z276" s="13"/>
      <c r="AA276" s="13"/>
      <c r="AB276" s="13"/>
      <c r="AC276" s="13"/>
      <c r="AD276" s="13"/>
      <c r="AE276" s="13"/>
      <c r="AT276" s="240" t="s">
        <v>228</v>
      </c>
      <c r="AU276" s="240" t="s">
        <v>86</v>
      </c>
      <c r="AV276" s="13" t="s">
        <v>86</v>
      </c>
      <c r="AW276" s="13" t="s">
        <v>39</v>
      </c>
      <c r="AX276" s="13" t="s">
        <v>84</v>
      </c>
      <c r="AY276" s="240" t="s">
        <v>219</v>
      </c>
    </row>
    <row r="277" s="2" customFormat="1" ht="16.5" customHeight="1">
      <c r="A277" s="42"/>
      <c r="B277" s="43"/>
      <c r="C277" s="216" t="s">
        <v>836</v>
      </c>
      <c r="D277" s="216" t="s">
        <v>221</v>
      </c>
      <c r="E277" s="217" t="s">
        <v>837</v>
      </c>
      <c r="F277" s="218" t="s">
        <v>838</v>
      </c>
      <c r="G277" s="219" t="s">
        <v>224</v>
      </c>
      <c r="H277" s="220">
        <v>3.6000000000000001</v>
      </c>
      <c r="I277" s="221"/>
      <c r="J277" s="222">
        <f>ROUND(I277*H277,2)</f>
        <v>0</v>
      </c>
      <c r="K277" s="218" t="s">
        <v>651</v>
      </c>
      <c r="L277" s="48"/>
      <c r="M277" s="223" t="s">
        <v>32</v>
      </c>
      <c r="N277" s="224" t="s">
        <v>48</v>
      </c>
      <c r="O277" s="88"/>
      <c r="P277" s="225">
        <f>O277*H277</f>
        <v>0</v>
      </c>
      <c r="Q277" s="225">
        <v>0</v>
      </c>
      <c r="R277" s="225">
        <f>Q277*H277</f>
        <v>0</v>
      </c>
      <c r="S277" s="225">
        <v>0</v>
      </c>
      <c r="T277" s="226">
        <f>S277*H277</f>
        <v>0</v>
      </c>
      <c r="U277" s="42"/>
      <c r="V277" s="42"/>
      <c r="W277" s="42"/>
      <c r="X277" s="42"/>
      <c r="Y277" s="42"/>
      <c r="Z277" s="42"/>
      <c r="AA277" s="42"/>
      <c r="AB277" s="42"/>
      <c r="AC277" s="42"/>
      <c r="AD277" s="42"/>
      <c r="AE277" s="42"/>
      <c r="AR277" s="227" t="s">
        <v>226</v>
      </c>
      <c r="AT277" s="227" t="s">
        <v>221</v>
      </c>
      <c r="AU277" s="227" t="s">
        <v>86</v>
      </c>
      <c r="AY277" s="20" t="s">
        <v>219</v>
      </c>
      <c r="BE277" s="228">
        <f>IF(N277="základní",J277,0)</f>
        <v>0</v>
      </c>
      <c r="BF277" s="228">
        <f>IF(N277="snížená",J277,0)</f>
        <v>0</v>
      </c>
      <c r="BG277" s="228">
        <f>IF(N277="zákl. přenesená",J277,0)</f>
        <v>0</v>
      </c>
      <c r="BH277" s="228">
        <f>IF(N277="sníž. přenesená",J277,0)</f>
        <v>0</v>
      </c>
      <c r="BI277" s="228">
        <f>IF(N277="nulová",J277,0)</f>
        <v>0</v>
      </c>
      <c r="BJ277" s="20" t="s">
        <v>84</v>
      </c>
      <c r="BK277" s="228">
        <f>ROUND(I277*H277,2)</f>
        <v>0</v>
      </c>
      <c r="BL277" s="20" t="s">
        <v>226</v>
      </c>
      <c r="BM277" s="227" t="s">
        <v>839</v>
      </c>
    </row>
    <row r="278" s="13" customFormat="1">
      <c r="A278" s="13"/>
      <c r="B278" s="229"/>
      <c r="C278" s="230"/>
      <c r="D278" s="231" t="s">
        <v>228</v>
      </c>
      <c r="E278" s="232" t="s">
        <v>32</v>
      </c>
      <c r="F278" s="233" t="s">
        <v>840</v>
      </c>
      <c r="G278" s="230"/>
      <c r="H278" s="234">
        <v>3.6000000000000001</v>
      </c>
      <c r="I278" s="235"/>
      <c r="J278" s="230"/>
      <c r="K278" s="230"/>
      <c r="L278" s="236"/>
      <c r="M278" s="237"/>
      <c r="N278" s="238"/>
      <c r="O278" s="238"/>
      <c r="P278" s="238"/>
      <c r="Q278" s="238"/>
      <c r="R278" s="238"/>
      <c r="S278" s="238"/>
      <c r="T278" s="239"/>
      <c r="U278" s="13"/>
      <c r="V278" s="13"/>
      <c r="W278" s="13"/>
      <c r="X278" s="13"/>
      <c r="Y278" s="13"/>
      <c r="Z278" s="13"/>
      <c r="AA278" s="13"/>
      <c r="AB278" s="13"/>
      <c r="AC278" s="13"/>
      <c r="AD278" s="13"/>
      <c r="AE278" s="13"/>
      <c r="AT278" s="240" t="s">
        <v>228</v>
      </c>
      <c r="AU278" s="240" t="s">
        <v>86</v>
      </c>
      <c r="AV278" s="13" t="s">
        <v>86</v>
      </c>
      <c r="AW278" s="13" t="s">
        <v>39</v>
      </c>
      <c r="AX278" s="13" t="s">
        <v>84</v>
      </c>
      <c r="AY278" s="240" t="s">
        <v>219</v>
      </c>
    </row>
    <row r="279" s="12" customFormat="1" ht="22.8" customHeight="1">
      <c r="A279" s="12"/>
      <c r="B279" s="200"/>
      <c r="C279" s="201"/>
      <c r="D279" s="202" t="s">
        <v>76</v>
      </c>
      <c r="E279" s="214" t="s">
        <v>533</v>
      </c>
      <c r="F279" s="214" t="s">
        <v>534</v>
      </c>
      <c r="G279" s="201"/>
      <c r="H279" s="201"/>
      <c r="I279" s="204"/>
      <c r="J279" s="215">
        <f>BK279</f>
        <v>0</v>
      </c>
      <c r="K279" s="201"/>
      <c r="L279" s="206"/>
      <c r="M279" s="207"/>
      <c r="N279" s="208"/>
      <c r="O279" s="208"/>
      <c r="P279" s="209">
        <f>SUM(P280:P331)</f>
        <v>0</v>
      </c>
      <c r="Q279" s="208"/>
      <c r="R279" s="209">
        <f>SUM(R280:R331)</f>
        <v>0</v>
      </c>
      <c r="S279" s="208"/>
      <c r="T279" s="210">
        <f>SUM(T280:T331)</f>
        <v>0</v>
      </c>
      <c r="U279" s="12"/>
      <c r="V279" s="12"/>
      <c r="W279" s="12"/>
      <c r="X279" s="12"/>
      <c r="Y279" s="12"/>
      <c r="Z279" s="12"/>
      <c r="AA279" s="12"/>
      <c r="AB279" s="12"/>
      <c r="AC279" s="12"/>
      <c r="AD279" s="12"/>
      <c r="AE279" s="12"/>
      <c r="AR279" s="211" t="s">
        <v>226</v>
      </c>
      <c r="AT279" s="212" t="s">
        <v>76</v>
      </c>
      <c r="AU279" s="212" t="s">
        <v>84</v>
      </c>
      <c r="AY279" s="211" t="s">
        <v>219</v>
      </c>
      <c r="BK279" s="213">
        <f>SUM(BK280:BK331)</f>
        <v>0</v>
      </c>
    </row>
    <row r="280" s="2" customFormat="1" ht="21.75" customHeight="1">
      <c r="A280" s="42"/>
      <c r="B280" s="43"/>
      <c r="C280" s="216" t="s">
        <v>841</v>
      </c>
      <c r="D280" s="216" t="s">
        <v>221</v>
      </c>
      <c r="E280" s="217" t="s">
        <v>576</v>
      </c>
      <c r="F280" s="218" t="s">
        <v>577</v>
      </c>
      <c r="G280" s="219" t="s">
        <v>567</v>
      </c>
      <c r="H280" s="220">
        <v>476.928</v>
      </c>
      <c r="I280" s="221"/>
      <c r="J280" s="222">
        <f>ROUND(I280*H280,2)</f>
        <v>0</v>
      </c>
      <c r="K280" s="218" t="s">
        <v>225</v>
      </c>
      <c r="L280" s="48"/>
      <c r="M280" s="223" t="s">
        <v>32</v>
      </c>
      <c r="N280" s="224" t="s">
        <v>48</v>
      </c>
      <c r="O280" s="88"/>
      <c r="P280" s="225">
        <f>O280*H280</f>
        <v>0</v>
      </c>
      <c r="Q280" s="225">
        <v>0</v>
      </c>
      <c r="R280" s="225">
        <f>Q280*H280</f>
        <v>0</v>
      </c>
      <c r="S280" s="225">
        <v>0</v>
      </c>
      <c r="T280" s="226">
        <f>S280*H280</f>
        <v>0</v>
      </c>
      <c r="U280" s="42"/>
      <c r="V280" s="42"/>
      <c r="W280" s="42"/>
      <c r="X280" s="42"/>
      <c r="Y280" s="42"/>
      <c r="Z280" s="42"/>
      <c r="AA280" s="42"/>
      <c r="AB280" s="42"/>
      <c r="AC280" s="42"/>
      <c r="AD280" s="42"/>
      <c r="AE280" s="42"/>
      <c r="AR280" s="227" t="s">
        <v>241</v>
      </c>
      <c r="AT280" s="227" t="s">
        <v>221</v>
      </c>
      <c r="AU280" s="227" t="s">
        <v>86</v>
      </c>
      <c r="AY280" s="20" t="s">
        <v>219</v>
      </c>
      <c r="BE280" s="228">
        <f>IF(N280="základní",J280,0)</f>
        <v>0</v>
      </c>
      <c r="BF280" s="228">
        <f>IF(N280="snížená",J280,0)</f>
        <v>0</v>
      </c>
      <c r="BG280" s="228">
        <f>IF(N280="zákl. přenesená",J280,0)</f>
        <v>0</v>
      </c>
      <c r="BH280" s="228">
        <f>IF(N280="sníž. přenesená",J280,0)</f>
        <v>0</v>
      </c>
      <c r="BI280" s="228">
        <f>IF(N280="nulová",J280,0)</f>
        <v>0</v>
      </c>
      <c r="BJ280" s="20" t="s">
        <v>84</v>
      </c>
      <c r="BK280" s="228">
        <f>ROUND(I280*H280,2)</f>
        <v>0</v>
      </c>
      <c r="BL280" s="20" t="s">
        <v>241</v>
      </c>
      <c r="BM280" s="227" t="s">
        <v>842</v>
      </c>
    </row>
    <row r="281" s="13" customFormat="1">
      <c r="A281" s="13"/>
      <c r="B281" s="229"/>
      <c r="C281" s="230"/>
      <c r="D281" s="231" t="s">
        <v>228</v>
      </c>
      <c r="E281" s="232" t="s">
        <v>32</v>
      </c>
      <c r="F281" s="233" t="s">
        <v>843</v>
      </c>
      <c r="G281" s="230"/>
      <c r="H281" s="234">
        <v>476.928</v>
      </c>
      <c r="I281" s="235"/>
      <c r="J281" s="230"/>
      <c r="K281" s="230"/>
      <c r="L281" s="236"/>
      <c r="M281" s="237"/>
      <c r="N281" s="238"/>
      <c r="O281" s="238"/>
      <c r="P281" s="238"/>
      <c r="Q281" s="238"/>
      <c r="R281" s="238"/>
      <c r="S281" s="238"/>
      <c r="T281" s="239"/>
      <c r="U281" s="13"/>
      <c r="V281" s="13"/>
      <c r="W281" s="13"/>
      <c r="X281" s="13"/>
      <c r="Y281" s="13"/>
      <c r="Z281" s="13"/>
      <c r="AA281" s="13"/>
      <c r="AB281" s="13"/>
      <c r="AC281" s="13"/>
      <c r="AD281" s="13"/>
      <c r="AE281" s="13"/>
      <c r="AT281" s="240" t="s">
        <v>228</v>
      </c>
      <c r="AU281" s="240" t="s">
        <v>86</v>
      </c>
      <c r="AV281" s="13" t="s">
        <v>86</v>
      </c>
      <c r="AW281" s="13" t="s">
        <v>39</v>
      </c>
      <c r="AX281" s="13" t="s">
        <v>84</v>
      </c>
      <c r="AY281" s="240" t="s">
        <v>219</v>
      </c>
    </row>
    <row r="282" s="2" customFormat="1" ht="37.8" customHeight="1">
      <c r="A282" s="42"/>
      <c r="B282" s="43"/>
      <c r="C282" s="216" t="s">
        <v>844</v>
      </c>
      <c r="D282" s="216" t="s">
        <v>221</v>
      </c>
      <c r="E282" s="217" t="s">
        <v>565</v>
      </c>
      <c r="F282" s="218" t="s">
        <v>566</v>
      </c>
      <c r="G282" s="219" t="s">
        <v>567</v>
      </c>
      <c r="H282" s="220">
        <v>17741.896000000001</v>
      </c>
      <c r="I282" s="221"/>
      <c r="J282" s="222">
        <f>ROUND(I282*H282,2)</f>
        <v>0</v>
      </c>
      <c r="K282" s="218" t="s">
        <v>225</v>
      </c>
      <c r="L282" s="48"/>
      <c r="M282" s="223" t="s">
        <v>32</v>
      </c>
      <c r="N282" s="224" t="s">
        <v>48</v>
      </c>
      <c r="O282" s="88"/>
      <c r="P282" s="225">
        <f>O282*H282</f>
        <v>0</v>
      </c>
      <c r="Q282" s="225">
        <v>0</v>
      </c>
      <c r="R282" s="225">
        <f>Q282*H282</f>
        <v>0</v>
      </c>
      <c r="S282" s="225">
        <v>0</v>
      </c>
      <c r="T282" s="226">
        <f>S282*H282</f>
        <v>0</v>
      </c>
      <c r="U282" s="42"/>
      <c r="V282" s="42"/>
      <c r="W282" s="42"/>
      <c r="X282" s="42"/>
      <c r="Y282" s="42"/>
      <c r="Z282" s="42"/>
      <c r="AA282" s="42"/>
      <c r="AB282" s="42"/>
      <c r="AC282" s="42"/>
      <c r="AD282" s="42"/>
      <c r="AE282" s="42"/>
      <c r="AR282" s="227" t="s">
        <v>241</v>
      </c>
      <c r="AT282" s="227" t="s">
        <v>221</v>
      </c>
      <c r="AU282" s="227" t="s">
        <v>86</v>
      </c>
      <c r="AY282" s="20" t="s">
        <v>219</v>
      </c>
      <c r="BE282" s="228">
        <f>IF(N282="základní",J282,0)</f>
        <v>0</v>
      </c>
      <c r="BF282" s="228">
        <f>IF(N282="snížená",J282,0)</f>
        <v>0</v>
      </c>
      <c r="BG282" s="228">
        <f>IF(N282="zákl. přenesená",J282,0)</f>
        <v>0</v>
      </c>
      <c r="BH282" s="228">
        <f>IF(N282="sníž. přenesená",J282,0)</f>
        <v>0</v>
      </c>
      <c r="BI282" s="228">
        <f>IF(N282="nulová",J282,0)</f>
        <v>0</v>
      </c>
      <c r="BJ282" s="20" t="s">
        <v>84</v>
      </c>
      <c r="BK282" s="228">
        <f>ROUND(I282*H282,2)</f>
        <v>0</v>
      </c>
      <c r="BL282" s="20" t="s">
        <v>241</v>
      </c>
      <c r="BM282" s="227" t="s">
        <v>845</v>
      </c>
    </row>
    <row r="283" s="15" customFormat="1">
      <c r="A283" s="15"/>
      <c r="B283" s="266"/>
      <c r="C283" s="267"/>
      <c r="D283" s="231" t="s">
        <v>228</v>
      </c>
      <c r="E283" s="268" t="s">
        <v>32</v>
      </c>
      <c r="F283" s="269" t="s">
        <v>846</v>
      </c>
      <c r="G283" s="267"/>
      <c r="H283" s="268" t="s">
        <v>32</v>
      </c>
      <c r="I283" s="270"/>
      <c r="J283" s="267"/>
      <c r="K283" s="267"/>
      <c r="L283" s="271"/>
      <c r="M283" s="272"/>
      <c r="N283" s="273"/>
      <c r="O283" s="273"/>
      <c r="P283" s="273"/>
      <c r="Q283" s="273"/>
      <c r="R283" s="273"/>
      <c r="S283" s="273"/>
      <c r="T283" s="274"/>
      <c r="U283" s="15"/>
      <c r="V283" s="15"/>
      <c r="W283" s="15"/>
      <c r="X283" s="15"/>
      <c r="Y283" s="15"/>
      <c r="Z283" s="15"/>
      <c r="AA283" s="15"/>
      <c r="AB283" s="15"/>
      <c r="AC283" s="15"/>
      <c r="AD283" s="15"/>
      <c r="AE283" s="15"/>
      <c r="AT283" s="275" t="s">
        <v>228</v>
      </c>
      <c r="AU283" s="275" t="s">
        <v>86</v>
      </c>
      <c r="AV283" s="15" t="s">
        <v>84</v>
      </c>
      <c r="AW283" s="15" t="s">
        <v>39</v>
      </c>
      <c r="AX283" s="15" t="s">
        <v>77</v>
      </c>
      <c r="AY283" s="275" t="s">
        <v>219</v>
      </c>
    </row>
    <row r="284" s="13" customFormat="1">
      <c r="A284" s="13"/>
      <c r="B284" s="229"/>
      <c r="C284" s="230"/>
      <c r="D284" s="231" t="s">
        <v>228</v>
      </c>
      <c r="E284" s="232" t="s">
        <v>32</v>
      </c>
      <c r="F284" s="233" t="s">
        <v>847</v>
      </c>
      <c r="G284" s="230"/>
      <c r="H284" s="234">
        <v>5818.6800000000003</v>
      </c>
      <c r="I284" s="235"/>
      <c r="J284" s="230"/>
      <c r="K284" s="230"/>
      <c r="L284" s="236"/>
      <c r="M284" s="237"/>
      <c r="N284" s="238"/>
      <c r="O284" s="238"/>
      <c r="P284" s="238"/>
      <c r="Q284" s="238"/>
      <c r="R284" s="238"/>
      <c r="S284" s="238"/>
      <c r="T284" s="239"/>
      <c r="U284" s="13"/>
      <c r="V284" s="13"/>
      <c r="W284" s="13"/>
      <c r="X284" s="13"/>
      <c r="Y284" s="13"/>
      <c r="Z284" s="13"/>
      <c r="AA284" s="13"/>
      <c r="AB284" s="13"/>
      <c r="AC284" s="13"/>
      <c r="AD284" s="13"/>
      <c r="AE284" s="13"/>
      <c r="AT284" s="240" t="s">
        <v>228</v>
      </c>
      <c r="AU284" s="240" t="s">
        <v>86</v>
      </c>
      <c r="AV284" s="13" t="s">
        <v>86</v>
      </c>
      <c r="AW284" s="13" t="s">
        <v>39</v>
      </c>
      <c r="AX284" s="13" t="s">
        <v>77</v>
      </c>
      <c r="AY284" s="240" t="s">
        <v>219</v>
      </c>
    </row>
    <row r="285" s="13" customFormat="1">
      <c r="A285" s="13"/>
      <c r="B285" s="229"/>
      <c r="C285" s="230"/>
      <c r="D285" s="231" t="s">
        <v>228</v>
      </c>
      <c r="E285" s="232" t="s">
        <v>32</v>
      </c>
      <c r="F285" s="233" t="s">
        <v>848</v>
      </c>
      <c r="G285" s="230"/>
      <c r="H285" s="234">
        <v>9</v>
      </c>
      <c r="I285" s="235"/>
      <c r="J285" s="230"/>
      <c r="K285" s="230"/>
      <c r="L285" s="236"/>
      <c r="M285" s="237"/>
      <c r="N285" s="238"/>
      <c r="O285" s="238"/>
      <c r="P285" s="238"/>
      <c r="Q285" s="238"/>
      <c r="R285" s="238"/>
      <c r="S285" s="238"/>
      <c r="T285" s="239"/>
      <c r="U285" s="13"/>
      <c r="V285" s="13"/>
      <c r="W285" s="13"/>
      <c r="X285" s="13"/>
      <c r="Y285" s="13"/>
      <c r="Z285" s="13"/>
      <c r="AA285" s="13"/>
      <c r="AB285" s="13"/>
      <c r="AC285" s="13"/>
      <c r="AD285" s="13"/>
      <c r="AE285" s="13"/>
      <c r="AT285" s="240" t="s">
        <v>228</v>
      </c>
      <c r="AU285" s="240" t="s">
        <v>86</v>
      </c>
      <c r="AV285" s="13" t="s">
        <v>86</v>
      </c>
      <c r="AW285" s="13" t="s">
        <v>39</v>
      </c>
      <c r="AX285" s="13" t="s">
        <v>77</v>
      </c>
      <c r="AY285" s="240" t="s">
        <v>219</v>
      </c>
    </row>
    <row r="286" s="13" customFormat="1">
      <c r="A286" s="13"/>
      <c r="B286" s="229"/>
      <c r="C286" s="230"/>
      <c r="D286" s="231" t="s">
        <v>228</v>
      </c>
      <c r="E286" s="232" t="s">
        <v>32</v>
      </c>
      <c r="F286" s="233" t="s">
        <v>598</v>
      </c>
      <c r="G286" s="230"/>
      <c r="H286" s="234">
        <v>6.2999999999999998</v>
      </c>
      <c r="I286" s="235"/>
      <c r="J286" s="230"/>
      <c r="K286" s="230"/>
      <c r="L286" s="236"/>
      <c r="M286" s="237"/>
      <c r="N286" s="238"/>
      <c r="O286" s="238"/>
      <c r="P286" s="238"/>
      <c r="Q286" s="238"/>
      <c r="R286" s="238"/>
      <c r="S286" s="238"/>
      <c r="T286" s="239"/>
      <c r="U286" s="13"/>
      <c r="V286" s="13"/>
      <c r="W286" s="13"/>
      <c r="X286" s="13"/>
      <c r="Y286" s="13"/>
      <c r="Z286" s="13"/>
      <c r="AA286" s="13"/>
      <c r="AB286" s="13"/>
      <c r="AC286" s="13"/>
      <c r="AD286" s="13"/>
      <c r="AE286" s="13"/>
      <c r="AT286" s="240" t="s">
        <v>228</v>
      </c>
      <c r="AU286" s="240" t="s">
        <v>86</v>
      </c>
      <c r="AV286" s="13" t="s">
        <v>86</v>
      </c>
      <c r="AW286" s="13" t="s">
        <v>39</v>
      </c>
      <c r="AX286" s="13" t="s">
        <v>77</v>
      </c>
      <c r="AY286" s="240" t="s">
        <v>219</v>
      </c>
    </row>
    <row r="287" s="13" customFormat="1">
      <c r="A287" s="13"/>
      <c r="B287" s="229"/>
      <c r="C287" s="230"/>
      <c r="D287" s="231" t="s">
        <v>228</v>
      </c>
      <c r="E287" s="232" t="s">
        <v>32</v>
      </c>
      <c r="F287" s="233" t="s">
        <v>849</v>
      </c>
      <c r="G287" s="230"/>
      <c r="H287" s="234">
        <v>953.85599999999999</v>
      </c>
      <c r="I287" s="235"/>
      <c r="J287" s="230"/>
      <c r="K287" s="230"/>
      <c r="L287" s="236"/>
      <c r="M287" s="237"/>
      <c r="N287" s="238"/>
      <c r="O287" s="238"/>
      <c r="P287" s="238"/>
      <c r="Q287" s="238"/>
      <c r="R287" s="238"/>
      <c r="S287" s="238"/>
      <c r="T287" s="239"/>
      <c r="U287" s="13"/>
      <c r="V287" s="13"/>
      <c r="W287" s="13"/>
      <c r="X287" s="13"/>
      <c r="Y287" s="13"/>
      <c r="Z287" s="13"/>
      <c r="AA287" s="13"/>
      <c r="AB287" s="13"/>
      <c r="AC287" s="13"/>
      <c r="AD287" s="13"/>
      <c r="AE287" s="13"/>
      <c r="AT287" s="240" t="s">
        <v>228</v>
      </c>
      <c r="AU287" s="240" t="s">
        <v>86</v>
      </c>
      <c r="AV287" s="13" t="s">
        <v>86</v>
      </c>
      <c r="AW287" s="13" t="s">
        <v>39</v>
      </c>
      <c r="AX287" s="13" t="s">
        <v>77</v>
      </c>
      <c r="AY287" s="240" t="s">
        <v>219</v>
      </c>
    </row>
    <row r="288" s="13" customFormat="1">
      <c r="A288" s="13"/>
      <c r="B288" s="229"/>
      <c r="C288" s="230"/>
      <c r="D288" s="231" t="s">
        <v>228</v>
      </c>
      <c r="E288" s="232" t="s">
        <v>32</v>
      </c>
      <c r="F288" s="233" t="s">
        <v>850</v>
      </c>
      <c r="G288" s="230"/>
      <c r="H288" s="234">
        <v>10954.06</v>
      </c>
      <c r="I288" s="235"/>
      <c r="J288" s="230"/>
      <c r="K288" s="230"/>
      <c r="L288" s="236"/>
      <c r="M288" s="237"/>
      <c r="N288" s="238"/>
      <c r="O288" s="238"/>
      <c r="P288" s="238"/>
      <c r="Q288" s="238"/>
      <c r="R288" s="238"/>
      <c r="S288" s="238"/>
      <c r="T288" s="239"/>
      <c r="U288" s="13"/>
      <c r="V288" s="13"/>
      <c r="W288" s="13"/>
      <c r="X288" s="13"/>
      <c r="Y288" s="13"/>
      <c r="Z288" s="13"/>
      <c r="AA288" s="13"/>
      <c r="AB288" s="13"/>
      <c r="AC288" s="13"/>
      <c r="AD288" s="13"/>
      <c r="AE288" s="13"/>
      <c r="AT288" s="240" t="s">
        <v>228</v>
      </c>
      <c r="AU288" s="240" t="s">
        <v>86</v>
      </c>
      <c r="AV288" s="13" t="s">
        <v>86</v>
      </c>
      <c r="AW288" s="13" t="s">
        <v>39</v>
      </c>
      <c r="AX288" s="13" t="s">
        <v>77</v>
      </c>
      <c r="AY288" s="240" t="s">
        <v>219</v>
      </c>
    </row>
    <row r="289" s="14" customFormat="1">
      <c r="A289" s="14"/>
      <c r="B289" s="241"/>
      <c r="C289" s="242"/>
      <c r="D289" s="231" t="s">
        <v>228</v>
      </c>
      <c r="E289" s="243" t="s">
        <v>32</v>
      </c>
      <c r="F289" s="244" t="s">
        <v>231</v>
      </c>
      <c r="G289" s="242"/>
      <c r="H289" s="245">
        <v>17741.896000000001</v>
      </c>
      <c r="I289" s="246"/>
      <c r="J289" s="242"/>
      <c r="K289" s="242"/>
      <c r="L289" s="247"/>
      <c r="M289" s="248"/>
      <c r="N289" s="249"/>
      <c r="O289" s="249"/>
      <c r="P289" s="249"/>
      <c r="Q289" s="249"/>
      <c r="R289" s="249"/>
      <c r="S289" s="249"/>
      <c r="T289" s="250"/>
      <c r="U289" s="14"/>
      <c r="V289" s="14"/>
      <c r="W289" s="14"/>
      <c r="X289" s="14"/>
      <c r="Y289" s="14"/>
      <c r="Z289" s="14"/>
      <c r="AA289" s="14"/>
      <c r="AB289" s="14"/>
      <c r="AC289" s="14"/>
      <c r="AD289" s="14"/>
      <c r="AE289" s="14"/>
      <c r="AT289" s="251" t="s">
        <v>228</v>
      </c>
      <c r="AU289" s="251" t="s">
        <v>86</v>
      </c>
      <c r="AV289" s="14" t="s">
        <v>226</v>
      </c>
      <c r="AW289" s="14" t="s">
        <v>39</v>
      </c>
      <c r="AX289" s="14" t="s">
        <v>84</v>
      </c>
      <c r="AY289" s="251" t="s">
        <v>219</v>
      </c>
    </row>
    <row r="290" s="2" customFormat="1" ht="49.05" customHeight="1">
      <c r="A290" s="42"/>
      <c r="B290" s="43"/>
      <c r="C290" s="216" t="s">
        <v>851</v>
      </c>
      <c r="D290" s="216" t="s">
        <v>221</v>
      </c>
      <c r="E290" s="217" t="s">
        <v>619</v>
      </c>
      <c r="F290" s="218" t="s">
        <v>620</v>
      </c>
      <c r="G290" s="219" t="s">
        <v>567</v>
      </c>
      <c r="H290" s="220">
        <v>5748.6040000000003</v>
      </c>
      <c r="I290" s="221"/>
      <c r="J290" s="222">
        <f>ROUND(I290*H290,2)</f>
        <v>0</v>
      </c>
      <c r="K290" s="218" t="s">
        <v>225</v>
      </c>
      <c r="L290" s="48"/>
      <c r="M290" s="223" t="s">
        <v>32</v>
      </c>
      <c r="N290" s="224" t="s">
        <v>48</v>
      </c>
      <c r="O290" s="88"/>
      <c r="P290" s="225">
        <f>O290*H290</f>
        <v>0</v>
      </c>
      <c r="Q290" s="225">
        <v>0</v>
      </c>
      <c r="R290" s="225">
        <f>Q290*H290</f>
        <v>0</v>
      </c>
      <c r="S290" s="225">
        <v>0</v>
      </c>
      <c r="T290" s="226">
        <f>S290*H290</f>
        <v>0</v>
      </c>
      <c r="U290" s="42"/>
      <c r="V290" s="42"/>
      <c r="W290" s="42"/>
      <c r="X290" s="42"/>
      <c r="Y290" s="42"/>
      <c r="Z290" s="42"/>
      <c r="AA290" s="42"/>
      <c r="AB290" s="42"/>
      <c r="AC290" s="42"/>
      <c r="AD290" s="42"/>
      <c r="AE290" s="42"/>
      <c r="AR290" s="227" t="s">
        <v>241</v>
      </c>
      <c r="AT290" s="227" t="s">
        <v>221</v>
      </c>
      <c r="AU290" s="227" t="s">
        <v>86</v>
      </c>
      <c r="AY290" s="20" t="s">
        <v>219</v>
      </c>
      <c r="BE290" s="228">
        <f>IF(N290="základní",J290,0)</f>
        <v>0</v>
      </c>
      <c r="BF290" s="228">
        <f>IF(N290="snížená",J290,0)</f>
        <v>0</v>
      </c>
      <c r="BG290" s="228">
        <f>IF(N290="zákl. přenesená",J290,0)</f>
        <v>0</v>
      </c>
      <c r="BH290" s="228">
        <f>IF(N290="sníž. přenesená",J290,0)</f>
        <v>0</v>
      </c>
      <c r="BI290" s="228">
        <f>IF(N290="nulová",J290,0)</f>
        <v>0</v>
      </c>
      <c r="BJ290" s="20" t="s">
        <v>84</v>
      </c>
      <c r="BK290" s="228">
        <f>ROUND(I290*H290,2)</f>
        <v>0</v>
      </c>
      <c r="BL290" s="20" t="s">
        <v>241</v>
      </c>
      <c r="BM290" s="227" t="s">
        <v>852</v>
      </c>
    </row>
    <row r="291" s="15" customFormat="1">
      <c r="A291" s="15"/>
      <c r="B291" s="266"/>
      <c r="C291" s="267"/>
      <c r="D291" s="231" t="s">
        <v>228</v>
      </c>
      <c r="E291" s="268" t="s">
        <v>32</v>
      </c>
      <c r="F291" s="269" t="s">
        <v>853</v>
      </c>
      <c r="G291" s="267"/>
      <c r="H291" s="268" t="s">
        <v>32</v>
      </c>
      <c r="I291" s="270"/>
      <c r="J291" s="267"/>
      <c r="K291" s="267"/>
      <c r="L291" s="271"/>
      <c r="M291" s="272"/>
      <c r="N291" s="273"/>
      <c r="O291" s="273"/>
      <c r="P291" s="273"/>
      <c r="Q291" s="273"/>
      <c r="R291" s="273"/>
      <c r="S291" s="273"/>
      <c r="T291" s="274"/>
      <c r="U291" s="15"/>
      <c r="V291" s="15"/>
      <c r="W291" s="15"/>
      <c r="X291" s="15"/>
      <c r="Y291" s="15"/>
      <c r="Z291" s="15"/>
      <c r="AA291" s="15"/>
      <c r="AB291" s="15"/>
      <c r="AC291" s="15"/>
      <c r="AD291" s="15"/>
      <c r="AE291" s="15"/>
      <c r="AT291" s="275" t="s">
        <v>228</v>
      </c>
      <c r="AU291" s="275" t="s">
        <v>86</v>
      </c>
      <c r="AV291" s="15" t="s">
        <v>84</v>
      </c>
      <c r="AW291" s="15" t="s">
        <v>39</v>
      </c>
      <c r="AX291" s="15" t="s">
        <v>77</v>
      </c>
      <c r="AY291" s="275" t="s">
        <v>219</v>
      </c>
    </row>
    <row r="292" s="13" customFormat="1">
      <c r="A292" s="13"/>
      <c r="B292" s="229"/>
      <c r="C292" s="230"/>
      <c r="D292" s="231" t="s">
        <v>228</v>
      </c>
      <c r="E292" s="232" t="s">
        <v>32</v>
      </c>
      <c r="F292" s="233" t="s">
        <v>854</v>
      </c>
      <c r="G292" s="230"/>
      <c r="H292" s="234">
        <v>500.06200000000001</v>
      </c>
      <c r="I292" s="235"/>
      <c r="J292" s="230"/>
      <c r="K292" s="230"/>
      <c r="L292" s="236"/>
      <c r="M292" s="237"/>
      <c r="N292" s="238"/>
      <c r="O292" s="238"/>
      <c r="P292" s="238"/>
      <c r="Q292" s="238"/>
      <c r="R292" s="238"/>
      <c r="S292" s="238"/>
      <c r="T292" s="239"/>
      <c r="U292" s="13"/>
      <c r="V292" s="13"/>
      <c r="W292" s="13"/>
      <c r="X292" s="13"/>
      <c r="Y292" s="13"/>
      <c r="Z292" s="13"/>
      <c r="AA292" s="13"/>
      <c r="AB292" s="13"/>
      <c r="AC292" s="13"/>
      <c r="AD292" s="13"/>
      <c r="AE292" s="13"/>
      <c r="AT292" s="240" t="s">
        <v>228</v>
      </c>
      <c r="AU292" s="240" t="s">
        <v>86</v>
      </c>
      <c r="AV292" s="13" t="s">
        <v>86</v>
      </c>
      <c r="AW292" s="13" t="s">
        <v>39</v>
      </c>
      <c r="AX292" s="13" t="s">
        <v>77</v>
      </c>
      <c r="AY292" s="240" t="s">
        <v>219</v>
      </c>
    </row>
    <row r="293" s="15" customFormat="1">
      <c r="A293" s="15"/>
      <c r="B293" s="266"/>
      <c r="C293" s="267"/>
      <c r="D293" s="231" t="s">
        <v>228</v>
      </c>
      <c r="E293" s="268" t="s">
        <v>32</v>
      </c>
      <c r="F293" s="269" t="s">
        <v>855</v>
      </c>
      <c r="G293" s="267"/>
      <c r="H293" s="268" t="s">
        <v>32</v>
      </c>
      <c r="I293" s="270"/>
      <c r="J293" s="267"/>
      <c r="K293" s="267"/>
      <c r="L293" s="271"/>
      <c r="M293" s="272"/>
      <c r="N293" s="273"/>
      <c r="O293" s="273"/>
      <c r="P293" s="273"/>
      <c r="Q293" s="273"/>
      <c r="R293" s="273"/>
      <c r="S293" s="273"/>
      <c r="T293" s="274"/>
      <c r="U293" s="15"/>
      <c r="V293" s="15"/>
      <c r="W293" s="15"/>
      <c r="X293" s="15"/>
      <c r="Y293" s="15"/>
      <c r="Z293" s="15"/>
      <c r="AA293" s="15"/>
      <c r="AB293" s="15"/>
      <c r="AC293" s="15"/>
      <c r="AD293" s="15"/>
      <c r="AE293" s="15"/>
      <c r="AT293" s="275" t="s">
        <v>228</v>
      </c>
      <c r="AU293" s="275" t="s">
        <v>86</v>
      </c>
      <c r="AV293" s="15" t="s">
        <v>84</v>
      </c>
      <c r="AW293" s="15" t="s">
        <v>39</v>
      </c>
      <c r="AX293" s="15" t="s">
        <v>77</v>
      </c>
      <c r="AY293" s="275" t="s">
        <v>219</v>
      </c>
    </row>
    <row r="294" s="13" customFormat="1">
      <c r="A294" s="13"/>
      <c r="B294" s="229"/>
      <c r="C294" s="230"/>
      <c r="D294" s="231" t="s">
        <v>228</v>
      </c>
      <c r="E294" s="232" t="s">
        <v>32</v>
      </c>
      <c r="F294" s="233" t="s">
        <v>856</v>
      </c>
      <c r="G294" s="230"/>
      <c r="H294" s="234">
        <v>2513.1550000000002</v>
      </c>
      <c r="I294" s="235"/>
      <c r="J294" s="230"/>
      <c r="K294" s="230"/>
      <c r="L294" s="236"/>
      <c r="M294" s="237"/>
      <c r="N294" s="238"/>
      <c r="O294" s="238"/>
      <c r="P294" s="238"/>
      <c r="Q294" s="238"/>
      <c r="R294" s="238"/>
      <c r="S294" s="238"/>
      <c r="T294" s="239"/>
      <c r="U294" s="13"/>
      <c r="V294" s="13"/>
      <c r="W294" s="13"/>
      <c r="X294" s="13"/>
      <c r="Y294" s="13"/>
      <c r="Z294" s="13"/>
      <c r="AA294" s="13"/>
      <c r="AB294" s="13"/>
      <c r="AC294" s="13"/>
      <c r="AD294" s="13"/>
      <c r="AE294" s="13"/>
      <c r="AT294" s="240" t="s">
        <v>228</v>
      </c>
      <c r="AU294" s="240" t="s">
        <v>86</v>
      </c>
      <c r="AV294" s="13" t="s">
        <v>86</v>
      </c>
      <c r="AW294" s="13" t="s">
        <v>39</v>
      </c>
      <c r="AX294" s="13" t="s">
        <v>77</v>
      </c>
      <c r="AY294" s="240" t="s">
        <v>219</v>
      </c>
    </row>
    <row r="295" s="13" customFormat="1">
      <c r="A295" s="13"/>
      <c r="B295" s="229"/>
      <c r="C295" s="230"/>
      <c r="D295" s="231" t="s">
        <v>228</v>
      </c>
      <c r="E295" s="232" t="s">
        <v>32</v>
      </c>
      <c r="F295" s="233" t="s">
        <v>783</v>
      </c>
      <c r="G295" s="230"/>
      <c r="H295" s="234">
        <v>519.375</v>
      </c>
      <c r="I295" s="235"/>
      <c r="J295" s="230"/>
      <c r="K295" s="230"/>
      <c r="L295" s="236"/>
      <c r="M295" s="237"/>
      <c r="N295" s="238"/>
      <c r="O295" s="238"/>
      <c r="P295" s="238"/>
      <c r="Q295" s="238"/>
      <c r="R295" s="238"/>
      <c r="S295" s="238"/>
      <c r="T295" s="239"/>
      <c r="U295" s="13"/>
      <c r="V295" s="13"/>
      <c r="W295" s="13"/>
      <c r="X295" s="13"/>
      <c r="Y295" s="13"/>
      <c r="Z295" s="13"/>
      <c r="AA295" s="13"/>
      <c r="AB295" s="13"/>
      <c r="AC295" s="13"/>
      <c r="AD295" s="13"/>
      <c r="AE295" s="13"/>
      <c r="AT295" s="240" t="s">
        <v>228</v>
      </c>
      <c r="AU295" s="240" t="s">
        <v>86</v>
      </c>
      <c r="AV295" s="13" t="s">
        <v>86</v>
      </c>
      <c r="AW295" s="13" t="s">
        <v>39</v>
      </c>
      <c r="AX295" s="13" t="s">
        <v>77</v>
      </c>
      <c r="AY295" s="240" t="s">
        <v>219</v>
      </c>
    </row>
    <row r="296" s="15" customFormat="1">
      <c r="A296" s="15"/>
      <c r="B296" s="266"/>
      <c r="C296" s="267"/>
      <c r="D296" s="231" t="s">
        <v>228</v>
      </c>
      <c r="E296" s="268" t="s">
        <v>32</v>
      </c>
      <c r="F296" s="269" t="s">
        <v>857</v>
      </c>
      <c r="G296" s="267"/>
      <c r="H296" s="268" t="s">
        <v>32</v>
      </c>
      <c r="I296" s="270"/>
      <c r="J296" s="267"/>
      <c r="K296" s="267"/>
      <c r="L296" s="271"/>
      <c r="M296" s="272"/>
      <c r="N296" s="273"/>
      <c r="O296" s="273"/>
      <c r="P296" s="273"/>
      <c r="Q296" s="273"/>
      <c r="R296" s="273"/>
      <c r="S296" s="273"/>
      <c r="T296" s="274"/>
      <c r="U296" s="15"/>
      <c r="V296" s="15"/>
      <c r="W296" s="15"/>
      <c r="X296" s="15"/>
      <c r="Y296" s="15"/>
      <c r="Z296" s="15"/>
      <c r="AA296" s="15"/>
      <c r="AB296" s="15"/>
      <c r="AC296" s="15"/>
      <c r="AD296" s="15"/>
      <c r="AE296" s="15"/>
      <c r="AT296" s="275" t="s">
        <v>228</v>
      </c>
      <c r="AU296" s="275" t="s">
        <v>86</v>
      </c>
      <c r="AV296" s="15" t="s">
        <v>84</v>
      </c>
      <c r="AW296" s="15" t="s">
        <v>39</v>
      </c>
      <c r="AX296" s="15" t="s">
        <v>77</v>
      </c>
      <c r="AY296" s="275" t="s">
        <v>219</v>
      </c>
    </row>
    <row r="297" s="15" customFormat="1">
      <c r="A297" s="15"/>
      <c r="B297" s="266"/>
      <c r="C297" s="267"/>
      <c r="D297" s="231" t="s">
        <v>228</v>
      </c>
      <c r="E297" s="268" t="s">
        <v>32</v>
      </c>
      <c r="F297" s="269" t="s">
        <v>774</v>
      </c>
      <c r="G297" s="267"/>
      <c r="H297" s="268" t="s">
        <v>32</v>
      </c>
      <c r="I297" s="270"/>
      <c r="J297" s="267"/>
      <c r="K297" s="267"/>
      <c r="L297" s="271"/>
      <c r="M297" s="272"/>
      <c r="N297" s="273"/>
      <c r="O297" s="273"/>
      <c r="P297" s="273"/>
      <c r="Q297" s="273"/>
      <c r="R297" s="273"/>
      <c r="S297" s="273"/>
      <c r="T297" s="274"/>
      <c r="U297" s="15"/>
      <c r="V297" s="15"/>
      <c r="W297" s="15"/>
      <c r="X297" s="15"/>
      <c r="Y297" s="15"/>
      <c r="Z297" s="15"/>
      <c r="AA297" s="15"/>
      <c r="AB297" s="15"/>
      <c r="AC297" s="15"/>
      <c r="AD297" s="15"/>
      <c r="AE297" s="15"/>
      <c r="AT297" s="275" t="s">
        <v>228</v>
      </c>
      <c r="AU297" s="275" t="s">
        <v>86</v>
      </c>
      <c r="AV297" s="15" t="s">
        <v>84</v>
      </c>
      <c r="AW297" s="15" t="s">
        <v>39</v>
      </c>
      <c r="AX297" s="15" t="s">
        <v>77</v>
      </c>
      <c r="AY297" s="275" t="s">
        <v>219</v>
      </c>
    </row>
    <row r="298" s="13" customFormat="1">
      <c r="A298" s="13"/>
      <c r="B298" s="229"/>
      <c r="C298" s="230"/>
      <c r="D298" s="231" t="s">
        <v>228</v>
      </c>
      <c r="E298" s="232" t="s">
        <v>32</v>
      </c>
      <c r="F298" s="233" t="s">
        <v>858</v>
      </c>
      <c r="G298" s="230"/>
      <c r="H298" s="234">
        <v>1292.935</v>
      </c>
      <c r="I298" s="235"/>
      <c r="J298" s="230"/>
      <c r="K298" s="230"/>
      <c r="L298" s="236"/>
      <c r="M298" s="237"/>
      <c r="N298" s="238"/>
      <c r="O298" s="238"/>
      <c r="P298" s="238"/>
      <c r="Q298" s="238"/>
      <c r="R298" s="238"/>
      <c r="S298" s="238"/>
      <c r="T298" s="239"/>
      <c r="U298" s="13"/>
      <c r="V298" s="13"/>
      <c r="W298" s="13"/>
      <c r="X298" s="13"/>
      <c r="Y298" s="13"/>
      <c r="Z298" s="13"/>
      <c r="AA298" s="13"/>
      <c r="AB298" s="13"/>
      <c r="AC298" s="13"/>
      <c r="AD298" s="13"/>
      <c r="AE298" s="13"/>
      <c r="AT298" s="240" t="s">
        <v>228</v>
      </c>
      <c r="AU298" s="240" t="s">
        <v>86</v>
      </c>
      <c r="AV298" s="13" t="s">
        <v>86</v>
      </c>
      <c r="AW298" s="13" t="s">
        <v>39</v>
      </c>
      <c r="AX298" s="13" t="s">
        <v>77</v>
      </c>
      <c r="AY298" s="240" t="s">
        <v>219</v>
      </c>
    </row>
    <row r="299" s="13" customFormat="1">
      <c r="A299" s="13"/>
      <c r="B299" s="229"/>
      <c r="C299" s="230"/>
      <c r="D299" s="231" t="s">
        <v>228</v>
      </c>
      <c r="E299" s="232" t="s">
        <v>32</v>
      </c>
      <c r="F299" s="233" t="s">
        <v>859</v>
      </c>
      <c r="G299" s="230"/>
      <c r="H299" s="234">
        <v>821.91300000000001</v>
      </c>
      <c r="I299" s="235"/>
      <c r="J299" s="230"/>
      <c r="K299" s="230"/>
      <c r="L299" s="236"/>
      <c r="M299" s="237"/>
      <c r="N299" s="238"/>
      <c r="O299" s="238"/>
      <c r="P299" s="238"/>
      <c r="Q299" s="238"/>
      <c r="R299" s="238"/>
      <c r="S299" s="238"/>
      <c r="T299" s="239"/>
      <c r="U299" s="13"/>
      <c r="V299" s="13"/>
      <c r="W299" s="13"/>
      <c r="X299" s="13"/>
      <c r="Y299" s="13"/>
      <c r="Z299" s="13"/>
      <c r="AA299" s="13"/>
      <c r="AB299" s="13"/>
      <c r="AC299" s="13"/>
      <c r="AD299" s="13"/>
      <c r="AE299" s="13"/>
      <c r="AT299" s="240" t="s">
        <v>228</v>
      </c>
      <c r="AU299" s="240" t="s">
        <v>86</v>
      </c>
      <c r="AV299" s="13" t="s">
        <v>86</v>
      </c>
      <c r="AW299" s="13" t="s">
        <v>39</v>
      </c>
      <c r="AX299" s="13" t="s">
        <v>77</v>
      </c>
      <c r="AY299" s="240" t="s">
        <v>219</v>
      </c>
    </row>
    <row r="300" s="13" customFormat="1">
      <c r="A300" s="13"/>
      <c r="B300" s="229"/>
      <c r="C300" s="230"/>
      <c r="D300" s="231" t="s">
        <v>228</v>
      </c>
      <c r="E300" s="232" t="s">
        <v>32</v>
      </c>
      <c r="F300" s="233" t="s">
        <v>776</v>
      </c>
      <c r="G300" s="230"/>
      <c r="H300" s="234">
        <v>101.164</v>
      </c>
      <c r="I300" s="235"/>
      <c r="J300" s="230"/>
      <c r="K300" s="230"/>
      <c r="L300" s="236"/>
      <c r="M300" s="237"/>
      <c r="N300" s="238"/>
      <c r="O300" s="238"/>
      <c r="P300" s="238"/>
      <c r="Q300" s="238"/>
      <c r="R300" s="238"/>
      <c r="S300" s="238"/>
      <c r="T300" s="239"/>
      <c r="U300" s="13"/>
      <c r="V300" s="13"/>
      <c r="W300" s="13"/>
      <c r="X300" s="13"/>
      <c r="Y300" s="13"/>
      <c r="Z300" s="13"/>
      <c r="AA300" s="13"/>
      <c r="AB300" s="13"/>
      <c r="AC300" s="13"/>
      <c r="AD300" s="13"/>
      <c r="AE300" s="13"/>
      <c r="AT300" s="240" t="s">
        <v>228</v>
      </c>
      <c r="AU300" s="240" t="s">
        <v>86</v>
      </c>
      <c r="AV300" s="13" t="s">
        <v>86</v>
      </c>
      <c r="AW300" s="13" t="s">
        <v>39</v>
      </c>
      <c r="AX300" s="13" t="s">
        <v>77</v>
      </c>
      <c r="AY300" s="240" t="s">
        <v>219</v>
      </c>
    </row>
    <row r="301" s="14" customFormat="1">
      <c r="A301" s="14"/>
      <c r="B301" s="241"/>
      <c r="C301" s="242"/>
      <c r="D301" s="231" t="s">
        <v>228</v>
      </c>
      <c r="E301" s="243" t="s">
        <v>32</v>
      </c>
      <c r="F301" s="244" t="s">
        <v>231</v>
      </c>
      <c r="G301" s="242"/>
      <c r="H301" s="245">
        <v>5748.6040000000003</v>
      </c>
      <c r="I301" s="246"/>
      <c r="J301" s="242"/>
      <c r="K301" s="242"/>
      <c r="L301" s="247"/>
      <c r="M301" s="248"/>
      <c r="N301" s="249"/>
      <c r="O301" s="249"/>
      <c r="P301" s="249"/>
      <c r="Q301" s="249"/>
      <c r="R301" s="249"/>
      <c r="S301" s="249"/>
      <c r="T301" s="250"/>
      <c r="U301" s="14"/>
      <c r="V301" s="14"/>
      <c r="W301" s="14"/>
      <c r="X301" s="14"/>
      <c r="Y301" s="14"/>
      <c r="Z301" s="14"/>
      <c r="AA301" s="14"/>
      <c r="AB301" s="14"/>
      <c r="AC301" s="14"/>
      <c r="AD301" s="14"/>
      <c r="AE301" s="14"/>
      <c r="AT301" s="251" t="s">
        <v>228</v>
      </c>
      <c r="AU301" s="251" t="s">
        <v>86</v>
      </c>
      <c r="AV301" s="14" t="s">
        <v>226</v>
      </c>
      <c r="AW301" s="14" t="s">
        <v>39</v>
      </c>
      <c r="AX301" s="14" t="s">
        <v>84</v>
      </c>
      <c r="AY301" s="251" t="s">
        <v>219</v>
      </c>
    </row>
    <row r="302" s="2" customFormat="1" ht="55.5" customHeight="1">
      <c r="A302" s="42"/>
      <c r="B302" s="43"/>
      <c r="C302" s="216" t="s">
        <v>860</v>
      </c>
      <c r="D302" s="216" t="s">
        <v>221</v>
      </c>
      <c r="E302" s="217" t="s">
        <v>622</v>
      </c>
      <c r="F302" s="218" t="s">
        <v>623</v>
      </c>
      <c r="G302" s="219" t="s">
        <v>567</v>
      </c>
      <c r="H302" s="220">
        <v>2216.0120000000002</v>
      </c>
      <c r="I302" s="221"/>
      <c r="J302" s="222">
        <f>ROUND(I302*H302,2)</f>
        <v>0</v>
      </c>
      <c r="K302" s="218" t="s">
        <v>225</v>
      </c>
      <c r="L302" s="48"/>
      <c r="M302" s="223" t="s">
        <v>32</v>
      </c>
      <c r="N302" s="224" t="s">
        <v>48</v>
      </c>
      <c r="O302" s="88"/>
      <c r="P302" s="225">
        <f>O302*H302</f>
        <v>0</v>
      </c>
      <c r="Q302" s="225">
        <v>0</v>
      </c>
      <c r="R302" s="225">
        <f>Q302*H302</f>
        <v>0</v>
      </c>
      <c r="S302" s="225">
        <v>0</v>
      </c>
      <c r="T302" s="226">
        <f>S302*H302</f>
        <v>0</v>
      </c>
      <c r="U302" s="42"/>
      <c r="V302" s="42"/>
      <c r="W302" s="42"/>
      <c r="X302" s="42"/>
      <c r="Y302" s="42"/>
      <c r="Z302" s="42"/>
      <c r="AA302" s="42"/>
      <c r="AB302" s="42"/>
      <c r="AC302" s="42"/>
      <c r="AD302" s="42"/>
      <c r="AE302" s="42"/>
      <c r="AR302" s="227" t="s">
        <v>241</v>
      </c>
      <c r="AT302" s="227" t="s">
        <v>221</v>
      </c>
      <c r="AU302" s="227" t="s">
        <v>86</v>
      </c>
      <c r="AY302" s="20" t="s">
        <v>219</v>
      </c>
      <c r="BE302" s="228">
        <f>IF(N302="základní",J302,0)</f>
        <v>0</v>
      </c>
      <c r="BF302" s="228">
        <f>IF(N302="snížená",J302,0)</f>
        <v>0</v>
      </c>
      <c r="BG302" s="228">
        <f>IF(N302="zákl. přenesená",J302,0)</f>
        <v>0</v>
      </c>
      <c r="BH302" s="228">
        <f>IF(N302="sníž. přenesená",J302,0)</f>
        <v>0</v>
      </c>
      <c r="BI302" s="228">
        <f>IF(N302="nulová",J302,0)</f>
        <v>0</v>
      </c>
      <c r="BJ302" s="20" t="s">
        <v>84</v>
      </c>
      <c r="BK302" s="228">
        <f>ROUND(I302*H302,2)</f>
        <v>0</v>
      </c>
      <c r="BL302" s="20" t="s">
        <v>241</v>
      </c>
      <c r="BM302" s="227" t="s">
        <v>861</v>
      </c>
    </row>
    <row r="303" s="15" customFormat="1">
      <c r="A303" s="15"/>
      <c r="B303" s="266"/>
      <c r="C303" s="267"/>
      <c r="D303" s="231" t="s">
        <v>228</v>
      </c>
      <c r="E303" s="268" t="s">
        <v>32</v>
      </c>
      <c r="F303" s="269" t="s">
        <v>857</v>
      </c>
      <c r="G303" s="267"/>
      <c r="H303" s="268" t="s">
        <v>32</v>
      </c>
      <c r="I303" s="270"/>
      <c r="J303" s="267"/>
      <c r="K303" s="267"/>
      <c r="L303" s="271"/>
      <c r="M303" s="272"/>
      <c r="N303" s="273"/>
      <c r="O303" s="273"/>
      <c r="P303" s="273"/>
      <c r="Q303" s="273"/>
      <c r="R303" s="273"/>
      <c r="S303" s="273"/>
      <c r="T303" s="274"/>
      <c r="U303" s="15"/>
      <c r="V303" s="15"/>
      <c r="W303" s="15"/>
      <c r="X303" s="15"/>
      <c r="Y303" s="15"/>
      <c r="Z303" s="15"/>
      <c r="AA303" s="15"/>
      <c r="AB303" s="15"/>
      <c r="AC303" s="15"/>
      <c r="AD303" s="15"/>
      <c r="AE303" s="15"/>
      <c r="AT303" s="275" t="s">
        <v>228</v>
      </c>
      <c r="AU303" s="275" t="s">
        <v>86</v>
      </c>
      <c r="AV303" s="15" t="s">
        <v>84</v>
      </c>
      <c r="AW303" s="15" t="s">
        <v>39</v>
      </c>
      <c r="AX303" s="15" t="s">
        <v>77</v>
      </c>
      <c r="AY303" s="275" t="s">
        <v>219</v>
      </c>
    </row>
    <row r="304" s="15" customFormat="1">
      <c r="A304" s="15"/>
      <c r="B304" s="266"/>
      <c r="C304" s="267"/>
      <c r="D304" s="231" t="s">
        <v>228</v>
      </c>
      <c r="E304" s="268" t="s">
        <v>32</v>
      </c>
      <c r="F304" s="269" t="s">
        <v>774</v>
      </c>
      <c r="G304" s="267"/>
      <c r="H304" s="268" t="s">
        <v>32</v>
      </c>
      <c r="I304" s="270"/>
      <c r="J304" s="267"/>
      <c r="K304" s="267"/>
      <c r="L304" s="271"/>
      <c r="M304" s="272"/>
      <c r="N304" s="273"/>
      <c r="O304" s="273"/>
      <c r="P304" s="273"/>
      <c r="Q304" s="273"/>
      <c r="R304" s="273"/>
      <c r="S304" s="273"/>
      <c r="T304" s="274"/>
      <c r="U304" s="15"/>
      <c r="V304" s="15"/>
      <c r="W304" s="15"/>
      <c r="X304" s="15"/>
      <c r="Y304" s="15"/>
      <c r="Z304" s="15"/>
      <c r="AA304" s="15"/>
      <c r="AB304" s="15"/>
      <c r="AC304" s="15"/>
      <c r="AD304" s="15"/>
      <c r="AE304" s="15"/>
      <c r="AT304" s="275" t="s">
        <v>228</v>
      </c>
      <c r="AU304" s="275" t="s">
        <v>86</v>
      </c>
      <c r="AV304" s="15" t="s">
        <v>84</v>
      </c>
      <c r="AW304" s="15" t="s">
        <v>39</v>
      </c>
      <c r="AX304" s="15" t="s">
        <v>77</v>
      </c>
      <c r="AY304" s="275" t="s">
        <v>219</v>
      </c>
    </row>
    <row r="305" s="13" customFormat="1">
      <c r="A305" s="13"/>
      <c r="B305" s="229"/>
      <c r="C305" s="230"/>
      <c r="D305" s="231" t="s">
        <v>228</v>
      </c>
      <c r="E305" s="232" t="s">
        <v>32</v>
      </c>
      <c r="F305" s="233" t="s">
        <v>858</v>
      </c>
      <c r="G305" s="230"/>
      <c r="H305" s="234">
        <v>1292.935</v>
      </c>
      <c r="I305" s="235"/>
      <c r="J305" s="230"/>
      <c r="K305" s="230"/>
      <c r="L305" s="236"/>
      <c r="M305" s="237"/>
      <c r="N305" s="238"/>
      <c r="O305" s="238"/>
      <c r="P305" s="238"/>
      <c r="Q305" s="238"/>
      <c r="R305" s="238"/>
      <c r="S305" s="238"/>
      <c r="T305" s="239"/>
      <c r="U305" s="13"/>
      <c r="V305" s="13"/>
      <c r="W305" s="13"/>
      <c r="X305" s="13"/>
      <c r="Y305" s="13"/>
      <c r="Z305" s="13"/>
      <c r="AA305" s="13"/>
      <c r="AB305" s="13"/>
      <c r="AC305" s="13"/>
      <c r="AD305" s="13"/>
      <c r="AE305" s="13"/>
      <c r="AT305" s="240" t="s">
        <v>228</v>
      </c>
      <c r="AU305" s="240" t="s">
        <v>86</v>
      </c>
      <c r="AV305" s="13" t="s">
        <v>86</v>
      </c>
      <c r="AW305" s="13" t="s">
        <v>39</v>
      </c>
      <c r="AX305" s="13" t="s">
        <v>77</v>
      </c>
      <c r="AY305" s="240" t="s">
        <v>219</v>
      </c>
    </row>
    <row r="306" s="13" customFormat="1">
      <c r="A306" s="13"/>
      <c r="B306" s="229"/>
      <c r="C306" s="230"/>
      <c r="D306" s="231" t="s">
        <v>228</v>
      </c>
      <c r="E306" s="232" t="s">
        <v>32</v>
      </c>
      <c r="F306" s="233" t="s">
        <v>859</v>
      </c>
      <c r="G306" s="230"/>
      <c r="H306" s="234">
        <v>821.91300000000001</v>
      </c>
      <c r="I306" s="235"/>
      <c r="J306" s="230"/>
      <c r="K306" s="230"/>
      <c r="L306" s="236"/>
      <c r="M306" s="237"/>
      <c r="N306" s="238"/>
      <c r="O306" s="238"/>
      <c r="P306" s="238"/>
      <c r="Q306" s="238"/>
      <c r="R306" s="238"/>
      <c r="S306" s="238"/>
      <c r="T306" s="239"/>
      <c r="U306" s="13"/>
      <c r="V306" s="13"/>
      <c r="W306" s="13"/>
      <c r="X306" s="13"/>
      <c r="Y306" s="13"/>
      <c r="Z306" s="13"/>
      <c r="AA306" s="13"/>
      <c r="AB306" s="13"/>
      <c r="AC306" s="13"/>
      <c r="AD306" s="13"/>
      <c r="AE306" s="13"/>
      <c r="AT306" s="240" t="s">
        <v>228</v>
      </c>
      <c r="AU306" s="240" t="s">
        <v>86</v>
      </c>
      <c r="AV306" s="13" t="s">
        <v>86</v>
      </c>
      <c r="AW306" s="13" t="s">
        <v>39</v>
      </c>
      <c r="AX306" s="13" t="s">
        <v>77</v>
      </c>
      <c r="AY306" s="240" t="s">
        <v>219</v>
      </c>
    </row>
    <row r="307" s="13" customFormat="1">
      <c r="A307" s="13"/>
      <c r="B307" s="229"/>
      <c r="C307" s="230"/>
      <c r="D307" s="231" t="s">
        <v>228</v>
      </c>
      <c r="E307" s="232" t="s">
        <v>32</v>
      </c>
      <c r="F307" s="233" t="s">
        <v>776</v>
      </c>
      <c r="G307" s="230"/>
      <c r="H307" s="234">
        <v>101.164</v>
      </c>
      <c r="I307" s="235"/>
      <c r="J307" s="230"/>
      <c r="K307" s="230"/>
      <c r="L307" s="236"/>
      <c r="M307" s="237"/>
      <c r="N307" s="238"/>
      <c r="O307" s="238"/>
      <c r="P307" s="238"/>
      <c r="Q307" s="238"/>
      <c r="R307" s="238"/>
      <c r="S307" s="238"/>
      <c r="T307" s="239"/>
      <c r="U307" s="13"/>
      <c r="V307" s="13"/>
      <c r="W307" s="13"/>
      <c r="X307" s="13"/>
      <c r="Y307" s="13"/>
      <c r="Z307" s="13"/>
      <c r="AA307" s="13"/>
      <c r="AB307" s="13"/>
      <c r="AC307" s="13"/>
      <c r="AD307" s="13"/>
      <c r="AE307" s="13"/>
      <c r="AT307" s="240" t="s">
        <v>228</v>
      </c>
      <c r="AU307" s="240" t="s">
        <v>86</v>
      </c>
      <c r="AV307" s="13" t="s">
        <v>86</v>
      </c>
      <c r="AW307" s="13" t="s">
        <v>39</v>
      </c>
      <c r="AX307" s="13" t="s">
        <v>77</v>
      </c>
      <c r="AY307" s="240" t="s">
        <v>219</v>
      </c>
    </row>
    <row r="308" s="14" customFormat="1">
      <c r="A308" s="14"/>
      <c r="B308" s="241"/>
      <c r="C308" s="242"/>
      <c r="D308" s="231" t="s">
        <v>228</v>
      </c>
      <c r="E308" s="243" t="s">
        <v>32</v>
      </c>
      <c r="F308" s="244" t="s">
        <v>231</v>
      </c>
      <c r="G308" s="242"/>
      <c r="H308" s="245">
        <v>2216.0120000000002</v>
      </c>
      <c r="I308" s="246"/>
      <c r="J308" s="242"/>
      <c r="K308" s="242"/>
      <c r="L308" s="247"/>
      <c r="M308" s="248"/>
      <c r="N308" s="249"/>
      <c r="O308" s="249"/>
      <c r="P308" s="249"/>
      <c r="Q308" s="249"/>
      <c r="R308" s="249"/>
      <c r="S308" s="249"/>
      <c r="T308" s="250"/>
      <c r="U308" s="14"/>
      <c r="V308" s="14"/>
      <c r="W308" s="14"/>
      <c r="X308" s="14"/>
      <c r="Y308" s="14"/>
      <c r="Z308" s="14"/>
      <c r="AA308" s="14"/>
      <c r="AB308" s="14"/>
      <c r="AC308" s="14"/>
      <c r="AD308" s="14"/>
      <c r="AE308" s="14"/>
      <c r="AT308" s="251" t="s">
        <v>228</v>
      </c>
      <c r="AU308" s="251" t="s">
        <v>86</v>
      </c>
      <c r="AV308" s="14" t="s">
        <v>226</v>
      </c>
      <c r="AW308" s="14" t="s">
        <v>39</v>
      </c>
      <c r="AX308" s="14" t="s">
        <v>84</v>
      </c>
      <c r="AY308" s="251" t="s">
        <v>219</v>
      </c>
    </row>
    <row r="309" s="2" customFormat="1" ht="49.05" customHeight="1">
      <c r="A309" s="42"/>
      <c r="B309" s="43"/>
      <c r="C309" s="216" t="s">
        <v>862</v>
      </c>
      <c r="D309" s="216" t="s">
        <v>221</v>
      </c>
      <c r="E309" s="217" t="s">
        <v>619</v>
      </c>
      <c r="F309" s="218" t="s">
        <v>620</v>
      </c>
      <c r="G309" s="219" t="s">
        <v>567</v>
      </c>
      <c r="H309" s="220">
        <v>2.4449999999999998</v>
      </c>
      <c r="I309" s="221"/>
      <c r="J309" s="222">
        <f>ROUND(I309*H309,2)</f>
        <v>0</v>
      </c>
      <c r="K309" s="218" t="s">
        <v>225</v>
      </c>
      <c r="L309" s="48"/>
      <c r="M309" s="223" t="s">
        <v>32</v>
      </c>
      <c r="N309" s="224" t="s">
        <v>48</v>
      </c>
      <c r="O309" s="88"/>
      <c r="P309" s="225">
        <f>O309*H309</f>
        <v>0</v>
      </c>
      <c r="Q309" s="225">
        <v>0</v>
      </c>
      <c r="R309" s="225">
        <f>Q309*H309</f>
        <v>0</v>
      </c>
      <c r="S309" s="225">
        <v>0</v>
      </c>
      <c r="T309" s="226">
        <f>S309*H309</f>
        <v>0</v>
      </c>
      <c r="U309" s="42"/>
      <c r="V309" s="42"/>
      <c r="W309" s="42"/>
      <c r="X309" s="42"/>
      <c r="Y309" s="42"/>
      <c r="Z309" s="42"/>
      <c r="AA309" s="42"/>
      <c r="AB309" s="42"/>
      <c r="AC309" s="42"/>
      <c r="AD309" s="42"/>
      <c r="AE309" s="42"/>
      <c r="AR309" s="227" t="s">
        <v>241</v>
      </c>
      <c r="AT309" s="227" t="s">
        <v>221</v>
      </c>
      <c r="AU309" s="227" t="s">
        <v>86</v>
      </c>
      <c r="AY309" s="20" t="s">
        <v>219</v>
      </c>
      <c r="BE309" s="228">
        <f>IF(N309="základní",J309,0)</f>
        <v>0</v>
      </c>
      <c r="BF309" s="228">
        <f>IF(N309="snížená",J309,0)</f>
        <v>0</v>
      </c>
      <c r="BG309" s="228">
        <f>IF(N309="zákl. přenesená",J309,0)</f>
        <v>0</v>
      </c>
      <c r="BH309" s="228">
        <f>IF(N309="sníž. přenesená",J309,0)</f>
        <v>0</v>
      </c>
      <c r="BI309" s="228">
        <f>IF(N309="nulová",J309,0)</f>
        <v>0</v>
      </c>
      <c r="BJ309" s="20" t="s">
        <v>84</v>
      </c>
      <c r="BK309" s="228">
        <f>ROUND(I309*H309,2)</f>
        <v>0</v>
      </c>
      <c r="BL309" s="20" t="s">
        <v>241</v>
      </c>
      <c r="BM309" s="227" t="s">
        <v>863</v>
      </c>
    </row>
    <row r="310" s="13" customFormat="1">
      <c r="A310" s="13"/>
      <c r="B310" s="229"/>
      <c r="C310" s="230"/>
      <c r="D310" s="231" t="s">
        <v>228</v>
      </c>
      <c r="E310" s="232" t="s">
        <v>32</v>
      </c>
      <c r="F310" s="233" t="s">
        <v>864</v>
      </c>
      <c r="G310" s="230"/>
      <c r="H310" s="234">
        <v>2.4449999999999998</v>
      </c>
      <c r="I310" s="235"/>
      <c r="J310" s="230"/>
      <c r="K310" s="230"/>
      <c r="L310" s="236"/>
      <c r="M310" s="237"/>
      <c r="N310" s="238"/>
      <c r="O310" s="238"/>
      <c r="P310" s="238"/>
      <c r="Q310" s="238"/>
      <c r="R310" s="238"/>
      <c r="S310" s="238"/>
      <c r="T310" s="239"/>
      <c r="U310" s="13"/>
      <c r="V310" s="13"/>
      <c r="W310" s="13"/>
      <c r="X310" s="13"/>
      <c r="Y310" s="13"/>
      <c r="Z310" s="13"/>
      <c r="AA310" s="13"/>
      <c r="AB310" s="13"/>
      <c r="AC310" s="13"/>
      <c r="AD310" s="13"/>
      <c r="AE310" s="13"/>
      <c r="AT310" s="240" t="s">
        <v>228</v>
      </c>
      <c r="AU310" s="240" t="s">
        <v>86</v>
      </c>
      <c r="AV310" s="13" t="s">
        <v>86</v>
      </c>
      <c r="AW310" s="13" t="s">
        <v>39</v>
      </c>
      <c r="AX310" s="13" t="s">
        <v>84</v>
      </c>
      <c r="AY310" s="240" t="s">
        <v>219</v>
      </c>
    </row>
    <row r="311" s="2" customFormat="1" ht="55.5" customHeight="1">
      <c r="A311" s="42"/>
      <c r="B311" s="43"/>
      <c r="C311" s="216" t="s">
        <v>865</v>
      </c>
      <c r="D311" s="216" t="s">
        <v>221</v>
      </c>
      <c r="E311" s="217" t="s">
        <v>622</v>
      </c>
      <c r="F311" s="218" t="s">
        <v>623</v>
      </c>
      <c r="G311" s="219" t="s">
        <v>567</v>
      </c>
      <c r="H311" s="220">
        <v>22.004999999999999</v>
      </c>
      <c r="I311" s="221"/>
      <c r="J311" s="222">
        <f>ROUND(I311*H311,2)</f>
        <v>0</v>
      </c>
      <c r="K311" s="218" t="s">
        <v>225</v>
      </c>
      <c r="L311" s="48"/>
      <c r="M311" s="223" t="s">
        <v>32</v>
      </c>
      <c r="N311" s="224" t="s">
        <v>48</v>
      </c>
      <c r="O311" s="88"/>
      <c r="P311" s="225">
        <f>O311*H311</f>
        <v>0</v>
      </c>
      <c r="Q311" s="225">
        <v>0</v>
      </c>
      <c r="R311" s="225">
        <f>Q311*H311</f>
        <v>0</v>
      </c>
      <c r="S311" s="225">
        <v>0</v>
      </c>
      <c r="T311" s="226">
        <f>S311*H311</f>
        <v>0</v>
      </c>
      <c r="U311" s="42"/>
      <c r="V311" s="42"/>
      <c r="W311" s="42"/>
      <c r="X311" s="42"/>
      <c r="Y311" s="42"/>
      <c r="Z311" s="42"/>
      <c r="AA311" s="42"/>
      <c r="AB311" s="42"/>
      <c r="AC311" s="42"/>
      <c r="AD311" s="42"/>
      <c r="AE311" s="42"/>
      <c r="AR311" s="227" t="s">
        <v>241</v>
      </c>
      <c r="AT311" s="227" t="s">
        <v>221</v>
      </c>
      <c r="AU311" s="227" t="s">
        <v>86</v>
      </c>
      <c r="AY311" s="20" t="s">
        <v>219</v>
      </c>
      <c r="BE311" s="228">
        <f>IF(N311="základní",J311,0)</f>
        <v>0</v>
      </c>
      <c r="BF311" s="228">
        <f>IF(N311="snížená",J311,0)</f>
        <v>0</v>
      </c>
      <c r="BG311" s="228">
        <f>IF(N311="zákl. přenesená",J311,0)</f>
        <v>0</v>
      </c>
      <c r="BH311" s="228">
        <f>IF(N311="sníž. přenesená",J311,0)</f>
        <v>0</v>
      </c>
      <c r="BI311" s="228">
        <f>IF(N311="nulová",J311,0)</f>
        <v>0</v>
      </c>
      <c r="BJ311" s="20" t="s">
        <v>84</v>
      </c>
      <c r="BK311" s="228">
        <f>ROUND(I311*H311,2)</f>
        <v>0</v>
      </c>
      <c r="BL311" s="20" t="s">
        <v>241</v>
      </c>
      <c r="BM311" s="227" t="s">
        <v>866</v>
      </c>
    </row>
    <row r="312" s="13" customFormat="1">
      <c r="A312" s="13"/>
      <c r="B312" s="229"/>
      <c r="C312" s="230"/>
      <c r="D312" s="231" t="s">
        <v>228</v>
      </c>
      <c r="E312" s="232" t="s">
        <v>32</v>
      </c>
      <c r="F312" s="233" t="s">
        <v>867</v>
      </c>
      <c r="G312" s="230"/>
      <c r="H312" s="234">
        <v>22.004999999999999</v>
      </c>
      <c r="I312" s="235"/>
      <c r="J312" s="230"/>
      <c r="K312" s="230"/>
      <c r="L312" s="236"/>
      <c r="M312" s="237"/>
      <c r="N312" s="238"/>
      <c r="O312" s="238"/>
      <c r="P312" s="238"/>
      <c r="Q312" s="238"/>
      <c r="R312" s="238"/>
      <c r="S312" s="238"/>
      <c r="T312" s="239"/>
      <c r="U312" s="13"/>
      <c r="V312" s="13"/>
      <c r="W312" s="13"/>
      <c r="X312" s="13"/>
      <c r="Y312" s="13"/>
      <c r="Z312" s="13"/>
      <c r="AA312" s="13"/>
      <c r="AB312" s="13"/>
      <c r="AC312" s="13"/>
      <c r="AD312" s="13"/>
      <c r="AE312" s="13"/>
      <c r="AT312" s="240" t="s">
        <v>228</v>
      </c>
      <c r="AU312" s="240" t="s">
        <v>86</v>
      </c>
      <c r="AV312" s="13" t="s">
        <v>86</v>
      </c>
      <c r="AW312" s="13" t="s">
        <v>39</v>
      </c>
      <c r="AX312" s="13" t="s">
        <v>84</v>
      </c>
      <c r="AY312" s="240" t="s">
        <v>219</v>
      </c>
    </row>
    <row r="313" s="2" customFormat="1" ht="24.15" customHeight="1">
      <c r="A313" s="42"/>
      <c r="B313" s="43"/>
      <c r="C313" s="216" t="s">
        <v>868</v>
      </c>
      <c r="D313" s="216" t="s">
        <v>221</v>
      </c>
      <c r="E313" s="217" t="s">
        <v>626</v>
      </c>
      <c r="F313" s="218" t="s">
        <v>627</v>
      </c>
      <c r="G313" s="219" t="s">
        <v>567</v>
      </c>
      <c r="H313" s="220">
        <v>2500.9760000000001</v>
      </c>
      <c r="I313" s="221"/>
      <c r="J313" s="222">
        <f>ROUND(I313*H313,2)</f>
        <v>0</v>
      </c>
      <c r="K313" s="218" t="s">
        <v>225</v>
      </c>
      <c r="L313" s="48"/>
      <c r="M313" s="223" t="s">
        <v>32</v>
      </c>
      <c r="N313" s="224" t="s">
        <v>48</v>
      </c>
      <c r="O313" s="88"/>
      <c r="P313" s="225">
        <f>O313*H313</f>
        <v>0</v>
      </c>
      <c r="Q313" s="225">
        <v>0</v>
      </c>
      <c r="R313" s="225">
        <f>Q313*H313</f>
        <v>0</v>
      </c>
      <c r="S313" s="225">
        <v>0</v>
      </c>
      <c r="T313" s="226">
        <f>S313*H313</f>
        <v>0</v>
      </c>
      <c r="U313" s="42"/>
      <c r="V313" s="42"/>
      <c r="W313" s="42"/>
      <c r="X313" s="42"/>
      <c r="Y313" s="42"/>
      <c r="Z313" s="42"/>
      <c r="AA313" s="42"/>
      <c r="AB313" s="42"/>
      <c r="AC313" s="42"/>
      <c r="AD313" s="42"/>
      <c r="AE313" s="42"/>
      <c r="AR313" s="227" t="s">
        <v>241</v>
      </c>
      <c r="AT313" s="227" t="s">
        <v>221</v>
      </c>
      <c r="AU313" s="227" t="s">
        <v>86</v>
      </c>
      <c r="AY313" s="20" t="s">
        <v>219</v>
      </c>
      <c r="BE313" s="228">
        <f>IF(N313="základní",J313,0)</f>
        <v>0</v>
      </c>
      <c r="BF313" s="228">
        <f>IF(N313="snížená",J313,0)</f>
        <v>0</v>
      </c>
      <c r="BG313" s="228">
        <f>IF(N313="zákl. přenesená",J313,0)</f>
        <v>0</v>
      </c>
      <c r="BH313" s="228">
        <f>IF(N313="sníž. přenesená",J313,0)</f>
        <v>0</v>
      </c>
      <c r="BI313" s="228">
        <f>IF(N313="nulová",J313,0)</f>
        <v>0</v>
      </c>
      <c r="BJ313" s="20" t="s">
        <v>84</v>
      </c>
      <c r="BK313" s="228">
        <f>ROUND(I313*H313,2)</f>
        <v>0</v>
      </c>
      <c r="BL313" s="20" t="s">
        <v>241</v>
      </c>
      <c r="BM313" s="227" t="s">
        <v>869</v>
      </c>
    </row>
    <row r="314" s="15" customFormat="1">
      <c r="A314" s="15"/>
      <c r="B314" s="266"/>
      <c r="C314" s="267"/>
      <c r="D314" s="231" t="s">
        <v>228</v>
      </c>
      <c r="E314" s="268" t="s">
        <v>32</v>
      </c>
      <c r="F314" s="269" t="s">
        <v>853</v>
      </c>
      <c r="G314" s="267"/>
      <c r="H314" s="268" t="s">
        <v>32</v>
      </c>
      <c r="I314" s="270"/>
      <c r="J314" s="267"/>
      <c r="K314" s="267"/>
      <c r="L314" s="271"/>
      <c r="M314" s="272"/>
      <c r="N314" s="273"/>
      <c r="O314" s="273"/>
      <c r="P314" s="273"/>
      <c r="Q314" s="273"/>
      <c r="R314" s="273"/>
      <c r="S314" s="273"/>
      <c r="T314" s="274"/>
      <c r="U314" s="15"/>
      <c r="V314" s="15"/>
      <c r="W314" s="15"/>
      <c r="X314" s="15"/>
      <c r="Y314" s="15"/>
      <c r="Z314" s="15"/>
      <c r="AA314" s="15"/>
      <c r="AB314" s="15"/>
      <c r="AC314" s="15"/>
      <c r="AD314" s="15"/>
      <c r="AE314" s="15"/>
      <c r="AT314" s="275" t="s">
        <v>228</v>
      </c>
      <c r="AU314" s="275" t="s">
        <v>86</v>
      </c>
      <c r="AV314" s="15" t="s">
        <v>84</v>
      </c>
      <c r="AW314" s="15" t="s">
        <v>39</v>
      </c>
      <c r="AX314" s="15" t="s">
        <v>77</v>
      </c>
      <c r="AY314" s="275" t="s">
        <v>219</v>
      </c>
    </row>
    <row r="315" s="13" customFormat="1">
      <c r="A315" s="13"/>
      <c r="B315" s="229"/>
      <c r="C315" s="230"/>
      <c r="D315" s="231" t="s">
        <v>228</v>
      </c>
      <c r="E315" s="232" t="s">
        <v>32</v>
      </c>
      <c r="F315" s="233" t="s">
        <v>870</v>
      </c>
      <c r="G315" s="230"/>
      <c r="H315" s="234">
        <v>250.03100000000001</v>
      </c>
      <c r="I315" s="235"/>
      <c r="J315" s="230"/>
      <c r="K315" s="230"/>
      <c r="L315" s="236"/>
      <c r="M315" s="237"/>
      <c r="N315" s="238"/>
      <c r="O315" s="238"/>
      <c r="P315" s="238"/>
      <c r="Q315" s="238"/>
      <c r="R315" s="238"/>
      <c r="S315" s="238"/>
      <c r="T315" s="239"/>
      <c r="U315" s="13"/>
      <c r="V315" s="13"/>
      <c r="W315" s="13"/>
      <c r="X315" s="13"/>
      <c r="Y315" s="13"/>
      <c r="Z315" s="13"/>
      <c r="AA315" s="13"/>
      <c r="AB315" s="13"/>
      <c r="AC315" s="13"/>
      <c r="AD315" s="13"/>
      <c r="AE315" s="13"/>
      <c r="AT315" s="240" t="s">
        <v>228</v>
      </c>
      <c r="AU315" s="240" t="s">
        <v>86</v>
      </c>
      <c r="AV315" s="13" t="s">
        <v>86</v>
      </c>
      <c r="AW315" s="13" t="s">
        <v>39</v>
      </c>
      <c r="AX315" s="13" t="s">
        <v>77</v>
      </c>
      <c r="AY315" s="240" t="s">
        <v>219</v>
      </c>
    </row>
    <row r="316" s="15" customFormat="1">
      <c r="A316" s="15"/>
      <c r="B316" s="266"/>
      <c r="C316" s="267"/>
      <c r="D316" s="231" t="s">
        <v>228</v>
      </c>
      <c r="E316" s="268" t="s">
        <v>32</v>
      </c>
      <c r="F316" s="269" t="s">
        <v>857</v>
      </c>
      <c r="G316" s="267"/>
      <c r="H316" s="268" t="s">
        <v>32</v>
      </c>
      <c r="I316" s="270"/>
      <c r="J316" s="267"/>
      <c r="K316" s="267"/>
      <c r="L316" s="271"/>
      <c r="M316" s="272"/>
      <c r="N316" s="273"/>
      <c r="O316" s="273"/>
      <c r="P316" s="273"/>
      <c r="Q316" s="273"/>
      <c r="R316" s="273"/>
      <c r="S316" s="273"/>
      <c r="T316" s="274"/>
      <c r="U316" s="15"/>
      <c r="V316" s="15"/>
      <c r="W316" s="15"/>
      <c r="X316" s="15"/>
      <c r="Y316" s="15"/>
      <c r="Z316" s="15"/>
      <c r="AA316" s="15"/>
      <c r="AB316" s="15"/>
      <c r="AC316" s="15"/>
      <c r="AD316" s="15"/>
      <c r="AE316" s="15"/>
      <c r="AT316" s="275" t="s">
        <v>228</v>
      </c>
      <c r="AU316" s="275" t="s">
        <v>86</v>
      </c>
      <c r="AV316" s="15" t="s">
        <v>84</v>
      </c>
      <c r="AW316" s="15" t="s">
        <v>39</v>
      </c>
      <c r="AX316" s="15" t="s">
        <v>77</v>
      </c>
      <c r="AY316" s="275" t="s">
        <v>219</v>
      </c>
    </row>
    <row r="317" s="15" customFormat="1">
      <c r="A317" s="15"/>
      <c r="B317" s="266"/>
      <c r="C317" s="267"/>
      <c r="D317" s="231" t="s">
        <v>228</v>
      </c>
      <c r="E317" s="268" t="s">
        <v>32</v>
      </c>
      <c r="F317" s="269" t="s">
        <v>871</v>
      </c>
      <c r="G317" s="267"/>
      <c r="H317" s="268" t="s">
        <v>32</v>
      </c>
      <c r="I317" s="270"/>
      <c r="J317" s="267"/>
      <c r="K317" s="267"/>
      <c r="L317" s="271"/>
      <c r="M317" s="272"/>
      <c r="N317" s="273"/>
      <c r="O317" s="273"/>
      <c r="P317" s="273"/>
      <c r="Q317" s="273"/>
      <c r="R317" s="273"/>
      <c r="S317" s="273"/>
      <c r="T317" s="274"/>
      <c r="U317" s="15"/>
      <c r="V317" s="15"/>
      <c r="W317" s="15"/>
      <c r="X317" s="15"/>
      <c r="Y317" s="15"/>
      <c r="Z317" s="15"/>
      <c r="AA317" s="15"/>
      <c r="AB317" s="15"/>
      <c r="AC317" s="15"/>
      <c r="AD317" s="15"/>
      <c r="AE317" s="15"/>
      <c r="AT317" s="275" t="s">
        <v>228</v>
      </c>
      <c r="AU317" s="275" t="s">
        <v>86</v>
      </c>
      <c r="AV317" s="15" t="s">
        <v>84</v>
      </c>
      <c r="AW317" s="15" t="s">
        <v>39</v>
      </c>
      <c r="AX317" s="15" t="s">
        <v>77</v>
      </c>
      <c r="AY317" s="275" t="s">
        <v>219</v>
      </c>
    </row>
    <row r="318" s="13" customFormat="1">
      <c r="A318" s="13"/>
      <c r="B318" s="229"/>
      <c r="C318" s="230"/>
      <c r="D318" s="231" t="s">
        <v>228</v>
      </c>
      <c r="E318" s="232" t="s">
        <v>32</v>
      </c>
      <c r="F318" s="233" t="s">
        <v>858</v>
      </c>
      <c r="G318" s="230"/>
      <c r="H318" s="234">
        <v>1292.935</v>
      </c>
      <c r="I318" s="235"/>
      <c r="J318" s="230"/>
      <c r="K318" s="230"/>
      <c r="L318" s="236"/>
      <c r="M318" s="237"/>
      <c r="N318" s="238"/>
      <c r="O318" s="238"/>
      <c r="P318" s="238"/>
      <c r="Q318" s="238"/>
      <c r="R318" s="238"/>
      <c r="S318" s="238"/>
      <c r="T318" s="239"/>
      <c r="U318" s="13"/>
      <c r="V318" s="13"/>
      <c r="W318" s="13"/>
      <c r="X318" s="13"/>
      <c r="Y318" s="13"/>
      <c r="Z318" s="13"/>
      <c r="AA318" s="13"/>
      <c r="AB318" s="13"/>
      <c r="AC318" s="13"/>
      <c r="AD318" s="13"/>
      <c r="AE318" s="13"/>
      <c r="AT318" s="240" t="s">
        <v>228</v>
      </c>
      <c r="AU318" s="240" t="s">
        <v>86</v>
      </c>
      <c r="AV318" s="13" t="s">
        <v>86</v>
      </c>
      <c r="AW318" s="13" t="s">
        <v>39</v>
      </c>
      <c r="AX318" s="13" t="s">
        <v>77</v>
      </c>
      <c r="AY318" s="240" t="s">
        <v>219</v>
      </c>
    </row>
    <row r="319" s="13" customFormat="1">
      <c r="A319" s="13"/>
      <c r="B319" s="229"/>
      <c r="C319" s="230"/>
      <c r="D319" s="231" t="s">
        <v>228</v>
      </c>
      <c r="E319" s="232" t="s">
        <v>32</v>
      </c>
      <c r="F319" s="233" t="s">
        <v>859</v>
      </c>
      <c r="G319" s="230"/>
      <c r="H319" s="234">
        <v>821.91300000000001</v>
      </c>
      <c r="I319" s="235"/>
      <c r="J319" s="230"/>
      <c r="K319" s="230"/>
      <c r="L319" s="236"/>
      <c r="M319" s="237"/>
      <c r="N319" s="238"/>
      <c r="O319" s="238"/>
      <c r="P319" s="238"/>
      <c r="Q319" s="238"/>
      <c r="R319" s="238"/>
      <c r="S319" s="238"/>
      <c r="T319" s="239"/>
      <c r="U319" s="13"/>
      <c r="V319" s="13"/>
      <c r="W319" s="13"/>
      <c r="X319" s="13"/>
      <c r="Y319" s="13"/>
      <c r="Z319" s="13"/>
      <c r="AA319" s="13"/>
      <c r="AB319" s="13"/>
      <c r="AC319" s="13"/>
      <c r="AD319" s="13"/>
      <c r="AE319" s="13"/>
      <c r="AT319" s="240" t="s">
        <v>228</v>
      </c>
      <c r="AU319" s="240" t="s">
        <v>86</v>
      </c>
      <c r="AV319" s="13" t="s">
        <v>86</v>
      </c>
      <c r="AW319" s="13" t="s">
        <v>39</v>
      </c>
      <c r="AX319" s="13" t="s">
        <v>77</v>
      </c>
      <c r="AY319" s="240" t="s">
        <v>219</v>
      </c>
    </row>
    <row r="320" s="13" customFormat="1">
      <c r="A320" s="13"/>
      <c r="B320" s="229"/>
      <c r="C320" s="230"/>
      <c r="D320" s="231" t="s">
        <v>228</v>
      </c>
      <c r="E320" s="232" t="s">
        <v>32</v>
      </c>
      <c r="F320" s="233" t="s">
        <v>776</v>
      </c>
      <c r="G320" s="230"/>
      <c r="H320" s="234">
        <v>101.164</v>
      </c>
      <c r="I320" s="235"/>
      <c r="J320" s="230"/>
      <c r="K320" s="230"/>
      <c r="L320" s="236"/>
      <c r="M320" s="237"/>
      <c r="N320" s="238"/>
      <c r="O320" s="238"/>
      <c r="P320" s="238"/>
      <c r="Q320" s="238"/>
      <c r="R320" s="238"/>
      <c r="S320" s="238"/>
      <c r="T320" s="239"/>
      <c r="U320" s="13"/>
      <c r="V320" s="13"/>
      <c r="W320" s="13"/>
      <c r="X320" s="13"/>
      <c r="Y320" s="13"/>
      <c r="Z320" s="13"/>
      <c r="AA320" s="13"/>
      <c r="AB320" s="13"/>
      <c r="AC320" s="13"/>
      <c r="AD320" s="13"/>
      <c r="AE320" s="13"/>
      <c r="AT320" s="240" t="s">
        <v>228</v>
      </c>
      <c r="AU320" s="240" t="s">
        <v>86</v>
      </c>
      <c r="AV320" s="13" t="s">
        <v>86</v>
      </c>
      <c r="AW320" s="13" t="s">
        <v>39</v>
      </c>
      <c r="AX320" s="13" t="s">
        <v>77</v>
      </c>
      <c r="AY320" s="240" t="s">
        <v>219</v>
      </c>
    </row>
    <row r="321" s="15" customFormat="1">
      <c r="A321" s="15"/>
      <c r="B321" s="266"/>
      <c r="C321" s="267"/>
      <c r="D321" s="231" t="s">
        <v>228</v>
      </c>
      <c r="E321" s="268" t="s">
        <v>32</v>
      </c>
      <c r="F321" s="269" t="s">
        <v>872</v>
      </c>
      <c r="G321" s="267"/>
      <c r="H321" s="268" t="s">
        <v>32</v>
      </c>
      <c r="I321" s="270"/>
      <c r="J321" s="267"/>
      <c r="K321" s="267"/>
      <c r="L321" s="271"/>
      <c r="M321" s="272"/>
      <c r="N321" s="273"/>
      <c r="O321" s="273"/>
      <c r="P321" s="273"/>
      <c r="Q321" s="273"/>
      <c r="R321" s="273"/>
      <c r="S321" s="273"/>
      <c r="T321" s="274"/>
      <c r="U321" s="15"/>
      <c r="V321" s="15"/>
      <c r="W321" s="15"/>
      <c r="X321" s="15"/>
      <c r="Y321" s="15"/>
      <c r="Z321" s="15"/>
      <c r="AA321" s="15"/>
      <c r="AB321" s="15"/>
      <c r="AC321" s="15"/>
      <c r="AD321" s="15"/>
      <c r="AE321" s="15"/>
      <c r="AT321" s="275" t="s">
        <v>228</v>
      </c>
      <c r="AU321" s="275" t="s">
        <v>86</v>
      </c>
      <c r="AV321" s="15" t="s">
        <v>84</v>
      </c>
      <c r="AW321" s="15" t="s">
        <v>39</v>
      </c>
      <c r="AX321" s="15" t="s">
        <v>77</v>
      </c>
      <c r="AY321" s="275" t="s">
        <v>219</v>
      </c>
    </row>
    <row r="322" s="13" customFormat="1">
      <c r="A322" s="13"/>
      <c r="B322" s="229"/>
      <c r="C322" s="230"/>
      <c r="D322" s="231" t="s">
        <v>228</v>
      </c>
      <c r="E322" s="232" t="s">
        <v>32</v>
      </c>
      <c r="F322" s="233" t="s">
        <v>873</v>
      </c>
      <c r="G322" s="230"/>
      <c r="H322" s="234">
        <v>32.530000000000001</v>
      </c>
      <c r="I322" s="235"/>
      <c r="J322" s="230"/>
      <c r="K322" s="230"/>
      <c r="L322" s="236"/>
      <c r="M322" s="237"/>
      <c r="N322" s="238"/>
      <c r="O322" s="238"/>
      <c r="P322" s="238"/>
      <c r="Q322" s="238"/>
      <c r="R322" s="238"/>
      <c r="S322" s="238"/>
      <c r="T322" s="239"/>
      <c r="U322" s="13"/>
      <c r="V322" s="13"/>
      <c r="W322" s="13"/>
      <c r="X322" s="13"/>
      <c r="Y322" s="13"/>
      <c r="Z322" s="13"/>
      <c r="AA322" s="13"/>
      <c r="AB322" s="13"/>
      <c r="AC322" s="13"/>
      <c r="AD322" s="13"/>
      <c r="AE322" s="13"/>
      <c r="AT322" s="240" t="s">
        <v>228</v>
      </c>
      <c r="AU322" s="240" t="s">
        <v>86</v>
      </c>
      <c r="AV322" s="13" t="s">
        <v>86</v>
      </c>
      <c r="AW322" s="13" t="s">
        <v>39</v>
      </c>
      <c r="AX322" s="13" t="s">
        <v>77</v>
      </c>
      <c r="AY322" s="240" t="s">
        <v>219</v>
      </c>
    </row>
    <row r="323" s="15" customFormat="1">
      <c r="A323" s="15"/>
      <c r="B323" s="266"/>
      <c r="C323" s="267"/>
      <c r="D323" s="231" t="s">
        <v>228</v>
      </c>
      <c r="E323" s="268" t="s">
        <v>32</v>
      </c>
      <c r="F323" s="269" t="s">
        <v>874</v>
      </c>
      <c r="G323" s="267"/>
      <c r="H323" s="268" t="s">
        <v>32</v>
      </c>
      <c r="I323" s="270"/>
      <c r="J323" s="267"/>
      <c r="K323" s="267"/>
      <c r="L323" s="271"/>
      <c r="M323" s="272"/>
      <c r="N323" s="273"/>
      <c r="O323" s="273"/>
      <c r="P323" s="273"/>
      <c r="Q323" s="273"/>
      <c r="R323" s="273"/>
      <c r="S323" s="273"/>
      <c r="T323" s="274"/>
      <c r="U323" s="15"/>
      <c r="V323" s="15"/>
      <c r="W323" s="15"/>
      <c r="X323" s="15"/>
      <c r="Y323" s="15"/>
      <c r="Z323" s="15"/>
      <c r="AA323" s="15"/>
      <c r="AB323" s="15"/>
      <c r="AC323" s="15"/>
      <c r="AD323" s="15"/>
      <c r="AE323" s="15"/>
      <c r="AT323" s="275" t="s">
        <v>228</v>
      </c>
      <c r="AU323" s="275" t="s">
        <v>86</v>
      </c>
      <c r="AV323" s="15" t="s">
        <v>84</v>
      </c>
      <c r="AW323" s="15" t="s">
        <v>39</v>
      </c>
      <c r="AX323" s="15" t="s">
        <v>77</v>
      </c>
      <c r="AY323" s="275" t="s">
        <v>219</v>
      </c>
    </row>
    <row r="324" s="13" customFormat="1">
      <c r="A324" s="13"/>
      <c r="B324" s="229"/>
      <c r="C324" s="230"/>
      <c r="D324" s="231" t="s">
        <v>228</v>
      </c>
      <c r="E324" s="232" t="s">
        <v>32</v>
      </c>
      <c r="F324" s="233" t="s">
        <v>875</v>
      </c>
      <c r="G324" s="230"/>
      <c r="H324" s="234">
        <v>2.403</v>
      </c>
      <c r="I324" s="235"/>
      <c r="J324" s="230"/>
      <c r="K324" s="230"/>
      <c r="L324" s="236"/>
      <c r="M324" s="237"/>
      <c r="N324" s="238"/>
      <c r="O324" s="238"/>
      <c r="P324" s="238"/>
      <c r="Q324" s="238"/>
      <c r="R324" s="238"/>
      <c r="S324" s="238"/>
      <c r="T324" s="239"/>
      <c r="U324" s="13"/>
      <c r="V324" s="13"/>
      <c r="W324" s="13"/>
      <c r="X324" s="13"/>
      <c r="Y324" s="13"/>
      <c r="Z324" s="13"/>
      <c r="AA324" s="13"/>
      <c r="AB324" s="13"/>
      <c r="AC324" s="13"/>
      <c r="AD324" s="13"/>
      <c r="AE324" s="13"/>
      <c r="AT324" s="240" t="s">
        <v>228</v>
      </c>
      <c r="AU324" s="240" t="s">
        <v>86</v>
      </c>
      <c r="AV324" s="13" t="s">
        <v>86</v>
      </c>
      <c r="AW324" s="13" t="s">
        <v>39</v>
      </c>
      <c r="AX324" s="13" t="s">
        <v>77</v>
      </c>
      <c r="AY324" s="240" t="s">
        <v>219</v>
      </c>
    </row>
    <row r="325" s="14" customFormat="1">
      <c r="A325" s="14"/>
      <c r="B325" s="241"/>
      <c r="C325" s="242"/>
      <c r="D325" s="231" t="s">
        <v>228</v>
      </c>
      <c r="E325" s="243" t="s">
        <v>32</v>
      </c>
      <c r="F325" s="244" t="s">
        <v>231</v>
      </c>
      <c r="G325" s="242"/>
      <c r="H325" s="245">
        <v>2500.9760000000001</v>
      </c>
      <c r="I325" s="246"/>
      <c r="J325" s="242"/>
      <c r="K325" s="242"/>
      <c r="L325" s="247"/>
      <c r="M325" s="248"/>
      <c r="N325" s="249"/>
      <c r="O325" s="249"/>
      <c r="P325" s="249"/>
      <c r="Q325" s="249"/>
      <c r="R325" s="249"/>
      <c r="S325" s="249"/>
      <c r="T325" s="250"/>
      <c r="U325" s="14"/>
      <c r="V325" s="14"/>
      <c r="W325" s="14"/>
      <c r="X325" s="14"/>
      <c r="Y325" s="14"/>
      <c r="Z325" s="14"/>
      <c r="AA325" s="14"/>
      <c r="AB325" s="14"/>
      <c r="AC325" s="14"/>
      <c r="AD325" s="14"/>
      <c r="AE325" s="14"/>
      <c r="AT325" s="251" t="s">
        <v>228</v>
      </c>
      <c r="AU325" s="251" t="s">
        <v>86</v>
      </c>
      <c r="AV325" s="14" t="s">
        <v>226</v>
      </c>
      <c r="AW325" s="14" t="s">
        <v>39</v>
      </c>
      <c r="AX325" s="14" t="s">
        <v>84</v>
      </c>
      <c r="AY325" s="251" t="s">
        <v>219</v>
      </c>
    </row>
    <row r="326" s="2" customFormat="1" ht="24.15" customHeight="1">
      <c r="A326" s="42"/>
      <c r="B326" s="43"/>
      <c r="C326" s="216" t="s">
        <v>876</v>
      </c>
      <c r="D326" s="216" t="s">
        <v>221</v>
      </c>
      <c r="E326" s="217" t="s">
        <v>877</v>
      </c>
      <c r="F326" s="218" t="s">
        <v>878</v>
      </c>
      <c r="G326" s="219" t="s">
        <v>567</v>
      </c>
      <c r="H326" s="220">
        <v>4.1500000000000004</v>
      </c>
      <c r="I326" s="221"/>
      <c r="J326" s="222">
        <f>ROUND(I326*H326,2)</f>
        <v>0</v>
      </c>
      <c r="K326" s="218" t="s">
        <v>225</v>
      </c>
      <c r="L326" s="48"/>
      <c r="M326" s="223" t="s">
        <v>32</v>
      </c>
      <c r="N326" s="224" t="s">
        <v>48</v>
      </c>
      <c r="O326" s="88"/>
      <c r="P326" s="225">
        <f>O326*H326</f>
        <v>0</v>
      </c>
      <c r="Q326" s="225">
        <v>0</v>
      </c>
      <c r="R326" s="225">
        <f>Q326*H326</f>
        <v>0</v>
      </c>
      <c r="S326" s="225">
        <v>0</v>
      </c>
      <c r="T326" s="226">
        <f>S326*H326</f>
        <v>0</v>
      </c>
      <c r="U326" s="42"/>
      <c r="V326" s="42"/>
      <c r="W326" s="42"/>
      <c r="X326" s="42"/>
      <c r="Y326" s="42"/>
      <c r="Z326" s="42"/>
      <c r="AA326" s="42"/>
      <c r="AB326" s="42"/>
      <c r="AC326" s="42"/>
      <c r="AD326" s="42"/>
      <c r="AE326" s="42"/>
      <c r="AR326" s="227" t="s">
        <v>241</v>
      </c>
      <c r="AT326" s="227" t="s">
        <v>221</v>
      </c>
      <c r="AU326" s="227" t="s">
        <v>86</v>
      </c>
      <c r="AY326" s="20" t="s">
        <v>219</v>
      </c>
      <c r="BE326" s="228">
        <f>IF(N326="základní",J326,0)</f>
        <v>0</v>
      </c>
      <c r="BF326" s="228">
        <f>IF(N326="snížená",J326,0)</f>
        <v>0</v>
      </c>
      <c r="BG326" s="228">
        <f>IF(N326="zákl. přenesená",J326,0)</f>
        <v>0</v>
      </c>
      <c r="BH326" s="228">
        <f>IF(N326="sníž. přenesená",J326,0)</f>
        <v>0</v>
      </c>
      <c r="BI326" s="228">
        <f>IF(N326="nulová",J326,0)</f>
        <v>0</v>
      </c>
      <c r="BJ326" s="20" t="s">
        <v>84</v>
      </c>
      <c r="BK326" s="228">
        <f>ROUND(I326*H326,2)</f>
        <v>0</v>
      </c>
      <c r="BL326" s="20" t="s">
        <v>241</v>
      </c>
      <c r="BM326" s="227" t="s">
        <v>879</v>
      </c>
    </row>
    <row r="327" s="15" customFormat="1">
      <c r="A327" s="15"/>
      <c r="B327" s="266"/>
      <c r="C327" s="267"/>
      <c r="D327" s="231" t="s">
        <v>228</v>
      </c>
      <c r="E327" s="268" t="s">
        <v>32</v>
      </c>
      <c r="F327" s="269" t="s">
        <v>880</v>
      </c>
      <c r="G327" s="267"/>
      <c r="H327" s="268" t="s">
        <v>32</v>
      </c>
      <c r="I327" s="270"/>
      <c r="J327" s="267"/>
      <c r="K327" s="267"/>
      <c r="L327" s="271"/>
      <c r="M327" s="272"/>
      <c r="N327" s="273"/>
      <c r="O327" s="273"/>
      <c r="P327" s="273"/>
      <c r="Q327" s="273"/>
      <c r="R327" s="273"/>
      <c r="S327" s="273"/>
      <c r="T327" s="274"/>
      <c r="U327" s="15"/>
      <c r="V327" s="15"/>
      <c r="W327" s="15"/>
      <c r="X327" s="15"/>
      <c r="Y327" s="15"/>
      <c r="Z327" s="15"/>
      <c r="AA327" s="15"/>
      <c r="AB327" s="15"/>
      <c r="AC327" s="15"/>
      <c r="AD327" s="15"/>
      <c r="AE327" s="15"/>
      <c r="AT327" s="275" t="s">
        <v>228</v>
      </c>
      <c r="AU327" s="275" t="s">
        <v>86</v>
      </c>
      <c r="AV327" s="15" t="s">
        <v>84</v>
      </c>
      <c r="AW327" s="15" t="s">
        <v>39</v>
      </c>
      <c r="AX327" s="15" t="s">
        <v>77</v>
      </c>
      <c r="AY327" s="275" t="s">
        <v>219</v>
      </c>
    </row>
    <row r="328" s="13" customFormat="1">
      <c r="A328" s="13"/>
      <c r="B328" s="229"/>
      <c r="C328" s="230"/>
      <c r="D328" s="231" t="s">
        <v>228</v>
      </c>
      <c r="E328" s="232" t="s">
        <v>32</v>
      </c>
      <c r="F328" s="233" t="s">
        <v>881</v>
      </c>
      <c r="G328" s="230"/>
      <c r="H328" s="234">
        <v>2.403</v>
      </c>
      <c r="I328" s="235"/>
      <c r="J328" s="230"/>
      <c r="K328" s="230"/>
      <c r="L328" s="236"/>
      <c r="M328" s="237"/>
      <c r="N328" s="238"/>
      <c r="O328" s="238"/>
      <c r="P328" s="238"/>
      <c r="Q328" s="238"/>
      <c r="R328" s="238"/>
      <c r="S328" s="238"/>
      <c r="T328" s="239"/>
      <c r="U328" s="13"/>
      <c r="V328" s="13"/>
      <c r="W328" s="13"/>
      <c r="X328" s="13"/>
      <c r="Y328" s="13"/>
      <c r="Z328" s="13"/>
      <c r="AA328" s="13"/>
      <c r="AB328" s="13"/>
      <c r="AC328" s="13"/>
      <c r="AD328" s="13"/>
      <c r="AE328" s="13"/>
      <c r="AT328" s="240" t="s">
        <v>228</v>
      </c>
      <c r="AU328" s="240" t="s">
        <v>86</v>
      </c>
      <c r="AV328" s="13" t="s">
        <v>86</v>
      </c>
      <c r="AW328" s="13" t="s">
        <v>39</v>
      </c>
      <c r="AX328" s="13" t="s">
        <v>77</v>
      </c>
      <c r="AY328" s="240" t="s">
        <v>219</v>
      </c>
    </row>
    <row r="329" s="15" customFormat="1">
      <c r="A329" s="15"/>
      <c r="B329" s="266"/>
      <c r="C329" s="267"/>
      <c r="D329" s="231" t="s">
        <v>228</v>
      </c>
      <c r="E329" s="268" t="s">
        <v>32</v>
      </c>
      <c r="F329" s="269" t="s">
        <v>882</v>
      </c>
      <c r="G329" s="267"/>
      <c r="H329" s="268" t="s">
        <v>32</v>
      </c>
      <c r="I329" s="270"/>
      <c r="J329" s="267"/>
      <c r="K329" s="267"/>
      <c r="L329" s="271"/>
      <c r="M329" s="272"/>
      <c r="N329" s="273"/>
      <c r="O329" s="273"/>
      <c r="P329" s="273"/>
      <c r="Q329" s="273"/>
      <c r="R329" s="273"/>
      <c r="S329" s="273"/>
      <c r="T329" s="274"/>
      <c r="U329" s="15"/>
      <c r="V329" s="15"/>
      <c r="W329" s="15"/>
      <c r="X329" s="15"/>
      <c r="Y329" s="15"/>
      <c r="Z329" s="15"/>
      <c r="AA329" s="15"/>
      <c r="AB329" s="15"/>
      <c r="AC329" s="15"/>
      <c r="AD329" s="15"/>
      <c r="AE329" s="15"/>
      <c r="AT329" s="275" t="s">
        <v>228</v>
      </c>
      <c r="AU329" s="275" t="s">
        <v>86</v>
      </c>
      <c r="AV329" s="15" t="s">
        <v>84</v>
      </c>
      <c r="AW329" s="15" t="s">
        <v>39</v>
      </c>
      <c r="AX329" s="15" t="s">
        <v>77</v>
      </c>
      <c r="AY329" s="275" t="s">
        <v>219</v>
      </c>
    </row>
    <row r="330" s="13" customFormat="1">
      <c r="A330" s="13"/>
      <c r="B330" s="229"/>
      <c r="C330" s="230"/>
      <c r="D330" s="231" t="s">
        <v>228</v>
      </c>
      <c r="E330" s="232" t="s">
        <v>32</v>
      </c>
      <c r="F330" s="233" t="s">
        <v>883</v>
      </c>
      <c r="G330" s="230"/>
      <c r="H330" s="234">
        <v>1.7470000000000001</v>
      </c>
      <c r="I330" s="235"/>
      <c r="J330" s="230"/>
      <c r="K330" s="230"/>
      <c r="L330" s="236"/>
      <c r="M330" s="237"/>
      <c r="N330" s="238"/>
      <c r="O330" s="238"/>
      <c r="P330" s="238"/>
      <c r="Q330" s="238"/>
      <c r="R330" s="238"/>
      <c r="S330" s="238"/>
      <c r="T330" s="239"/>
      <c r="U330" s="13"/>
      <c r="V330" s="13"/>
      <c r="W330" s="13"/>
      <c r="X330" s="13"/>
      <c r="Y330" s="13"/>
      <c r="Z330" s="13"/>
      <c r="AA330" s="13"/>
      <c r="AB330" s="13"/>
      <c r="AC330" s="13"/>
      <c r="AD330" s="13"/>
      <c r="AE330" s="13"/>
      <c r="AT330" s="240" t="s">
        <v>228</v>
      </c>
      <c r="AU330" s="240" t="s">
        <v>86</v>
      </c>
      <c r="AV330" s="13" t="s">
        <v>86</v>
      </c>
      <c r="AW330" s="13" t="s">
        <v>39</v>
      </c>
      <c r="AX330" s="13" t="s">
        <v>77</v>
      </c>
      <c r="AY330" s="240" t="s">
        <v>219</v>
      </c>
    </row>
    <row r="331" s="14" customFormat="1">
      <c r="A331" s="14"/>
      <c r="B331" s="241"/>
      <c r="C331" s="242"/>
      <c r="D331" s="231" t="s">
        <v>228</v>
      </c>
      <c r="E331" s="243" t="s">
        <v>32</v>
      </c>
      <c r="F331" s="244" t="s">
        <v>231</v>
      </c>
      <c r="G331" s="242"/>
      <c r="H331" s="245">
        <v>4.1500000000000004</v>
      </c>
      <c r="I331" s="246"/>
      <c r="J331" s="242"/>
      <c r="K331" s="242"/>
      <c r="L331" s="247"/>
      <c r="M331" s="291"/>
      <c r="N331" s="292"/>
      <c r="O331" s="292"/>
      <c r="P331" s="292"/>
      <c r="Q331" s="292"/>
      <c r="R331" s="292"/>
      <c r="S331" s="292"/>
      <c r="T331" s="293"/>
      <c r="U331" s="14"/>
      <c r="V331" s="14"/>
      <c r="W331" s="14"/>
      <c r="X331" s="14"/>
      <c r="Y331" s="14"/>
      <c r="Z331" s="14"/>
      <c r="AA331" s="14"/>
      <c r="AB331" s="14"/>
      <c r="AC331" s="14"/>
      <c r="AD331" s="14"/>
      <c r="AE331" s="14"/>
      <c r="AT331" s="251" t="s">
        <v>228</v>
      </c>
      <c r="AU331" s="251" t="s">
        <v>86</v>
      </c>
      <c r="AV331" s="14" t="s">
        <v>226</v>
      </c>
      <c r="AW331" s="14" t="s">
        <v>39</v>
      </c>
      <c r="AX331" s="14" t="s">
        <v>84</v>
      </c>
      <c r="AY331" s="251" t="s">
        <v>219</v>
      </c>
    </row>
    <row r="332" s="2" customFormat="1" ht="6.96" customHeight="1">
      <c r="A332" s="42"/>
      <c r="B332" s="63"/>
      <c r="C332" s="64"/>
      <c r="D332" s="64"/>
      <c r="E332" s="64"/>
      <c r="F332" s="64"/>
      <c r="G332" s="64"/>
      <c r="H332" s="64"/>
      <c r="I332" s="64"/>
      <c r="J332" s="64"/>
      <c r="K332" s="64"/>
      <c r="L332" s="48"/>
      <c r="M332" s="42"/>
      <c r="O332" s="42"/>
      <c r="P332" s="42"/>
      <c r="Q332" s="42"/>
      <c r="R332" s="42"/>
      <c r="S332" s="42"/>
      <c r="T332" s="42"/>
      <c r="U332" s="42"/>
      <c r="V332" s="42"/>
      <c r="W332" s="42"/>
      <c r="X332" s="42"/>
      <c r="Y332" s="42"/>
      <c r="Z332" s="42"/>
      <c r="AA332" s="42"/>
      <c r="AB332" s="42"/>
      <c r="AC332" s="42"/>
      <c r="AD332" s="42"/>
      <c r="AE332" s="42"/>
    </row>
  </sheetData>
  <sheetProtection sheet="1" autoFilter="0" formatColumns="0" formatRows="0" objects="1" scenarios="1" spinCount="100000" saltValue="RImN5hyPMECLSorWQobmq18eSz3j9GSW8WV19KaqahTW3Ilo4BrMaAzZJ4BWmCOQwaF7c4VSp4rP7b+VgLKOOg==" hashValue="VZErxa9IR6p07yF60Af5Lr8JmdmI4L1ZF7UsQtVt9J+yE9tc5V4o+Zv2Y9EvOtNgeh++lKZk0S+/EVxBwHnneA==" algorithmName="SHA-512" password="CC35"/>
  <autoFilter ref="C93:K331"/>
  <mergeCells count="12">
    <mergeCell ref="E7:H7"/>
    <mergeCell ref="E9:H9"/>
    <mergeCell ref="E11:H11"/>
    <mergeCell ref="E20:H20"/>
    <mergeCell ref="E29:H29"/>
    <mergeCell ref="E50:H50"/>
    <mergeCell ref="E52:H52"/>
    <mergeCell ref="E54:H54"/>
    <mergeCell ref="E82:H82"/>
    <mergeCell ref="E84:H84"/>
    <mergeCell ref="E86:H8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100</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884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ROUND((SUM(BE90:BE127)),  2)</f>
        <v>0</v>
      </c>
      <c r="G35" s="42"/>
      <c r="H35" s="42"/>
      <c r="I35" s="161">
        <v>0.20999999999999999</v>
      </c>
      <c r="J35" s="160">
        <f>ROUND(((SUM(BE90:BE127))*I35),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ROUND((SUM(BF90:BF127)),  2)</f>
        <v>0</v>
      </c>
      <c r="G36" s="42"/>
      <c r="H36" s="42"/>
      <c r="I36" s="161">
        <v>0.14999999999999999</v>
      </c>
      <c r="J36" s="160">
        <f>ROUND(((SUM(BF90:BF127))*I36),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ROUND((SUM(BG90:BG127)),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ROUND((SUM(BH90:BH127)),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ROUND((SUM(BI90:BI127)),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SO 10-01.11 - Následná úprava koleje,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559</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199</v>
      </c>
      <c r="E66" s="186"/>
      <c r="F66" s="186"/>
      <c r="G66" s="186"/>
      <c r="H66" s="186"/>
      <c r="I66" s="186"/>
      <c r="J66" s="187">
        <f>J108</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200</v>
      </c>
      <c r="E67" s="186"/>
      <c r="F67" s="186"/>
      <c r="G67" s="186"/>
      <c r="H67" s="186"/>
      <c r="I67" s="186"/>
      <c r="J67" s="187">
        <f>J117</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J123</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551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30" customHeight="1">
      <c r="A82" s="42"/>
      <c r="B82" s="43"/>
      <c r="C82" s="44"/>
      <c r="D82" s="44"/>
      <c r="E82" s="73" t="str">
        <f>E11</f>
        <v>SO 10-01.11 - Následná úprava koleje, km 73,079 - km 81,580 - část.01</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P91+P123</f>
        <v>0</v>
      </c>
      <c r="Q90" s="100"/>
      <c r="R90" s="197">
        <f>R91+R123</f>
        <v>526.37199999999996</v>
      </c>
      <c r="S90" s="100"/>
      <c r="T90" s="198">
        <f>T91+T123</f>
        <v>0</v>
      </c>
      <c r="U90" s="42"/>
      <c r="V90" s="42"/>
      <c r="W90" s="42"/>
      <c r="X90" s="42"/>
      <c r="Y90" s="42"/>
      <c r="Z90" s="42"/>
      <c r="AA90" s="42"/>
      <c r="AB90" s="42"/>
      <c r="AC90" s="42"/>
      <c r="AD90" s="42"/>
      <c r="AE90" s="42"/>
      <c r="AT90" s="20" t="s">
        <v>76</v>
      </c>
      <c r="AU90" s="20" t="s">
        <v>196</v>
      </c>
      <c r="BK90" s="199">
        <f>BK91+BK123</f>
        <v>0</v>
      </c>
    </row>
    <row r="91" s="12" customFormat="1" ht="25.92" customHeight="1">
      <c r="A91" s="12"/>
      <c r="B91" s="200"/>
      <c r="C91" s="201"/>
      <c r="D91" s="202" t="s">
        <v>76</v>
      </c>
      <c r="E91" s="203" t="s">
        <v>217</v>
      </c>
      <c r="F91" s="203" t="s">
        <v>218</v>
      </c>
      <c r="G91" s="201"/>
      <c r="H91" s="201"/>
      <c r="I91" s="204"/>
      <c r="J91" s="205">
        <f>BK91</f>
        <v>0</v>
      </c>
      <c r="K91" s="201"/>
      <c r="L91" s="206"/>
      <c r="M91" s="207"/>
      <c r="N91" s="208"/>
      <c r="O91" s="208"/>
      <c r="P91" s="209">
        <f>P92+P108+P117</f>
        <v>0</v>
      </c>
      <c r="Q91" s="208"/>
      <c r="R91" s="209">
        <f>R92+R108+R117</f>
        <v>526.37199999999996</v>
      </c>
      <c r="S91" s="208"/>
      <c r="T91" s="210">
        <f>T92+T108+T117</f>
        <v>0</v>
      </c>
      <c r="U91" s="12"/>
      <c r="V91" s="12"/>
      <c r="W91" s="12"/>
      <c r="X91" s="12"/>
      <c r="Y91" s="12"/>
      <c r="Z91" s="12"/>
      <c r="AA91" s="12"/>
      <c r="AB91" s="12"/>
      <c r="AC91" s="12"/>
      <c r="AD91" s="12"/>
      <c r="AE91" s="12"/>
      <c r="AR91" s="211" t="s">
        <v>84</v>
      </c>
      <c r="AT91" s="212" t="s">
        <v>76</v>
      </c>
      <c r="AU91" s="212" t="s">
        <v>77</v>
      </c>
      <c r="AY91" s="211" t="s">
        <v>219</v>
      </c>
      <c r="BK91" s="213">
        <f>BK92+BK108+BK117</f>
        <v>0</v>
      </c>
    </row>
    <row r="92" s="12" customFormat="1" ht="22.8" customHeight="1">
      <c r="A92" s="12"/>
      <c r="B92" s="200"/>
      <c r="C92" s="201"/>
      <c r="D92" s="202" t="s">
        <v>76</v>
      </c>
      <c r="E92" s="214" t="s">
        <v>246</v>
      </c>
      <c r="F92" s="214" t="s">
        <v>634</v>
      </c>
      <c r="G92" s="201"/>
      <c r="H92" s="201"/>
      <c r="I92" s="204"/>
      <c r="J92" s="215">
        <f>BK92</f>
        <v>0</v>
      </c>
      <c r="K92" s="201"/>
      <c r="L92" s="206"/>
      <c r="M92" s="207"/>
      <c r="N92" s="208"/>
      <c r="O92" s="208"/>
      <c r="P92" s="209">
        <f>SUM(P93:P107)</f>
        <v>0</v>
      </c>
      <c r="Q92" s="208"/>
      <c r="R92" s="209">
        <f>SUM(R93:R107)</f>
        <v>526.37199999999996</v>
      </c>
      <c r="S92" s="208"/>
      <c r="T92" s="210">
        <f>SUM(T93:T107)</f>
        <v>0</v>
      </c>
      <c r="U92" s="12"/>
      <c r="V92" s="12"/>
      <c r="W92" s="12"/>
      <c r="X92" s="12"/>
      <c r="Y92" s="12"/>
      <c r="Z92" s="12"/>
      <c r="AA92" s="12"/>
      <c r="AB92" s="12"/>
      <c r="AC92" s="12"/>
      <c r="AD92" s="12"/>
      <c r="AE92" s="12"/>
      <c r="AR92" s="211" t="s">
        <v>84</v>
      </c>
      <c r="AT92" s="212" t="s">
        <v>76</v>
      </c>
      <c r="AU92" s="212" t="s">
        <v>84</v>
      </c>
      <c r="AY92" s="211" t="s">
        <v>219</v>
      </c>
      <c r="BK92" s="213">
        <f>SUM(BK93:BK107)</f>
        <v>0</v>
      </c>
    </row>
    <row r="93" s="2" customFormat="1" ht="76.35" customHeight="1">
      <c r="A93" s="42"/>
      <c r="B93" s="43"/>
      <c r="C93" s="216" t="s">
        <v>84</v>
      </c>
      <c r="D93" s="216" t="s">
        <v>221</v>
      </c>
      <c r="E93" s="217" t="s">
        <v>654</v>
      </c>
      <c r="F93" s="218" t="s">
        <v>885</v>
      </c>
      <c r="G93" s="219" t="s">
        <v>224</v>
      </c>
      <c r="H93" s="220">
        <v>526.37199999999996</v>
      </c>
      <c r="I93" s="221"/>
      <c r="J93" s="222">
        <f>ROUND(I93*H93,2)</f>
        <v>0</v>
      </c>
      <c r="K93" s="218" t="s">
        <v>690</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226</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226</v>
      </c>
      <c r="BM93" s="227" t="s">
        <v>886</v>
      </c>
    </row>
    <row r="94" s="13" customFormat="1">
      <c r="A94" s="13"/>
      <c r="B94" s="229"/>
      <c r="C94" s="230"/>
      <c r="D94" s="231" t="s">
        <v>228</v>
      </c>
      <c r="E94" s="232" t="s">
        <v>32</v>
      </c>
      <c r="F94" s="233" t="s">
        <v>887</v>
      </c>
      <c r="G94" s="230"/>
      <c r="H94" s="234">
        <v>526.37199999999996</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86</v>
      </c>
      <c r="AV94" s="13" t="s">
        <v>86</v>
      </c>
      <c r="AW94" s="13" t="s">
        <v>39</v>
      </c>
      <c r="AX94" s="13" t="s">
        <v>77</v>
      </c>
      <c r="AY94" s="240" t="s">
        <v>219</v>
      </c>
    </row>
    <row r="95" s="14" customFormat="1">
      <c r="A95" s="14"/>
      <c r="B95" s="241"/>
      <c r="C95" s="242"/>
      <c r="D95" s="231" t="s">
        <v>228</v>
      </c>
      <c r="E95" s="243" t="s">
        <v>32</v>
      </c>
      <c r="F95" s="244" t="s">
        <v>231</v>
      </c>
      <c r="G95" s="242"/>
      <c r="H95" s="245">
        <v>526.37199999999996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86</v>
      </c>
      <c r="AV95" s="14" t="s">
        <v>226</v>
      </c>
      <c r="AW95" s="14" t="s">
        <v>39</v>
      </c>
      <c r="AX95" s="14" t="s">
        <v>84</v>
      </c>
      <c r="AY95" s="251" t="s">
        <v>219</v>
      </c>
    </row>
    <row r="96" s="2" customFormat="1" ht="21.75" customHeight="1">
      <c r="A96" s="42"/>
      <c r="B96" s="43"/>
      <c r="C96" s="252" t="s">
        <v>86</v>
      </c>
      <c r="D96" s="252" t="s">
        <v>280</v>
      </c>
      <c r="E96" s="253" t="s">
        <v>784</v>
      </c>
      <c r="F96" s="254" t="s">
        <v>785</v>
      </c>
      <c r="G96" s="255" t="s">
        <v>567</v>
      </c>
      <c r="H96" s="256">
        <v>526.37199999999996</v>
      </c>
      <c r="I96" s="257"/>
      <c r="J96" s="258">
        <f>ROUND(I96*H96,2)</f>
        <v>0</v>
      </c>
      <c r="K96" s="254" t="s">
        <v>690</v>
      </c>
      <c r="L96" s="259"/>
      <c r="M96" s="260" t="s">
        <v>32</v>
      </c>
      <c r="N96" s="261" t="s">
        <v>48</v>
      </c>
      <c r="O96" s="88"/>
      <c r="P96" s="225">
        <f>O96*H96</f>
        <v>0</v>
      </c>
      <c r="Q96" s="225">
        <v>1</v>
      </c>
      <c r="R96" s="225">
        <f>Q96*H96</f>
        <v>526.37199999999996</v>
      </c>
      <c r="S96" s="225">
        <v>0</v>
      </c>
      <c r="T96" s="226">
        <f>S96*H96</f>
        <v>0</v>
      </c>
      <c r="U96" s="42"/>
      <c r="V96" s="42"/>
      <c r="W96" s="42"/>
      <c r="X96" s="42"/>
      <c r="Y96" s="42"/>
      <c r="Z96" s="42"/>
      <c r="AA96" s="42"/>
      <c r="AB96" s="42"/>
      <c r="AC96" s="42"/>
      <c r="AD96" s="42"/>
      <c r="AE96" s="42"/>
      <c r="AR96" s="227" t="s">
        <v>262</v>
      </c>
      <c r="AT96" s="227" t="s">
        <v>280</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888</v>
      </c>
    </row>
    <row r="97" s="13" customFormat="1">
      <c r="A97" s="13"/>
      <c r="B97" s="229"/>
      <c r="C97" s="230"/>
      <c r="D97" s="231" t="s">
        <v>228</v>
      </c>
      <c r="E97" s="232" t="s">
        <v>32</v>
      </c>
      <c r="F97" s="233" t="s">
        <v>887</v>
      </c>
      <c r="G97" s="230"/>
      <c r="H97" s="234">
        <v>526.37199999999996</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4" customFormat="1">
      <c r="A98" s="14"/>
      <c r="B98" s="241"/>
      <c r="C98" s="242"/>
      <c r="D98" s="231" t="s">
        <v>228</v>
      </c>
      <c r="E98" s="243" t="s">
        <v>32</v>
      </c>
      <c r="F98" s="244" t="s">
        <v>231</v>
      </c>
      <c r="G98" s="242"/>
      <c r="H98" s="245">
        <v>526.37199999999996</v>
      </c>
      <c r="I98" s="246"/>
      <c r="J98" s="242"/>
      <c r="K98" s="242"/>
      <c r="L98" s="247"/>
      <c r="M98" s="248"/>
      <c r="N98" s="249"/>
      <c r="O98" s="249"/>
      <c r="P98" s="249"/>
      <c r="Q98" s="249"/>
      <c r="R98" s="249"/>
      <c r="S98" s="249"/>
      <c r="T98" s="250"/>
      <c r="U98" s="14"/>
      <c r="V98" s="14"/>
      <c r="W98" s="14"/>
      <c r="X98" s="14"/>
      <c r="Y98" s="14"/>
      <c r="Z98" s="14"/>
      <c r="AA98" s="14"/>
      <c r="AB98" s="14"/>
      <c r="AC98" s="14"/>
      <c r="AD98" s="14"/>
      <c r="AE98" s="14"/>
      <c r="AT98" s="251" t="s">
        <v>228</v>
      </c>
      <c r="AU98" s="251" t="s">
        <v>86</v>
      </c>
      <c r="AV98" s="14" t="s">
        <v>226</v>
      </c>
      <c r="AW98" s="14" t="s">
        <v>39</v>
      </c>
      <c r="AX98" s="14" t="s">
        <v>84</v>
      </c>
      <c r="AY98" s="251" t="s">
        <v>219</v>
      </c>
    </row>
    <row r="99" s="2" customFormat="1" ht="24.15" customHeight="1">
      <c r="A99" s="42"/>
      <c r="B99" s="43"/>
      <c r="C99" s="216" t="s">
        <v>237</v>
      </c>
      <c r="D99" s="216" t="s">
        <v>221</v>
      </c>
      <c r="E99" s="217" t="s">
        <v>889</v>
      </c>
      <c r="F99" s="218" t="s">
        <v>890</v>
      </c>
      <c r="G99" s="219" t="s">
        <v>646</v>
      </c>
      <c r="H99" s="220">
        <v>6.5800000000000001</v>
      </c>
      <c r="I99" s="221"/>
      <c r="J99" s="222">
        <f>ROUND(I99*H99,2)</f>
        <v>0</v>
      </c>
      <c r="K99" s="218" t="s">
        <v>690</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891</v>
      </c>
    </row>
    <row r="100" s="2" customFormat="1">
      <c r="A100" s="42"/>
      <c r="B100" s="43"/>
      <c r="C100" s="44"/>
      <c r="D100" s="231" t="s">
        <v>663</v>
      </c>
      <c r="E100" s="44"/>
      <c r="F100" s="276" t="s">
        <v>664</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663</v>
      </c>
      <c r="AU100" s="20" t="s">
        <v>86</v>
      </c>
    </row>
    <row r="101" s="13" customFormat="1">
      <c r="A101" s="13"/>
      <c r="B101" s="229"/>
      <c r="C101" s="230"/>
      <c r="D101" s="231" t="s">
        <v>228</v>
      </c>
      <c r="E101" s="232" t="s">
        <v>32</v>
      </c>
      <c r="F101" s="233" t="s">
        <v>892</v>
      </c>
      <c r="G101" s="230"/>
      <c r="H101" s="234">
        <v>6.5800000000000001</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86</v>
      </c>
      <c r="AV101" s="13" t="s">
        <v>86</v>
      </c>
      <c r="AW101" s="13" t="s">
        <v>39</v>
      </c>
      <c r="AX101" s="13" t="s">
        <v>84</v>
      </c>
      <c r="AY101" s="240" t="s">
        <v>219</v>
      </c>
    </row>
    <row r="102" s="2" customFormat="1" ht="33" customHeight="1">
      <c r="A102" s="42"/>
      <c r="B102" s="43"/>
      <c r="C102" s="216" t="s">
        <v>226</v>
      </c>
      <c r="D102" s="216" t="s">
        <v>221</v>
      </c>
      <c r="E102" s="217" t="s">
        <v>893</v>
      </c>
      <c r="F102" s="218" t="s">
        <v>894</v>
      </c>
      <c r="G102" s="219" t="s">
        <v>259</v>
      </c>
      <c r="H102" s="220">
        <v>2209.4000000000001</v>
      </c>
      <c r="I102" s="221"/>
      <c r="J102" s="222">
        <f>ROUND(I102*H102,2)</f>
        <v>0</v>
      </c>
      <c r="K102" s="218" t="s">
        <v>690</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895</v>
      </c>
    </row>
    <row r="103" s="2" customFormat="1">
      <c r="A103" s="42"/>
      <c r="B103" s="43"/>
      <c r="C103" s="44"/>
      <c r="D103" s="231" t="s">
        <v>663</v>
      </c>
      <c r="E103" s="44"/>
      <c r="F103" s="276" t="s">
        <v>896</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663</v>
      </c>
      <c r="AU103" s="20" t="s">
        <v>86</v>
      </c>
    </row>
    <row r="104" s="13" customFormat="1">
      <c r="A104" s="13"/>
      <c r="B104" s="229"/>
      <c r="C104" s="230"/>
      <c r="D104" s="231" t="s">
        <v>228</v>
      </c>
      <c r="E104" s="232" t="s">
        <v>32</v>
      </c>
      <c r="F104" s="233" t="s">
        <v>897</v>
      </c>
      <c r="G104" s="230"/>
      <c r="H104" s="234">
        <v>2209.4000000000001</v>
      </c>
      <c r="I104" s="235"/>
      <c r="J104" s="230"/>
      <c r="K104" s="230"/>
      <c r="L104" s="236"/>
      <c r="M104" s="237"/>
      <c r="N104" s="238"/>
      <c r="O104" s="238"/>
      <c r="P104" s="238"/>
      <c r="Q104" s="238"/>
      <c r="R104" s="238"/>
      <c r="S104" s="238"/>
      <c r="T104" s="239"/>
      <c r="U104" s="13"/>
      <c r="V104" s="13"/>
      <c r="W104" s="13"/>
      <c r="X104" s="13"/>
      <c r="Y104" s="13"/>
      <c r="Z104" s="13"/>
      <c r="AA104" s="13"/>
      <c r="AB104" s="13"/>
      <c r="AC104" s="13"/>
      <c r="AD104" s="13"/>
      <c r="AE104" s="13"/>
      <c r="AT104" s="240" t="s">
        <v>228</v>
      </c>
      <c r="AU104" s="240" t="s">
        <v>86</v>
      </c>
      <c r="AV104" s="13" t="s">
        <v>86</v>
      </c>
      <c r="AW104" s="13" t="s">
        <v>39</v>
      </c>
      <c r="AX104" s="13" t="s">
        <v>84</v>
      </c>
      <c r="AY104" s="240" t="s">
        <v>219</v>
      </c>
    </row>
    <row r="105" s="2" customFormat="1" ht="33" customHeight="1">
      <c r="A105" s="42"/>
      <c r="B105" s="43"/>
      <c r="C105" s="216" t="s">
        <v>246</v>
      </c>
      <c r="D105" s="216" t="s">
        <v>221</v>
      </c>
      <c r="E105" s="217" t="s">
        <v>898</v>
      </c>
      <c r="F105" s="218" t="s">
        <v>899</v>
      </c>
      <c r="G105" s="219" t="s">
        <v>259</v>
      </c>
      <c r="H105" s="220">
        <v>3265.8000000000002</v>
      </c>
      <c r="I105" s="221"/>
      <c r="J105" s="222">
        <f>ROUND(I105*H105,2)</f>
        <v>0</v>
      </c>
      <c r="K105" s="218" t="s">
        <v>690</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900</v>
      </c>
    </row>
    <row r="106" s="2" customFormat="1">
      <c r="A106" s="42"/>
      <c r="B106" s="43"/>
      <c r="C106" s="44"/>
      <c r="D106" s="231" t="s">
        <v>663</v>
      </c>
      <c r="E106" s="44"/>
      <c r="F106" s="276" t="s">
        <v>896</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663</v>
      </c>
      <c r="AU106" s="20" t="s">
        <v>86</v>
      </c>
    </row>
    <row r="107" s="13" customFormat="1">
      <c r="A107" s="13"/>
      <c r="B107" s="229"/>
      <c r="C107" s="230"/>
      <c r="D107" s="231" t="s">
        <v>228</v>
      </c>
      <c r="E107" s="232" t="s">
        <v>32</v>
      </c>
      <c r="F107" s="233" t="s">
        <v>901</v>
      </c>
      <c r="G107" s="230"/>
      <c r="H107" s="234">
        <v>3265.8000000000002</v>
      </c>
      <c r="I107" s="235"/>
      <c r="J107" s="230"/>
      <c r="K107" s="230"/>
      <c r="L107" s="236"/>
      <c r="M107" s="237"/>
      <c r="N107" s="238"/>
      <c r="O107" s="238"/>
      <c r="P107" s="238"/>
      <c r="Q107" s="238"/>
      <c r="R107" s="238"/>
      <c r="S107" s="238"/>
      <c r="T107" s="239"/>
      <c r="U107" s="13"/>
      <c r="V107" s="13"/>
      <c r="W107" s="13"/>
      <c r="X107" s="13"/>
      <c r="Y107" s="13"/>
      <c r="Z107" s="13"/>
      <c r="AA107" s="13"/>
      <c r="AB107" s="13"/>
      <c r="AC107" s="13"/>
      <c r="AD107" s="13"/>
      <c r="AE107" s="13"/>
      <c r="AT107" s="240" t="s">
        <v>228</v>
      </c>
      <c r="AU107" s="240" t="s">
        <v>86</v>
      </c>
      <c r="AV107" s="13" t="s">
        <v>86</v>
      </c>
      <c r="AW107" s="13" t="s">
        <v>39</v>
      </c>
      <c r="AX107" s="13" t="s">
        <v>84</v>
      </c>
      <c r="AY107" s="240" t="s">
        <v>219</v>
      </c>
    </row>
    <row r="108" s="12" customFormat="1" ht="22.8" customHeight="1">
      <c r="A108" s="12"/>
      <c r="B108" s="200"/>
      <c r="C108" s="201"/>
      <c r="D108" s="202" t="s">
        <v>76</v>
      </c>
      <c r="E108" s="214" t="s">
        <v>235</v>
      </c>
      <c r="F108" s="214" t="s">
        <v>236</v>
      </c>
      <c r="G108" s="201"/>
      <c r="H108" s="201"/>
      <c r="I108" s="204"/>
      <c r="J108" s="215">
        <f>BK108</f>
        <v>0</v>
      </c>
      <c r="K108" s="201"/>
      <c r="L108" s="206"/>
      <c r="M108" s="207"/>
      <c r="N108" s="208"/>
      <c r="O108" s="208"/>
      <c r="P108" s="209">
        <f>SUM(P109:P116)</f>
        <v>0</v>
      </c>
      <c r="Q108" s="208"/>
      <c r="R108" s="209">
        <f>SUM(R109:R116)</f>
        <v>0</v>
      </c>
      <c r="S108" s="208"/>
      <c r="T108" s="210">
        <f>SUM(T109:T116)</f>
        <v>0</v>
      </c>
      <c r="U108" s="12"/>
      <c r="V108" s="12"/>
      <c r="W108" s="12"/>
      <c r="X108" s="12"/>
      <c r="Y108" s="12"/>
      <c r="Z108" s="12"/>
      <c r="AA108" s="12"/>
      <c r="AB108" s="12"/>
      <c r="AC108" s="12"/>
      <c r="AD108" s="12"/>
      <c r="AE108" s="12"/>
      <c r="AR108" s="211" t="s">
        <v>84</v>
      </c>
      <c r="AT108" s="212" t="s">
        <v>76</v>
      </c>
      <c r="AU108" s="212" t="s">
        <v>84</v>
      </c>
      <c r="AY108" s="211" t="s">
        <v>219</v>
      </c>
      <c r="BK108" s="213">
        <f>SUM(BK109:BK116)</f>
        <v>0</v>
      </c>
    </row>
    <row r="109" s="2" customFormat="1" ht="24.15" customHeight="1">
      <c r="A109" s="42"/>
      <c r="B109" s="43"/>
      <c r="C109" s="216" t="s">
        <v>252</v>
      </c>
      <c r="D109" s="216" t="s">
        <v>221</v>
      </c>
      <c r="E109" s="217" t="s">
        <v>441</v>
      </c>
      <c r="F109" s="218" t="s">
        <v>442</v>
      </c>
      <c r="G109" s="219" t="s">
        <v>240</v>
      </c>
      <c r="H109" s="220">
        <v>8</v>
      </c>
      <c r="I109" s="221"/>
      <c r="J109" s="222">
        <f>ROUND(I109*H109,2)</f>
        <v>0</v>
      </c>
      <c r="K109" s="218" t="s">
        <v>690</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241</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241</v>
      </c>
      <c r="BM109" s="227" t="s">
        <v>902</v>
      </c>
    </row>
    <row r="110" s="13" customFormat="1">
      <c r="A110" s="13"/>
      <c r="B110" s="229"/>
      <c r="C110" s="230"/>
      <c r="D110" s="231" t="s">
        <v>228</v>
      </c>
      <c r="E110" s="232" t="s">
        <v>32</v>
      </c>
      <c r="F110" s="233" t="s">
        <v>250</v>
      </c>
      <c r="G110" s="230"/>
      <c r="H110" s="234">
        <v>8</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84</v>
      </c>
      <c r="AY110" s="240" t="s">
        <v>219</v>
      </c>
    </row>
    <row r="111" s="2" customFormat="1" ht="24.15" customHeight="1">
      <c r="A111" s="42"/>
      <c r="B111" s="43"/>
      <c r="C111" s="216" t="s">
        <v>256</v>
      </c>
      <c r="D111" s="216" t="s">
        <v>221</v>
      </c>
      <c r="E111" s="217" t="s">
        <v>445</v>
      </c>
      <c r="F111" s="218" t="s">
        <v>446</v>
      </c>
      <c r="G111" s="219" t="s">
        <v>240</v>
      </c>
      <c r="H111" s="220">
        <v>8</v>
      </c>
      <c r="I111" s="221"/>
      <c r="J111" s="222">
        <f>ROUND(I111*H111,2)</f>
        <v>0</v>
      </c>
      <c r="K111" s="218" t="s">
        <v>690</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241</v>
      </c>
      <c r="AT111" s="227" t="s">
        <v>221</v>
      </c>
      <c r="AU111" s="227" t="s">
        <v>86</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241</v>
      </c>
      <c r="BM111" s="227" t="s">
        <v>903</v>
      </c>
    </row>
    <row r="112" s="13" customFormat="1">
      <c r="A112" s="13"/>
      <c r="B112" s="229"/>
      <c r="C112" s="230"/>
      <c r="D112" s="231" t="s">
        <v>228</v>
      </c>
      <c r="E112" s="232" t="s">
        <v>32</v>
      </c>
      <c r="F112" s="233" t="s">
        <v>250</v>
      </c>
      <c r="G112" s="230"/>
      <c r="H112" s="234">
        <v>8</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86</v>
      </c>
      <c r="AV112" s="13" t="s">
        <v>86</v>
      </c>
      <c r="AW112" s="13" t="s">
        <v>39</v>
      </c>
      <c r="AX112" s="13" t="s">
        <v>84</v>
      </c>
      <c r="AY112" s="240" t="s">
        <v>219</v>
      </c>
    </row>
    <row r="113" s="2" customFormat="1" ht="24.15" customHeight="1">
      <c r="A113" s="42"/>
      <c r="B113" s="43"/>
      <c r="C113" s="216" t="s">
        <v>262</v>
      </c>
      <c r="D113" s="216" t="s">
        <v>221</v>
      </c>
      <c r="E113" s="217" t="s">
        <v>449</v>
      </c>
      <c r="F113" s="218" t="s">
        <v>450</v>
      </c>
      <c r="G113" s="219" t="s">
        <v>240</v>
      </c>
      <c r="H113" s="220">
        <v>8</v>
      </c>
      <c r="I113" s="221"/>
      <c r="J113" s="222">
        <f>ROUND(I113*H113,2)</f>
        <v>0</v>
      </c>
      <c r="K113" s="218" t="s">
        <v>690</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241</v>
      </c>
      <c r="AT113" s="227" t="s">
        <v>221</v>
      </c>
      <c r="AU113" s="227" t="s">
        <v>86</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241</v>
      </c>
      <c r="BM113" s="227" t="s">
        <v>904</v>
      </c>
    </row>
    <row r="114" s="13" customFormat="1">
      <c r="A114" s="13"/>
      <c r="B114" s="229"/>
      <c r="C114" s="230"/>
      <c r="D114" s="231" t="s">
        <v>228</v>
      </c>
      <c r="E114" s="232" t="s">
        <v>32</v>
      </c>
      <c r="F114" s="233" t="s">
        <v>250</v>
      </c>
      <c r="G114" s="230"/>
      <c r="H114" s="234">
        <v>8</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84</v>
      </c>
      <c r="AY114" s="240" t="s">
        <v>219</v>
      </c>
    </row>
    <row r="115" s="2" customFormat="1" ht="24.15" customHeight="1">
      <c r="A115" s="42"/>
      <c r="B115" s="43"/>
      <c r="C115" s="216" t="s">
        <v>267</v>
      </c>
      <c r="D115" s="216" t="s">
        <v>221</v>
      </c>
      <c r="E115" s="217" t="s">
        <v>453</v>
      </c>
      <c r="F115" s="218" t="s">
        <v>454</v>
      </c>
      <c r="G115" s="219" t="s">
        <v>240</v>
      </c>
      <c r="H115" s="220">
        <v>8</v>
      </c>
      <c r="I115" s="221"/>
      <c r="J115" s="222">
        <f>ROUND(I115*H115,2)</f>
        <v>0</v>
      </c>
      <c r="K115" s="218" t="s">
        <v>690</v>
      </c>
      <c r="L115" s="48"/>
      <c r="M115" s="223" t="s">
        <v>32</v>
      </c>
      <c r="N115" s="224"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241</v>
      </c>
      <c r="AT115" s="227" t="s">
        <v>221</v>
      </c>
      <c r="AU115" s="227" t="s">
        <v>86</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241</v>
      </c>
      <c r="BM115" s="227" t="s">
        <v>905</v>
      </c>
    </row>
    <row r="116" s="13" customFormat="1">
      <c r="A116" s="13"/>
      <c r="B116" s="229"/>
      <c r="C116" s="230"/>
      <c r="D116" s="231" t="s">
        <v>228</v>
      </c>
      <c r="E116" s="232" t="s">
        <v>32</v>
      </c>
      <c r="F116" s="233" t="s">
        <v>250</v>
      </c>
      <c r="G116" s="230"/>
      <c r="H116" s="234">
        <v>8</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12" customFormat="1" ht="22.8" customHeight="1">
      <c r="A117" s="12"/>
      <c r="B117" s="200"/>
      <c r="C117" s="201"/>
      <c r="D117" s="202" t="s">
        <v>76</v>
      </c>
      <c r="E117" s="214" t="s">
        <v>456</v>
      </c>
      <c r="F117" s="214" t="s">
        <v>457</v>
      </c>
      <c r="G117" s="201"/>
      <c r="H117" s="201"/>
      <c r="I117" s="204"/>
      <c r="J117" s="215">
        <f>BK117</f>
        <v>0</v>
      </c>
      <c r="K117" s="201"/>
      <c r="L117" s="206"/>
      <c r="M117" s="207"/>
      <c r="N117" s="208"/>
      <c r="O117" s="208"/>
      <c r="P117" s="209">
        <f>SUM(P118:P122)</f>
        <v>0</v>
      </c>
      <c r="Q117" s="208"/>
      <c r="R117" s="209">
        <f>SUM(R118:R122)</f>
        <v>0</v>
      </c>
      <c r="S117" s="208"/>
      <c r="T117" s="210">
        <f>SUM(T118:T122)</f>
        <v>0</v>
      </c>
      <c r="U117" s="12"/>
      <c r="V117" s="12"/>
      <c r="W117" s="12"/>
      <c r="X117" s="12"/>
      <c r="Y117" s="12"/>
      <c r="Z117" s="12"/>
      <c r="AA117" s="12"/>
      <c r="AB117" s="12"/>
      <c r="AC117" s="12"/>
      <c r="AD117" s="12"/>
      <c r="AE117" s="12"/>
      <c r="AR117" s="211" t="s">
        <v>84</v>
      </c>
      <c r="AT117" s="212" t="s">
        <v>76</v>
      </c>
      <c r="AU117" s="212" t="s">
        <v>84</v>
      </c>
      <c r="AY117" s="211" t="s">
        <v>219</v>
      </c>
      <c r="BK117" s="213">
        <f>SUM(BK118:BK122)</f>
        <v>0</v>
      </c>
    </row>
    <row r="118" s="2" customFormat="1" ht="49.05" customHeight="1">
      <c r="A118" s="42"/>
      <c r="B118" s="43"/>
      <c r="C118" s="216" t="s">
        <v>273</v>
      </c>
      <c r="D118" s="216" t="s">
        <v>221</v>
      </c>
      <c r="E118" s="217" t="s">
        <v>482</v>
      </c>
      <c r="F118" s="218" t="s">
        <v>483</v>
      </c>
      <c r="G118" s="219" t="s">
        <v>240</v>
      </c>
      <c r="H118" s="220">
        <v>8</v>
      </c>
      <c r="I118" s="221"/>
      <c r="J118" s="222">
        <f>ROUND(I118*H118,2)</f>
        <v>0</v>
      </c>
      <c r="K118" s="218" t="s">
        <v>690</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241</v>
      </c>
      <c r="AT118" s="227" t="s">
        <v>221</v>
      </c>
      <c r="AU118" s="227" t="s">
        <v>86</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241</v>
      </c>
      <c r="BM118" s="227" t="s">
        <v>906</v>
      </c>
    </row>
    <row r="119" s="13" customFormat="1">
      <c r="A119" s="13"/>
      <c r="B119" s="229"/>
      <c r="C119" s="230"/>
      <c r="D119" s="231" t="s">
        <v>228</v>
      </c>
      <c r="E119" s="232" t="s">
        <v>32</v>
      </c>
      <c r="F119" s="233" t="s">
        <v>250</v>
      </c>
      <c r="G119" s="230"/>
      <c r="H119" s="234">
        <v>8</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86</v>
      </c>
      <c r="AV119" s="13" t="s">
        <v>86</v>
      </c>
      <c r="AW119" s="13" t="s">
        <v>39</v>
      </c>
      <c r="AX119" s="13" t="s">
        <v>84</v>
      </c>
      <c r="AY119" s="240" t="s">
        <v>219</v>
      </c>
    </row>
    <row r="120" s="2" customFormat="1" ht="49.05" customHeight="1">
      <c r="A120" s="42"/>
      <c r="B120" s="43"/>
      <c r="C120" s="216" t="s">
        <v>279</v>
      </c>
      <c r="D120" s="216" t="s">
        <v>221</v>
      </c>
      <c r="E120" s="217" t="s">
        <v>486</v>
      </c>
      <c r="F120" s="218" t="s">
        <v>487</v>
      </c>
      <c r="G120" s="219" t="s">
        <v>240</v>
      </c>
      <c r="H120" s="220">
        <v>2</v>
      </c>
      <c r="I120" s="221"/>
      <c r="J120" s="222">
        <f>ROUND(I120*H120,2)</f>
        <v>0</v>
      </c>
      <c r="K120" s="218" t="s">
        <v>690</v>
      </c>
      <c r="L120" s="48"/>
      <c r="M120" s="223" t="s">
        <v>32</v>
      </c>
      <c r="N120" s="224" t="s">
        <v>48</v>
      </c>
      <c r="O120" s="88"/>
      <c r="P120" s="225">
        <f>O120*H120</f>
        <v>0</v>
      </c>
      <c r="Q120" s="225">
        <v>0</v>
      </c>
      <c r="R120" s="225">
        <f>Q120*H120</f>
        <v>0</v>
      </c>
      <c r="S120" s="225">
        <v>0</v>
      </c>
      <c r="T120" s="226">
        <f>S120*H120</f>
        <v>0</v>
      </c>
      <c r="U120" s="42"/>
      <c r="V120" s="42"/>
      <c r="W120" s="42"/>
      <c r="X120" s="42"/>
      <c r="Y120" s="42"/>
      <c r="Z120" s="42"/>
      <c r="AA120" s="42"/>
      <c r="AB120" s="42"/>
      <c r="AC120" s="42"/>
      <c r="AD120" s="42"/>
      <c r="AE120" s="42"/>
      <c r="AR120" s="227" t="s">
        <v>241</v>
      </c>
      <c r="AT120" s="227" t="s">
        <v>221</v>
      </c>
      <c r="AU120" s="227" t="s">
        <v>86</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241</v>
      </c>
      <c r="BM120" s="227" t="s">
        <v>907</v>
      </c>
    </row>
    <row r="121" s="13" customFormat="1">
      <c r="A121" s="13"/>
      <c r="B121" s="229"/>
      <c r="C121" s="230"/>
      <c r="D121" s="231" t="s">
        <v>228</v>
      </c>
      <c r="E121" s="232" t="s">
        <v>32</v>
      </c>
      <c r="F121" s="233" t="s">
        <v>490</v>
      </c>
      <c r="G121" s="230"/>
      <c r="H121" s="234">
        <v>2</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4" customFormat="1">
      <c r="A122" s="14"/>
      <c r="B122" s="241"/>
      <c r="C122" s="242"/>
      <c r="D122" s="231" t="s">
        <v>228</v>
      </c>
      <c r="E122" s="243" t="s">
        <v>32</v>
      </c>
      <c r="F122" s="244" t="s">
        <v>231</v>
      </c>
      <c r="G122" s="242"/>
      <c r="H122" s="245">
        <v>2</v>
      </c>
      <c r="I122" s="246"/>
      <c r="J122" s="242"/>
      <c r="K122" s="242"/>
      <c r="L122" s="247"/>
      <c r="M122" s="248"/>
      <c r="N122" s="249"/>
      <c r="O122" s="249"/>
      <c r="P122" s="249"/>
      <c r="Q122" s="249"/>
      <c r="R122" s="249"/>
      <c r="S122" s="249"/>
      <c r="T122" s="250"/>
      <c r="U122" s="14"/>
      <c r="V122" s="14"/>
      <c r="W122" s="14"/>
      <c r="X122" s="14"/>
      <c r="Y122" s="14"/>
      <c r="Z122" s="14"/>
      <c r="AA122" s="14"/>
      <c r="AB122" s="14"/>
      <c r="AC122" s="14"/>
      <c r="AD122" s="14"/>
      <c r="AE122" s="14"/>
      <c r="AT122" s="251" t="s">
        <v>228</v>
      </c>
      <c r="AU122" s="251" t="s">
        <v>86</v>
      </c>
      <c r="AV122" s="14" t="s">
        <v>226</v>
      </c>
      <c r="AW122" s="14" t="s">
        <v>39</v>
      </c>
      <c r="AX122" s="14" t="s">
        <v>84</v>
      </c>
      <c r="AY122" s="251" t="s">
        <v>219</v>
      </c>
    </row>
    <row r="123" s="12" customFormat="1" ht="25.92" customHeight="1">
      <c r="A123" s="12"/>
      <c r="B123" s="200"/>
      <c r="C123" s="201"/>
      <c r="D123" s="202" t="s">
        <v>76</v>
      </c>
      <c r="E123" s="203" t="s">
        <v>533</v>
      </c>
      <c r="F123" s="203" t="s">
        <v>534</v>
      </c>
      <c r="G123" s="201"/>
      <c r="H123" s="201"/>
      <c r="I123" s="204"/>
      <c r="J123" s="205">
        <f>BK123</f>
        <v>0</v>
      </c>
      <c r="K123" s="201"/>
      <c r="L123" s="206"/>
      <c r="M123" s="207"/>
      <c r="N123" s="208"/>
      <c r="O123" s="208"/>
      <c r="P123" s="209">
        <f>SUM(P124:P127)</f>
        <v>0</v>
      </c>
      <c r="Q123" s="208"/>
      <c r="R123" s="209">
        <f>SUM(R124:R127)</f>
        <v>0</v>
      </c>
      <c r="S123" s="208"/>
      <c r="T123" s="210">
        <f>SUM(T124:T127)</f>
        <v>0</v>
      </c>
      <c r="U123" s="12"/>
      <c r="V123" s="12"/>
      <c r="W123" s="12"/>
      <c r="X123" s="12"/>
      <c r="Y123" s="12"/>
      <c r="Z123" s="12"/>
      <c r="AA123" s="12"/>
      <c r="AB123" s="12"/>
      <c r="AC123" s="12"/>
      <c r="AD123" s="12"/>
      <c r="AE123" s="12"/>
      <c r="AR123" s="211" t="s">
        <v>226</v>
      </c>
      <c r="AT123" s="212" t="s">
        <v>76</v>
      </c>
      <c r="AU123" s="212" t="s">
        <v>77</v>
      </c>
      <c r="AY123" s="211" t="s">
        <v>219</v>
      </c>
      <c r="BK123" s="213">
        <f>SUM(BK124:BK127)</f>
        <v>0</v>
      </c>
    </row>
    <row r="124" s="2" customFormat="1" ht="101.25" customHeight="1">
      <c r="A124" s="42"/>
      <c r="B124" s="43"/>
      <c r="C124" s="216" t="s">
        <v>286</v>
      </c>
      <c r="D124" s="216" t="s">
        <v>221</v>
      </c>
      <c r="E124" s="217" t="s">
        <v>565</v>
      </c>
      <c r="F124" s="218" t="s">
        <v>908</v>
      </c>
      <c r="G124" s="219" t="s">
        <v>567</v>
      </c>
      <c r="H124" s="220">
        <v>526.37199999999996</v>
      </c>
      <c r="I124" s="221"/>
      <c r="J124" s="222">
        <f>ROUND(I124*H124,2)</f>
        <v>0</v>
      </c>
      <c r="K124" s="218" t="s">
        <v>690</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241</v>
      </c>
      <c r="AT124" s="227" t="s">
        <v>221</v>
      </c>
      <c r="AU124" s="227" t="s">
        <v>84</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241</v>
      </c>
      <c r="BM124" s="227" t="s">
        <v>909</v>
      </c>
    </row>
    <row r="125" s="2" customFormat="1" ht="111.75" customHeight="1">
      <c r="A125" s="42"/>
      <c r="B125" s="43"/>
      <c r="C125" s="216" t="s">
        <v>290</v>
      </c>
      <c r="D125" s="216" t="s">
        <v>221</v>
      </c>
      <c r="E125" s="217" t="s">
        <v>572</v>
      </c>
      <c r="F125" s="218" t="s">
        <v>910</v>
      </c>
      <c r="G125" s="219" t="s">
        <v>567</v>
      </c>
      <c r="H125" s="220">
        <v>2631.8600000000001</v>
      </c>
      <c r="I125" s="221"/>
      <c r="J125" s="222">
        <f>ROUND(I125*H125,2)</f>
        <v>0</v>
      </c>
      <c r="K125" s="218" t="s">
        <v>690</v>
      </c>
      <c r="L125" s="48"/>
      <c r="M125" s="223" t="s">
        <v>32</v>
      </c>
      <c r="N125" s="224" t="s">
        <v>48</v>
      </c>
      <c r="O125" s="88"/>
      <c r="P125" s="225">
        <f>O125*H125</f>
        <v>0</v>
      </c>
      <c r="Q125" s="225">
        <v>0</v>
      </c>
      <c r="R125" s="225">
        <f>Q125*H125</f>
        <v>0</v>
      </c>
      <c r="S125" s="225">
        <v>0</v>
      </c>
      <c r="T125" s="226">
        <f>S125*H125</f>
        <v>0</v>
      </c>
      <c r="U125" s="42"/>
      <c r="V125" s="42"/>
      <c r="W125" s="42"/>
      <c r="X125" s="42"/>
      <c r="Y125" s="42"/>
      <c r="Z125" s="42"/>
      <c r="AA125" s="42"/>
      <c r="AB125" s="42"/>
      <c r="AC125" s="42"/>
      <c r="AD125" s="42"/>
      <c r="AE125" s="42"/>
      <c r="AR125" s="227" t="s">
        <v>241</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241</v>
      </c>
      <c r="BM125" s="227" t="s">
        <v>911</v>
      </c>
    </row>
    <row r="126" s="13" customFormat="1">
      <c r="A126" s="13"/>
      <c r="B126" s="229"/>
      <c r="C126" s="230"/>
      <c r="D126" s="231" t="s">
        <v>228</v>
      </c>
      <c r="E126" s="232" t="s">
        <v>32</v>
      </c>
      <c r="F126" s="233" t="s">
        <v>912</v>
      </c>
      <c r="G126" s="230"/>
      <c r="H126" s="234">
        <v>2631.8600000000001</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84</v>
      </c>
      <c r="AV126" s="13" t="s">
        <v>86</v>
      </c>
      <c r="AW126" s="13" t="s">
        <v>39</v>
      </c>
      <c r="AX126" s="13" t="s">
        <v>77</v>
      </c>
      <c r="AY126" s="240" t="s">
        <v>219</v>
      </c>
    </row>
    <row r="127" s="14" customFormat="1">
      <c r="A127" s="14"/>
      <c r="B127" s="241"/>
      <c r="C127" s="242"/>
      <c r="D127" s="231" t="s">
        <v>228</v>
      </c>
      <c r="E127" s="243" t="s">
        <v>32</v>
      </c>
      <c r="F127" s="244" t="s">
        <v>231</v>
      </c>
      <c r="G127" s="242"/>
      <c r="H127" s="245">
        <v>2631.8600000000001</v>
      </c>
      <c r="I127" s="246"/>
      <c r="J127" s="242"/>
      <c r="K127" s="242"/>
      <c r="L127" s="247"/>
      <c r="M127" s="291"/>
      <c r="N127" s="292"/>
      <c r="O127" s="292"/>
      <c r="P127" s="292"/>
      <c r="Q127" s="292"/>
      <c r="R127" s="292"/>
      <c r="S127" s="292"/>
      <c r="T127" s="293"/>
      <c r="U127" s="14"/>
      <c r="V127" s="14"/>
      <c r="W127" s="14"/>
      <c r="X127" s="14"/>
      <c r="Y127" s="14"/>
      <c r="Z127" s="14"/>
      <c r="AA127" s="14"/>
      <c r="AB127" s="14"/>
      <c r="AC127" s="14"/>
      <c r="AD127" s="14"/>
      <c r="AE127" s="14"/>
      <c r="AT127" s="251" t="s">
        <v>228</v>
      </c>
      <c r="AU127" s="251" t="s">
        <v>84</v>
      </c>
      <c r="AV127" s="14" t="s">
        <v>226</v>
      </c>
      <c r="AW127" s="14" t="s">
        <v>39</v>
      </c>
      <c r="AX127" s="14" t="s">
        <v>84</v>
      </c>
      <c r="AY127" s="251" t="s">
        <v>219</v>
      </c>
    </row>
    <row r="128" s="2" customFormat="1" ht="6.96" customHeight="1">
      <c r="A128" s="42"/>
      <c r="B128" s="63"/>
      <c r="C128" s="64"/>
      <c r="D128" s="64"/>
      <c r="E128" s="64"/>
      <c r="F128" s="64"/>
      <c r="G128" s="64"/>
      <c r="H128" s="64"/>
      <c r="I128" s="64"/>
      <c r="J128" s="64"/>
      <c r="K128" s="64"/>
      <c r="L128" s="48"/>
      <c r="M128" s="42"/>
      <c r="O128" s="42"/>
      <c r="P128" s="42"/>
      <c r="Q128" s="42"/>
      <c r="R128" s="42"/>
      <c r="S128" s="42"/>
      <c r="T128" s="42"/>
      <c r="U128" s="42"/>
      <c r="V128" s="42"/>
      <c r="W128" s="42"/>
      <c r="X128" s="42"/>
      <c r="Y128" s="42"/>
      <c r="Z128" s="42"/>
      <c r="AA128" s="42"/>
      <c r="AB128" s="42"/>
      <c r="AC128" s="42"/>
      <c r="AD128" s="42"/>
      <c r="AE128" s="42"/>
    </row>
  </sheetData>
  <sheetProtection sheet="1" autoFilter="0" formatColumns="0" formatRows="0" objects="1" scenarios="1" spinCount="100000" saltValue="UbjryeWcI0iCfmw3fMZKwA3+MXxymDai54qlcFkMroLI1vR9Z3ye3Pfq4kP1o57mLRhyVT6Yi77hBM0PpqNv2g==" hashValue="cJcOqgy5OdOdr7C09X6nhU9QLAoBWfL42ESSG0CpOwSbwT3C/Cf6i28s33rpkI0W+8OYi6fJrwvNWiuCudqNRQ==" algorithmName="SHA-512" password="CC35"/>
  <autoFilter ref="C89:K127"/>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103</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913</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ROUND((SUM(BE90:BE177)),  2)</f>
        <v>0</v>
      </c>
      <c r="G35" s="42"/>
      <c r="H35" s="42"/>
      <c r="I35" s="161">
        <v>0.20999999999999999</v>
      </c>
      <c r="J35" s="160">
        <f>ROUND(((SUM(BE90:BE177))*I35),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ROUND((SUM(BF90:BF177)),  2)</f>
        <v>0</v>
      </c>
      <c r="G36" s="42"/>
      <c r="H36" s="42"/>
      <c r="I36" s="161">
        <v>0.14999999999999999</v>
      </c>
      <c r="J36" s="160">
        <f>ROUND(((SUM(BF90:BF177))*I36),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ROUND((SUM(BG90:BG177)),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ROUND((SUM(BH90:BH177)),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ROUND((SUM(BI90:BI177)),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SO 11-01.01 - Železniční spodek,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915</v>
      </c>
      <c r="E65" s="186"/>
      <c r="F65" s="186"/>
      <c r="G65" s="186"/>
      <c r="H65" s="186"/>
      <c r="I65" s="186"/>
      <c r="J65" s="187">
        <f>J92</f>
        <v>0</v>
      </c>
      <c r="K65" s="129"/>
      <c r="L65" s="188"/>
      <c r="S65" s="10"/>
      <c r="T65" s="10"/>
      <c r="U65" s="10"/>
      <c r="V65" s="10"/>
      <c r="W65" s="10"/>
      <c r="X65" s="10"/>
      <c r="Y65" s="10"/>
      <c r="Z65" s="10"/>
      <c r="AA65" s="10"/>
      <c r="AB65" s="10"/>
      <c r="AC65" s="10"/>
      <c r="AD65" s="10"/>
      <c r="AE65" s="10"/>
    </row>
    <row r="66" s="9" customFormat="1" ht="24.96" customHeight="1">
      <c r="A66" s="9"/>
      <c r="B66" s="178"/>
      <c r="C66" s="179"/>
      <c r="D66" s="180" t="s">
        <v>197</v>
      </c>
      <c r="E66" s="181"/>
      <c r="F66" s="181"/>
      <c r="G66" s="181"/>
      <c r="H66" s="181"/>
      <c r="I66" s="181"/>
      <c r="J66" s="182">
        <f>J103</f>
        <v>0</v>
      </c>
      <c r="K66" s="179"/>
      <c r="L66" s="183"/>
      <c r="S66" s="9"/>
      <c r="T66" s="9"/>
      <c r="U66" s="9"/>
      <c r="V66" s="9"/>
      <c r="W66" s="9"/>
      <c r="X66" s="9"/>
      <c r="Y66" s="9"/>
      <c r="Z66" s="9"/>
      <c r="AA66" s="9"/>
      <c r="AB66" s="9"/>
      <c r="AC66" s="9"/>
      <c r="AD66" s="9"/>
      <c r="AE66" s="9"/>
    </row>
    <row r="67" s="10" customFormat="1" ht="19.92" customHeight="1">
      <c r="A67" s="10"/>
      <c r="B67" s="184"/>
      <c r="C67" s="129"/>
      <c r="D67" s="185" t="s">
        <v>559</v>
      </c>
      <c r="E67" s="186"/>
      <c r="F67" s="186"/>
      <c r="G67" s="186"/>
      <c r="H67" s="186"/>
      <c r="I67" s="186"/>
      <c r="J67" s="187">
        <f>J104</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J152</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551</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30" customHeight="1">
      <c r="A82" s="42"/>
      <c r="B82" s="43"/>
      <c r="C82" s="44"/>
      <c r="D82" s="44"/>
      <c r="E82" s="73" t="str">
        <f>E11</f>
        <v>SO 11-01.01 - Železniční spodek, km 73,079 - km 81,580 - část.01</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P91+P103+P152</f>
        <v>0</v>
      </c>
      <c r="Q90" s="100"/>
      <c r="R90" s="197">
        <f>R91+R103+R152</f>
        <v>589.39635199999998</v>
      </c>
      <c r="S90" s="100"/>
      <c r="T90" s="198">
        <f>T91+T103+T152</f>
        <v>1.03508</v>
      </c>
      <c r="U90" s="42"/>
      <c r="V90" s="42"/>
      <c r="W90" s="42"/>
      <c r="X90" s="42"/>
      <c r="Y90" s="42"/>
      <c r="Z90" s="42"/>
      <c r="AA90" s="42"/>
      <c r="AB90" s="42"/>
      <c r="AC90" s="42"/>
      <c r="AD90" s="42"/>
      <c r="AE90" s="42"/>
      <c r="AT90" s="20" t="s">
        <v>76</v>
      </c>
      <c r="AU90" s="20" t="s">
        <v>196</v>
      </c>
      <c r="BK90" s="199">
        <f>BK91+BK103+BK152</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f>
        <v>0</v>
      </c>
      <c r="Q91" s="208"/>
      <c r="R91" s="209">
        <f>R92</f>
        <v>0</v>
      </c>
      <c r="S91" s="208"/>
      <c r="T91" s="210">
        <f>T92</f>
        <v>0</v>
      </c>
      <c r="U91" s="12"/>
      <c r="V91" s="12"/>
      <c r="W91" s="12"/>
      <c r="X91" s="12"/>
      <c r="Y91" s="12"/>
      <c r="Z91" s="12"/>
      <c r="AA91" s="12"/>
      <c r="AB91" s="12"/>
      <c r="AC91" s="12"/>
      <c r="AD91" s="12"/>
      <c r="AE91" s="12"/>
      <c r="AR91" s="211" t="s">
        <v>84</v>
      </c>
      <c r="AT91" s="212" t="s">
        <v>76</v>
      </c>
      <c r="AU91" s="212" t="s">
        <v>77</v>
      </c>
      <c r="AY91" s="211" t="s">
        <v>219</v>
      </c>
      <c r="BK91" s="213">
        <f>BK92</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SUM(P93:P102)</f>
        <v>0</v>
      </c>
      <c r="Q92" s="208"/>
      <c r="R92" s="209">
        <f>SUM(R93:R102)</f>
        <v>0</v>
      </c>
      <c r="S92" s="208"/>
      <c r="T92" s="210">
        <f>SUM(T93:T102)</f>
        <v>0</v>
      </c>
      <c r="U92" s="12"/>
      <c r="V92" s="12"/>
      <c r="W92" s="12"/>
      <c r="X92" s="12"/>
      <c r="Y92" s="12"/>
      <c r="Z92" s="12"/>
      <c r="AA92" s="12"/>
      <c r="AB92" s="12"/>
      <c r="AC92" s="12"/>
      <c r="AD92" s="12"/>
      <c r="AE92" s="12"/>
      <c r="AR92" s="211" t="s">
        <v>84</v>
      </c>
      <c r="AT92" s="212" t="s">
        <v>76</v>
      </c>
      <c r="AU92" s="212" t="s">
        <v>84</v>
      </c>
      <c r="AY92" s="211" t="s">
        <v>219</v>
      </c>
      <c r="BK92" s="213">
        <f>SUM(BK93:BK102)</f>
        <v>0</v>
      </c>
    </row>
    <row r="93" s="2" customFormat="1" ht="37.8" customHeight="1">
      <c r="A93" s="42"/>
      <c r="B93" s="43"/>
      <c r="C93" s="216" t="s">
        <v>84</v>
      </c>
      <c r="D93" s="216" t="s">
        <v>221</v>
      </c>
      <c r="E93" s="217" t="s">
        <v>565</v>
      </c>
      <c r="F93" s="218" t="s">
        <v>566</v>
      </c>
      <c r="G93" s="219" t="s">
        <v>567</v>
      </c>
      <c r="H93" s="220">
        <v>3416.5540000000001</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916</v>
      </c>
    </row>
    <row r="94" s="2" customFormat="1" ht="44.25" customHeight="1">
      <c r="A94" s="42"/>
      <c r="B94" s="43"/>
      <c r="C94" s="216" t="s">
        <v>86</v>
      </c>
      <c r="D94" s="216" t="s">
        <v>221</v>
      </c>
      <c r="E94" s="217" t="s">
        <v>572</v>
      </c>
      <c r="F94" s="218" t="s">
        <v>573</v>
      </c>
      <c r="G94" s="219" t="s">
        <v>567</v>
      </c>
      <c r="H94" s="220">
        <v>6833.1080000000002</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917</v>
      </c>
    </row>
    <row r="95" s="13" customFormat="1">
      <c r="A95" s="13"/>
      <c r="B95" s="229"/>
      <c r="C95" s="230"/>
      <c r="D95" s="231" t="s">
        <v>228</v>
      </c>
      <c r="E95" s="232" t="s">
        <v>32</v>
      </c>
      <c r="F95" s="233" t="s">
        <v>918</v>
      </c>
      <c r="G95" s="230"/>
      <c r="H95" s="234">
        <v>6833.1080000000002</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21.75" customHeight="1">
      <c r="A96" s="42"/>
      <c r="B96" s="43"/>
      <c r="C96" s="216" t="s">
        <v>237</v>
      </c>
      <c r="D96" s="216" t="s">
        <v>221</v>
      </c>
      <c r="E96" s="217" t="s">
        <v>576</v>
      </c>
      <c r="F96" s="218" t="s">
        <v>577</v>
      </c>
      <c r="G96" s="219" t="s">
        <v>567</v>
      </c>
      <c r="H96" s="220">
        <v>3416.5540000000001</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919</v>
      </c>
    </row>
    <row r="97" s="2" customFormat="1" ht="21.75" customHeight="1">
      <c r="A97" s="42"/>
      <c r="B97" s="43"/>
      <c r="C97" s="216" t="s">
        <v>226</v>
      </c>
      <c r="D97" s="216" t="s">
        <v>221</v>
      </c>
      <c r="E97" s="217" t="s">
        <v>580</v>
      </c>
      <c r="F97" s="218" t="s">
        <v>581</v>
      </c>
      <c r="G97" s="219" t="s">
        <v>567</v>
      </c>
      <c r="H97" s="220">
        <v>3416.5540000000001</v>
      </c>
      <c r="I97" s="221"/>
      <c r="J97" s="222">
        <f>ROUND(I97*H97,2)</f>
        <v>0</v>
      </c>
      <c r="K97" s="218" t="s">
        <v>225</v>
      </c>
      <c r="L97" s="48"/>
      <c r="M97" s="223" t="s">
        <v>32</v>
      </c>
      <c r="N97" s="224" t="s">
        <v>48</v>
      </c>
      <c r="O97" s="88"/>
      <c r="P97" s="225">
        <f>O97*H97</f>
        <v>0</v>
      </c>
      <c r="Q97" s="225">
        <v>0</v>
      </c>
      <c r="R97" s="225">
        <f>Q97*H97</f>
        <v>0</v>
      </c>
      <c r="S97" s="225">
        <v>0</v>
      </c>
      <c r="T97" s="226">
        <f>S97*H97</f>
        <v>0</v>
      </c>
      <c r="U97" s="42"/>
      <c r="V97" s="42"/>
      <c r="W97" s="42"/>
      <c r="X97" s="42"/>
      <c r="Y97" s="42"/>
      <c r="Z97" s="42"/>
      <c r="AA97" s="42"/>
      <c r="AB97" s="42"/>
      <c r="AC97" s="42"/>
      <c r="AD97" s="42"/>
      <c r="AE97" s="42"/>
      <c r="AR97" s="227" t="s">
        <v>241</v>
      </c>
      <c r="AT97" s="227" t="s">
        <v>221</v>
      </c>
      <c r="AU97" s="227" t="s">
        <v>86</v>
      </c>
      <c r="AY97" s="20" t="s">
        <v>219</v>
      </c>
      <c r="BE97" s="228">
        <f>IF(N97="základní",J97,0)</f>
        <v>0</v>
      </c>
      <c r="BF97" s="228">
        <f>IF(N97="snížená",J97,0)</f>
        <v>0</v>
      </c>
      <c r="BG97" s="228">
        <f>IF(N97="zákl. přenesená",J97,0)</f>
        <v>0</v>
      </c>
      <c r="BH97" s="228">
        <f>IF(N97="sníž. přenesená",J97,0)</f>
        <v>0</v>
      </c>
      <c r="BI97" s="228">
        <f>IF(N97="nulová",J97,0)</f>
        <v>0</v>
      </c>
      <c r="BJ97" s="20" t="s">
        <v>84</v>
      </c>
      <c r="BK97" s="228">
        <f>ROUND(I97*H97,2)</f>
        <v>0</v>
      </c>
      <c r="BL97" s="20" t="s">
        <v>241</v>
      </c>
      <c r="BM97" s="227" t="s">
        <v>920</v>
      </c>
    </row>
    <row r="98" s="13" customFormat="1">
      <c r="A98" s="13"/>
      <c r="B98" s="229"/>
      <c r="C98" s="230"/>
      <c r="D98" s="231" t="s">
        <v>228</v>
      </c>
      <c r="E98" s="232" t="s">
        <v>32</v>
      </c>
      <c r="F98" s="233" t="s">
        <v>921</v>
      </c>
      <c r="G98" s="230"/>
      <c r="H98" s="234">
        <v>39.014000000000003</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3" customFormat="1">
      <c r="A99" s="13"/>
      <c r="B99" s="229"/>
      <c r="C99" s="230"/>
      <c r="D99" s="231" t="s">
        <v>228</v>
      </c>
      <c r="E99" s="232" t="s">
        <v>32</v>
      </c>
      <c r="F99" s="233" t="s">
        <v>922</v>
      </c>
      <c r="G99" s="230"/>
      <c r="H99" s="234">
        <v>2721.9499999999998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86</v>
      </c>
      <c r="AV99" s="13" t="s">
        <v>86</v>
      </c>
      <c r="AW99" s="13" t="s">
        <v>39</v>
      </c>
      <c r="AX99" s="13" t="s">
        <v>77</v>
      </c>
      <c r="AY99" s="240" t="s">
        <v>219</v>
      </c>
    </row>
    <row r="100" s="13" customFormat="1">
      <c r="A100" s="13"/>
      <c r="B100" s="229"/>
      <c r="C100" s="230"/>
      <c r="D100" s="231" t="s">
        <v>228</v>
      </c>
      <c r="E100" s="232" t="s">
        <v>32</v>
      </c>
      <c r="F100" s="233" t="s">
        <v>923</v>
      </c>
      <c r="G100" s="230"/>
      <c r="H100" s="234">
        <v>81.840000000000003</v>
      </c>
      <c r="I100" s="235"/>
      <c r="J100" s="230"/>
      <c r="K100" s="230"/>
      <c r="L100" s="236"/>
      <c r="M100" s="237"/>
      <c r="N100" s="238"/>
      <c r="O100" s="238"/>
      <c r="P100" s="238"/>
      <c r="Q100" s="238"/>
      <c r="R100" s="238"/>
      <c r="S100" s="238"/>
      <c r="T100" s="239"/>
      <c r="U100" s="13"/>
      <c r="V100" s="13"/>
      <c r="W100" s="13"/>
      <c r="X100" s="13"/>
      <c r="Y100" s="13"/>
      <c r="Z100" s="13"/>
      <c r="AA100" s="13"/>
      <c r="AB100" s="13"/>
      <c r="AC100" s="13"/>
      <c r="AD100" s="13"/>
      <c r="AE100" s="13"/>
      <c r="AT100" s="240" t="s">
        <v>228</v>
      </c>
      <c r="AU100" s="240" t="s">
        <v>86</v>
      </c>
      <c r="AV100" s="13" t="s">
        <v>86</v>
      </c>
      <c r="AW100" s="13" t="s">
        <v>39</v>
      </c>
      <c r="AX100" s="13" t="s">
        <v>77</v>
      </c>
      <c r="AY100" s="240" t="s">
        <v>219</v>
      </c>
    </row>
    <row r="101" s="13" customFormat="1">
      <c r="A101" s="13"/>
      <c r="B101" s="229"/>
      <c r="C101" s="230"/>
      <c r="D101" s="231" t="s">
        <v>228</v>
      </c>
      <c r="E101" s="232" t="s">
        <v>32</v>
      </c>
      <c r="F101" s="233" t="s">
        <v>924</v>
      </c>
      <c r="G101" s="230"/>
      <c r="H101" s="234">
        <v>573.75</v>
      </c>
      <c r="I101" s="235"/>
      <c r="J101" s="230"/>
      <c r="K101" s="230"/>
      <c r="L101" s="236"/>
      <c r="M101" s="237"/>
      <c r="N101" s="238"/>
      <c r="O101" s="238"/>
      <c r="P101" s="238"/>
      <c r="Q101" s="238"/>
      <c r="R101" s="238"/>
      <c r="S101" s="238"/>
      <c r="T101" s="239"/>
      <c r="U101" s="13"/>
      <c r="V101" s="13"/>
      <c r="W101" s="13"/>
      <c r="X101" s="13"/>
      <c r="Y101" s="13"/>
      <c r="Z101" s="13"/>
      <c r="AA101" s="13"/>
      <c r="AB101" s="13"/>
      <c r="AC101" s="13"/>
      <c r="AD101" s="13"/>
      <c r="AE101" s="13"/>
      <c r="AT101" s="240" t="s">
        <v>228</v>
      </c>
      <c r="AU101" s="240" t="s">
        <v>86</v>
      </c>
      <c r="AV101" s="13" t="s">
        <v>86</v>
      </c>
      <c r="AW101" s="13" t="s">
        <v>39</v>
      </c>
      <c r="AX101" s="13" t="s">
        <v>77</v>
      </c>
      <c r="AY101" s="240" t="s">
        <v>219</v>
      </c>
    </row>
    <row r="102" s="14" customFormat="1">
      <c r="A102" s="14"/>
      <c r="B102" s="241"/>
      <c r="C102" s="242"/>
      <c r="D102" s="231" t="s">
        <v>228</v>
      </c>
      <c r="E102" s="243" t="s">
        <v>32</v>
      </c>
      <c r="F102" s="244" t="s">
        <v>231</v>
      </c>
      <c r="G102" s="242"/>
      <c r="H102" s="245">
        <v>3416.5540000000001</v>
      </c>
      <c r="I102" s="246"/>
      <c r="J102" s="242"/>
      <c r="K102" s="242"/>
      <c r="L102" s="247"/>
      <c r="M102" s="248"/>
      <c r="N102" s="249"/>
      <c r="O102" s="249"/>
      <c r="P102" s="249"/>
      <c r="Q102" s="249"/>
      <c r="R102" s="249"/>
      <c r="S102" s="249"/>
      <c r="T102" s="250"/>
      <c r="U102" s="14"/>
      <c r="V102" s="14"/>
      <c r="W102" s="14"/>
      <c r="X102" s="14"/>
      <c r="Y102" s="14"/>
      <c r="Z102" s="14"/>
      <c r="AA102" s="14"/>
      <c r="AB102" s="14"/>
      <c r="AC102" s="14"/>
      <c r="AD102" s="14"/>
      <c r="AE102" s="14"/>
      <c r="AT102" s="251" t="s">
        <v>228</v>
      </c>
      <c r="AU102" s="251" t="s">
        <v>86</v>
      </c>
      <c r="AV102" s="14" t="s">
        <v>226</v>
      </c>
      <c r="AW102" s="14" t="s">
        <v>39</v>
      </c>
      <c r="AX102" s="14" t="s">
        <v>84</v>
      </c>
      <c r="AY102" s="251" t="s">
        <v>219</v>
      </c>
    </row>
    <row r="103" s="12" customFormat="1" ht="25.92" customHeight="1">
      <c r="A103" s="12"/>
      <c r="B103" s="200"/>
      <c r="C103" s="201"/>
      <c r="D103" s="202" t="s">
        <v>76</v>
      </c>
      <c r="E103" s="203" t="s">
        <v>217</v>
      </c>
      <c r="F103" s="203" t="s">
        <v>218</v>
      </c>
      <c r="G103" s="201"/>
      <c r="H103" s="201"/>
      <c r="I103" s="204"/>
      <c r="J103" s="205">
        <f>BK103</f>
        <v>0</v>
      </c>
      <c r="K103" s="201"/>
      <c r="L103" s="206"/>
      <c r="M103" s="207"/>
      <c r="N103" s="208"/>
      <c r="O103" s="208"/>
      <c r="P103" s="209">
        <f>P104</f>
        <v>0</v>
      </c>
      <c r="Q103" s="208"/>
      <c r="R103" s="209">
        <f>R104</f>
        <v>589.39635199999998</v>
      </c>
      <c r="S103" s="208"/>
      <c r="T103" s="210">
        <f>T104</f>
        <v>1.03508</v>
      </c>
      <c r="U103" s="12"/>
      <c r="V103" s="12"/>
      <c r="W103" s="12"/>
      <c r="X103" s="12"/>
      <c r="Y103" s="12"/>
      <c r="Z103" s="12"/>
      <c r="AA103" s="12"/>
      <c r="AB103" s="12"/>
      <c r="AC103" s="12"/>
      <c r="AD103" s="12"/>
      <c r="AE103" s="12"/>
      <c r="AR103" s="211" t="s">
        <v>84</v>
      </c>
      <c r="AT103" s="212" t="s">
        <v>76</v>
      </c>
      <c r="AU103" s="212" t="s">
        <v>77</v>
      </c>
      <c r="AY103" s="211" t="s">
        <v>219</v>
      </c>
      <c r="BK103" s="213">
        <f>BK104</f>
        <v>0</v>
      </c>
    </row>
    <row r="104" s="12" customFormat="1" ht="22.8" customHeight="1">
      <c r="A104" s="12"/>
      <c r="B104" s="200"/>
      <c r="C104" s="201"/>
      <c r="D104" s="202" t="s">
        <v>76</v>
      </c>
      <c r="E104" s="214" t="s">
        <v>246</v>
      </c>
      <c r="F104" s="214" t="s">
        <v>634</v>
      </c>
      <c r="G104" s="201"/>
      <c r="H104" s="201"/>
      <c r="I104" s="204"/>
      <c r="J104" s="215">
        <f>BK104</f>
        <v>0</v>
      </c>
      <c r="K104" s="201"/>
      <c r="L104" s="206"/>
      <c r="M104" s="207"/>
      <c r="N104" s="208"/>
      <c r="O104" s="208"/>
      <c r="P104" s="209">
        <f>SUM(P105:P151)</f>
        <v>0</v>
      </c>
      <c r="Q104" s="208"/>
      <c r="R104" s="209">
        <f>SUM(R105:R151)</f>
        <v>589.39635199999998</v>
      </c>
      <c r="S104" s="208"/>
      <c r="T104" s="210">
        <f>SUM(T105:T151)</f>
        <v>1.03508</v>
      </c>
      <c r="U104" s="12"/>
      <c r="V104" s="12"/>
      <c r="W104" s="12"/>
      <c r="X104" s="12"/>
      <c r="Y104" s="12"/>
      <c r="Z104" s="12"/>
      <c r="AA104" s="12"/>
      <c r="AB104" s="12"/>
      <c r="AC104" s="12"/>
      <c r="AD104" s="12"/>
      <c r="AE104" s="12"/>
      <c r="AR104" s="211" t="s">
        <v>84</v>
      </c>
      <c r="AT104" s="212" t="s">
        <v>76</v>
      </c>
      <c r="AU104" s="212" t="s">
        <v>84</v>
      </c>
      <c r="AY104" s="211" t="s">
        <v>219</v>
      </c>
      <c r="BK104" s="213">
        <f>SUM(BK105:BK151)</f>
        <v>0</v>
      </c>
    </row>
    <row r="105" s="2" customFormat="1" ht="24.15" customHeight="1">
      <c r="A105" s="42"/>
      <c r="B105" s="43"/>
      <c r="C105" s="216" t="s">
        <v>246</v>
      </c>
      <c r="D105" s="216" t="s">
        <v>221</v>
      </c>
      <c r="E105" s="217" t="s">
        <v>925</v>
      </c>
      <c r="F105" s="218" t="s">
        <v>926</v>
      </c>
      <c r="G105" s="219" t="s">
        <v>637</v>
      </c>
      <c r="H105" s="220">
        <v>1835.233</v>
      </c>
      <c r="I105" s="221"/>
      <c r="J105" s="222">
        <f>ROUND(I105*H105,2)</f>
        <v>0</v>
      </c>
      <c r="K105" s="218" t="s">
        <v>225</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927</v>
      </c>
    </row>
    <row r="106" s="13" customFormat="1">
      <c r="A106" s="13"/>
      <c r="B106" s="229"/>
      <c r="C106" s="230"/>
      <c r="D106" s="231" t="s">
        <v>228</v>
      </c>
      <c r="E106" s="232" t="s">
        <v>32</v>
      </c>
      <c r="F106" s="233" t="s">
        <v>928</v>
      </c>
      <c r="G106" s="230"/>
      <c r="H106" s="234">
        <v>1835.233</v>
      </c>
      <c r="I106" s="235"/>
      <c r="J106" s="230"/>
      <c r="K106" s="230"/>
      <c r="L106" s="236"/>
      <c r="M106" s="237"/>
      <c r="N106" s="238"/>
      <c r="O106" s="238"/>
      <c r="P106" s="238"/>
      <c r="Q106" s="238"/>
      <c r="R106" s="238"/>
      <c r="S106" s="238"/>
      <c r="T106" s="239"/>
      <c r="U106" s="13"/>
      <c r="V106" s="13"/>
      <c r="W106" s="13"/>
      <c r="X106" s="13"/>
      <c r="Y106" s="13"/>
      <c r="Z106" s="13"/>
      <c r="AA106" s="13"/>
      <c r="AB106" s="13"/>
      <c r="AC106" s="13"/>
      <c r="AD106" s="13"/>
      <c r="AE106" s="13"/>
      <c r="AT106" s="240" t="s">
        <v>228</v>
      </c>
      <c r="AU106" s="240" t="s">
        <v>86</v>
      </c>
      <c r="AV106" s="13" t="s">
        <v>86</v>
      </c>
      <c r="AW106" s="13" t="s">
        <v>39</v>
      </c>
      <c r="AX106" s="13" t="s">
        <v>84</v>
      </c>
      <c r="AY106" s="240" t="s">
        <v>219</v>
      </c>
    </row>
    <row r="107" s="2" customFormat="1" ht="24.15" customHeight="1">
      <c r="A107" s="42"/>
      <c r="B107" s="43"/>
      <c r="C107" s="216" t="s">
        <v>252</v>
      </c>
      <c r="D107" s="216" t="s">
        <v>221</v>
      </c>
      <c r="E107" s="217" t="s">
        <v>929</v>
      </c>
      <c r="F107" s="218" t="s">
        <v>930</v>
      </c>
      <c r="G107" s="219" t="s">
        <v>637</v>
      </c>
      <c r="H107" s="220">
        <v>1835.233</v>
      </c>
      <c r="I107" s="221"/>
      <c r="J107" s="222">
        <f>ROUND(I107*H107,2)</f>
        <v>0</v>
      </c>
      <c r="K107" s="218" t="s">
        <v>225</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931</v>
      </c>
    </row>
    <row r="108" s="2" customFormat="1" ht="21.75" customHeight="1">
      <c r="A108" s="42"/>
      <c r="B108" s="43"/>
      <c r="C108" s="216" t="s">
        <v>256</v>
      </c>
      <c r="D108" s="216" t="s">
        <v>221</v>
      </c>
      <c r="E108" s="217" t="s">
        <v>932</v>
      </c>
      <c r="F108" s="218" t="s">
        <v>933</v>
      </c>
      <c r="G108" s="219" t="s">
        <v>224</v>
      </c>
      <c r="H108" s="220">
        <v>19.507000000000001</v>
      </c>
      <c r="I108" s="221"/>
      <c r="J108" s="222">
        <f>ROUND(I108*H108,2)</f>
        <v>0</v>
      </c>
      <c r="K108" s="218" t="s">
        <v>225</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934</v>
      </c>
    </row>
    <row r="109" s="13" customFormat="1">
      <c r="A109" s="13"/>
      <c r="B109" s="229"/>
      <c r="C109" s="230"/>
      <c r="D109" s="231" t="s">
        <v>228</v>
      </c>
      <c r="E109" s="232" t="s">
        <v>32</v>
      </c>
      <c r="F109" s="233" t="s">
        <v>935</v>
      </c>
      <c r="G109" s="230"/>
      <c r="H109" s="234">
        <v>19.507000000000001</v>
      </c>
      <c r="I109" s="235"/>
      <c r="J109" s="230"/>
      <c r="K109" s="230"/>
      <c r="L109" s="236"/>
      <c r="M109" s="237"/>
      <c r="N109" s="238"/>
      <c r="O109" s="238"/>
      <c r="P109" s="238"/>
      <c r="Q109" s="238"/>
      <c r="R109" s="238"/>
      <c r="S109" s="238"/>
      <c r="T109" s="239"/>
      <c r="U109" s="13"/>
      <c r="V109" s="13"/>
      <c r="W109" s="13"/>
      <c r="X109" s="13"/>
      <c r="Y109" s="13"/>
      <c r="Z109" s="13"/>
      <c r="AA109" s="13"/>
      <c r="AB109" s="13"/>
      <c r="AC109" s="13"/>
      <c r="AD109" s="13"/>
      <c r="AE109" s="13"/>
      <c r="AT109" s="240" t="s">
        <v>228</v>
      </c>
      <c r="AU109" s="240" t="s">
        <v>86</v>
      </c>
      <c r="AV109" s="13" t="s">
        <v>86</v>
      </c>
      <c r="AW109" s="13" t="s">
        <v>39</v>
      </c>
      <c r="AX109" s="13" t="s">
        <v>84</v>
      </c>
      <c r="AY109" s="240" t="s">
        <v>219</v>
      </c>
    </row>
    <row r="110" s="2" customFormat="1" ht="24.15" customHeight="1">
      <c r="A110" s="42"/>
      <c r="B110" s="43"/>
      <c r="C110" s="216" t="s">
        <v>262</v>
      </c>
      <c r="D110" s="216" t="s">
        <v>221</v>
      </c>
      <c r="E110" s="217" t="s">
        <v>936</v>
      </c>
      <c r="F110" s="218" t="s">
        <v>937</v>
      </c>
      <c r="G110" s="219" t="s">
        <v>259</v>
      </c>
      <c r="H110" s="220">
        <v>24.899999999999999</v>
      </c>
      <c r="I110" s="221"/>
      <c r="J110" s="222">
        <f>ROUND(I110*H110,2)</f>
        <v>0</v>
      </c>
      <c r="K110" s="218" t="s">
        <v>225</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938</v>
      </c>
    </row>
    <row r="111" s="13" customFormat="1">
      <c r="A111" s="13"/>
      <c r="B111" s="229"/>
      <c r="C111" s="230"/>
      <c r="D111" s="231" t="s">
        <v>228</v>
      </c>
      <c r="E111" s="232" t="s">
        <v>32</v>
      </c>
      <c r="F111" s="233" t="s">
        <v>939</v>
      </c>
      <c r="G111" s="230"/>
      <c r="H111" s="234">
        <v>24.899999999999999</v>
      </c>
      <c r="I111" s="235"/>
      <c r="J111" s="230"/>
      <c r="K111" s="230"/>
      <c r="L111" s="236"/>
      <c r="M111" s="237"/>
      <c r="N111" s="238"/>
      <c r="O111" s="238"/>
      <c r="P111" s="238"/>
      <c r="Q111" s="238"/>
      <c r="R111" s="238"/>
      <c r="S111" s="238"/>
      <c r="T111" s="239"/>
      <c r="U111" s="13"/>
      <c r="V111" s="13"/>
      <c r="W111" s="13"/>
      <c r="X111" s="13"/>
      <c r="Y111" s="13"/>
      <c r="Z111" s="13"/>
      <c r="AA111" s="13"/>
      <c r="AB111" s="13"/>
      <c r="AC111" s="13"/>
      <c r="AD111" s="13"/>
      <c r="AE111" s="13"/>
      <c r="AT111" s="240" t="s">
        <v>228</v>
      </c>
      <c r="AU111" s="240" t="s">
        <v>86</v>
      </c>
      <c r="AV111" s="13" t="s">
        <v>86</v>
      </c>
      <c r="AW111" s="13" t="s">
        <v>39</v>
      </c>
      <c r="AX111" s="13" t="s">
        <v>84</v>
      </c>
      <c r="AY111" s="240" t="s">
        <v>219</v>
      </c>
    </row>
    <row r="112" s="2" customFormat="1" ht="16.5" customHeight="1">
      <c r="A112" s="42"/>
      <c r="B112" s="43"/>
      <c r="C112" s="252" t="s">
        <v>267</v>
      </c>
      <c r="D112" s="252" t="s">
        <v>280</v>
      </c>
      <c r="E112" s="253" t="s">
        <v>940</v>
      </c>
      <c r="F112" s="254" t="s">
        <v>941</v>
      </c>
      <c r="G112" s="255" t="s">
        <v>240</v>
      </c>
      <c r="H112" s="256">
        <v>83</v>
      </c>
      <c r="I112" s="257"/>
      <c r="J112" s="258">
        <f>ROUND(I112*H112,2)</f>
        <v>0</v>
      </c>
      <c r="K112" s="254" t="s">
        <v>225</v>
      </c>
      <c r="L112" s="259"/>
      <c r="M112" s="260" t="s">
        <v>32</v>
      </c>
      <c r="N112" s="261" t="s">
        <v>48</v>
      </c>
      <c r="O112" s="88"/>
      <c r="P112" s="225">
        <f>O112*H112</f>
        <v>0</v>
      </c>
      <c r="Q112" s="225">
        <v>0.085000000000000006</v>
      </c>
      <c r="R112" s="225">
        <f>Q112*H112</f>
        <v>7.0550000000000006</v>
      </c>
      <c r="S112" s="225">
        <v>0</v>
      </c>
      <c r="T112" s="226">
        <f>S112*H112</f>
        <v>0</v>
      </c>
      <c r="U112" s="42"/>
      <c r="V112" s="42"/>
      <c r="W112" s="42"/>
      <c r="X112" s="42"/>
      <c r="Y112" s="42"/>
      <c r="Z112" s="42"/>
      <c r="AA112" s="42"/>
      <c r="AB112" s="42"/>
      <c r="AC112" s="42"/>
      <c r="AD112" s="42"/>
      <c r="AE112" s="42"/>
      <c r="AR112" s="227" t="s">
        <v>262</v>
      </c>
      <c r="AT112" s="227" t="s">
        <v>280</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942</v>
      </c>
    </row>
    <row r="113" s="13" customFormat="1">
      <c r="A113" s="13"/>
      <c r="B113" s="229"/>
      <c r="C113" s="230"/>
      <c r="D113" s="231" t="s">
        <v>228</v>
      </c>
      <c r="E113" s="232" t="s">
        <v>32</v>
      </c>
      <c r="F113" s="233" t="s">
        <v>943</v>
      </c>
      <c r="G113" s="230"/>
      <c r="H113" s="234">
        <v>83</v>
      </c>
      <c r="I113" s="235"/>
      <c r="J113" s="230"/>
      <c r="K113" s="230"/>
      <c r="L113" s="236"/>
      <c r="M113" s="237"/>
      <c r="N113" s="238"/>
      <c r="O113" s="238"/>
      <c r="P113" s="238"/>
      <c r="Q113" s="238"/>
      <c r="R113" s="238"/>
      <c r="S113" s="238"/>
      <c r="T113" s="239"/>
      <c r="U113" s="13"/>
      <c r="V113" s="13"/>
      <c r="W113" s="13"/>
      <c r="X113" s="13"/>
      <c r="Y113" s="13"/>
      <c r="Z113" s="13"/>
      <c r="AA113" s="13"/>
      <c r="AB113" s="13"/>
      <c r="AC113" s="13"/>
      <c r="AD113" s="13"/>
      <c r="AE113" s="13"/>
      <c r="AT113" s="240" t="s">
        <v>228</v>
      </c>
      <c r="AU113" s="240" t="s">
        <v>86</v>
      </c>
      <c r="AV113" s="13" t="s">
        <v>86</v>
      </c>
      <c r="AW113" s="13" t="s">
        <v>39</v>
      </c>
      <c r="AX113" s="13" t="s">
        <v>84</v>
      </c>
      <c r="AY113" s="240" t="s">
        <v>219</v>
      </c>
    </row>
    <row r="114" s="2" customFormat="1" ht="21.75" customHeight="1">
      <c r="A114" s="42"/>
      <c r="B114" s="43"/>
      <c r="C114" s="252" t="s">
        <v>273</v>
      </c>
      <c r="D114" s="252" t="s">
        <v>280</v>
      </c>
      <c r="E114" s="253" t="s">
        <v>944</v>
      </c>
      <c r="F114" s="254" t="s">
        <v>945</v>
      </c>
      <c r="G114" s="255" t="s">
        <v>224</v>
      </c>
      <c r="H114" s="256">
        <v>96.046000000000006</v>
      </c>
      <c r="I114" s="257"/>
      <c r="J114" s="258">
        <f>ROUND(I114*H114,2)</f>
        <v>0</v>
      </c>
      <c r="K114" s="254" t="s">
        <v>225</v>
      </c>
      <c r="L114" s="259"/>
      <c r="M114" s="260" t="s">
        <v>32</v>
      </c>
      <c r="N114" s="261" t="s">
        <v>48</v>
      </c>
      <c r="O114" s="88"/>
      <c r="P114" s="225">
        <f>O114*H114</f>
        <v>0</v>
      </c>
      <c r="Q114" s="225">
        <v>2.234</v>
      </c>
      <c r="R114" s="225">
        <f>Q114*H114</f>
        <v>214.56676400000001</v>
      </c>
      <c r="S114" s="225">
        <v>0</v>
      </c>
      <c r="T114" s="226">
        <f>S114*H114</f>
        <v>0</v>
      </c>
      <c r="U114" s="42"/>
      <c r="V114" s="42"/>
      <c r="W114" s="42"/>
      <c r="X114" s="42"/>
      <c r="Y114" s="42"/>
      <c r="Z114" s="42"/>
      <c r="AA114" s="42"/>
      <c r="AB114" s="42"/>
      <c r="AC114" s="42"/>
      <c r="AD114" s="42"/>
      <c r="AE114" s="42"/>
      <c r="AR114" s="227" t="s">
        <v>241</v>
      </c>
      <c r="AT114" s="227" t="s">
        <v>280</v>
      </c>
      <c r="AU114" s="227" t="s">
        <v>86</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241</v>
      </c>
      <c r="BM114" s="227" t="s">
        <v>946</v>
      </c>
    </row>
    <row r="115" s="13" customFormat="1">
      <c r="A115" s="13"/>
      <c r="B115" s="229"/>
      <c r="C115" s="230"/>
      <c r="D115" s="231" t="s">
        <v>228</v>
      </c>
      <c r="E115" s="232" t="s">
        <v>32</v>
      </c>
      <c r="F115" s="233" t="s">
        <v>947</v>
      </c>
      <c r="G115" s="230"/>
      <c r="H115" s="234">
        <v>7.6879999999999997</v>
      </c>
      <c r="I115" s="235"/>
      <c r="J115" s="230"/>
      <c r="K115" s="230"/>
      <c r="L115" s="236"/>
      <c r="M115" s="237"/>
      <c r="N115" s="238"/>
      <c r="O115" s="238"/>
      <c r="P115" s="238"/>
      <c r="Q115" s="238"/>
      <c r="R115" s="238"/>
      <c r="S115" s="238"/>
      <c r="T115" s="239"/>
      <c r="U115" s="13"/>
      <c r="V115" s="13"/>
      <c r="W115" s="13"/>
      <c r="X115" s="13"/>
      <c r="Y115" s="13"/>
      <c r="Z115" s="13"/>
      <c r="AA115" s="13"/>
      <c r="AB115" s="13"/>
      <c r="AC115" s="13"/>
      <c r="AD115" s="13"/>
      <c r="AE115" s="13"/>
      <c r="AT115" s="240" t="s">
        <v>228</v>
      </c>
      <c r="AU115" s="240" t="s">
        <v>86</v>
      </c>
      <c r="AV115" s="13" t="s">
        <v>86</v>
      </c>
      <c r="AW115" s="13" t="s">
        <v>39</v>
      </c>
      <c r="AX115" s="13" t="s">
        <v>77</v>
      </c>
      <c r="AY115" s="240" t="s">
        <v>219</v>
      </c>
    </row>
    <row r="116" s="13" customFormat="1">
      <c r="A116" s="13"/>
      <c r="B116" s="229"/>
      <c r="C116" s="230"/>
      <c r="D116" s="231" t="s">
        <v>228</v>
      </c>
      <c r="E116" s="232" t="s">
        <v>32</v>
      </c>
      <c r="F116" s="233" t="s">
        <v>948</v>
      </c>
      <c r="G116" s="230"/>
      <c r="H116" s="234">
        <v>88.358000000000004</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77</v>
      </c>
      <c r="AY116" s="240" t="s">
        <v>219</v>
      </c>
    </row>
    <row r="117" s="14" customFormat="1">
      <c r="A117" s="14"/>
      <c r="B117" s="241"/>
      <c r="C117" s="242"/>
      <c r="D117" s="231" t="s">
        <v>228</v>
      </c>
      <c r="E117" s="243" t="s">
        <v>32</v>
      </c>
      <c r="F117" s="244" t="s">
        <v>231</v>
      </c>
      <c r="G117" s="242"/>
      <c r="H117" s="245">
        <v>96.046000000000006</v>
      </c>
      <c r="I117" s="246"/>
      <c r="J117" s="242"/>
      <c r="K117" s="242"/>
      <c r="L117" s="247"/>
      <c r="M117" s="248"/>
      <c r="N117" s="249"/>
      <c r="O117" s="249"/>
      <c r="P117" s="249"/>
      <c r="Q117" s="249"/>
      <c r="R117" s="249"/>
      <c r="S117" s="249"/>
      <c r="T117" s="250"/>
      <c r="U117" s="14"/>
      <c r="V117" s="14"/>
      <c r="W117" s="14"/>
      <c r="X117" s="14"/>
      <c r="Y117" s="14"/>
      <c r="Z117" s="14"/>
      <c r="AA117" s="14"/>
      <c r="AB117" s="14"/>
      <c r="AC117" s="14"/>
      <c r="AD117" s="14"/>
      <c r="AE117" s="14"/>
      <c r="AT117" s="251" t="s">
        <v>228</v>
      </c>
      <c r="AU117" s="251" t="s">
        <v>86</v>
      </c>
      <c r="AV117" s="14" t="s">
        <v>226</v>
      </c>
      <c r="AW117" s="14" t="s">
        <v>39</v>
      </c>
      <c r="AX117" s="14" t="s">
        <v>84</v>
      </c>
      <c r="AY117" s="251" t="s">
        <v>219</v>
      </c>
    </row>
    <row r="118" s="2" customFormat="1" ht="24.15" customHeight="1">
      <c r="A118" s="42"/>
      <c r="B118" s="43"/>
      <c r="C118" s="216" t="s">
        <v>279</v>
      </c>
      <c r="D118" s="216" t="s">
        <v>221</v>
      </c>
      <c r="E118" s="217" t="s">
        <v>949</v>
      </c>
      <c r="F118" s="218" t="s">
        <v>950</v>
      </c>
      <c r="G118" s="219" t="s">
        <v>259</v>
      </c>
      <c r="H118" s="220">
        <v>229.5</v>
      </c>
      <c r="I118" s="221"/>
      <c r="J118" s="222">
        <f>ROUND(I118*H118,2)</f>
        <v>0</v>
      </c>
      <c r="K118" s="218" t="s">
        <v>225</v>
      </c>
      <c r="L118" s="48"/>
      <c r="M118" s="223" t="s">
        <v>32</v>
      </c>
      <c r="N118" s="224" t="s">
        <v>48</v>
      </c>
      <c r="O118" s="88"/>
      <c r="P118" s="225">
        <f>O118*H118</f>
        <v>0</v>
      </c>
      <c r="Q118" s="225">
        <v>0</v>
      </c>
      <c r="R118" s="225">
        <f>Q118*H118</f>
        <v>0</v>
      </c>
      <c r="S118" s="225">
        <v>0</v>
      </c>
      <c r="T118" s="226">
        <f>S118*H118</f>
        <v>0</v>
      </c>
      <c r="U118" s="42"/>
      <c r="V118" s="42"/>
      <c r="W118" s="42"/>
      <c r="X118" s="42"/>
      <c r="Y118" s="42"/>
      <c r="Z118" s="42"/>
      <c r="AA118" s="42"/>
      <c r="AB118" s="42"/>
      <c r="AC118" s="42"/>
      <c r="AD118" s="42"/>
      <c r="AE118" s="42"/>
      <c r="AR118" s="227" t="s">
        <v>226</v>
      </c>
      <c r="AT118" s="227" t="s">
        <v>221</v>
      </c>
      <c r="AU118" s="227" t="s">
        <v>86</v>
      </c>
      <c r="AY118" s="20" t="s">
        <v>219</v>
      </c>
      <c r="BE118" s="228">
        <f>IF(N118="základní",J118,0)</f>
        <v>0</v>
      </c>
      <c r="BF118" s="228">
        <f>IF(N118="snížená",J118,0)</f>
        <v>0</v>
      </c>
      <c r="BG118" s="228">
        <f>IF(N118="zákl. přenesená",J118,0)</f>
        <v>0</v>
      </c>
      <c r="BH118" s="228">
        <f>IF(N118="sníž. přenesená",J118,0)</f>
        <v>0</v>
      </c>
      <c r="BI118" s="228">
        <f>IF(N118="nulová",J118,0)</f>
        <v>0</v>
      </c>
      <c r="BJ118" s="20" t="s">
        <v>84</v>
      </c>
      <c r="BK118" s="228">
        <f>ROUND(I118*H118,2)</f>
        <v>0</v>
      </c>
      <c r="BL118" s="20" t="s">
        <v>226</v>
      </c>
      <c r="BM118" s="227" t="s">
        <v>951</v>
      </c>
    </row>
    <row r="119" s="2" customFormat="1" ht="16.5" customHeight="1">
      <c r="A119" s="42"/>
      <c r="B119" s="43"/>
      <c r="C119" s="252" t="s">
        <v>286</v>
      </c>
      <c r="D119" s="252" t="s">
        <v>280</v>
      </c>
      <c r="E119" s="253" t="s">
        <v>952</v>
      </c>
      <c r="F119" s="254" t="s">
        <v>953</v>
      </c>
      <c r="G119" s="255" t="s">
        <v>240</v>
      </c>
      <c r="H119" s="256">
        <v>92</v>
      </c>
      <c r="I119" s="257"/>
      <c r="J119" s="258">
        <f>ROUND(I119*H119,2)</f>
        <v>0</v>
      </c>
      <c r="K119" s="254" t="s">
        <v>225</v>
      </c>
      <c r="L119" s="259"/>
      <c r="M119" s="260" t="s">
        <v>32</v>
      </c>
      <c r="N119" s="261" t="s">
        <v>48</v>
      </c>
      <c r="O119" s="88"/>
      <c r="P119" s="225">
        <f>O119*H119</f>
        <v>0</v>
      </c>
      <c r="Q119" s="225">
        <v>1.79</v>
      </c>
      <c r="R119" s="225">
        <f>Q119*H119</f>
        <v>164.68000000000001</v>
      </c>
      <c r="S119" s="225">
        <v>0</v>
      </c>
      <c r="T119" s="226">
        <f>S119*H119</f>
        <v>0</v>
      </c>
      <c r="U119" s="42"/>
      <c r="V119" s="42"/>
      <c r="W119" s="42"/>
      <c r="X119" s="42"/>
      <c r="Y119" s="42"/>
      <c r="Z119" s="42"/>
      <c r="AA119" s="42"/>
      <c r="AB119" s="42"/>
      <c r="AC119" s="42"/>
      <c r="AD119" s="42"/>
      <c r="AE119" s="42"/>
      <c r="AR119" s="227" t="s">
        <v>262</v>
      </c>
      <c r="AT119" s="227" t="s">
        <v>280</v>
      </c>
      <c r="AU119" s="227" t="s">
        <v>86</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954</v>
      </c>
    </row>
    <row r="120" s="13" customFormat="1">
      <c r="A120" s="13"/>
      <c r="B120" s="229"/>
      <c r="C120" s="230"/>
      <c r="D120" s="231" t="s">
        <v>228</v>
      </c>
      <c r="E120" s="232" t="s">
        <v>32</v>
      </c>
      <c r="F120" s="233" t="s">
        <v>955</v>
      </c>
      <c r="G120" s="230"/>
      <c r="H120" s="234">
        <v>92</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86</v>
      </c>
      <c r="AV120" s="13" t="s">
        <v>86</v>
      </c>
      <c r="AW120" s="13" t="s">
        <v>39</v>
      </c>
      <c r="AX120" s="13" t="s">
        <v>84</v>
      </c>
      <c r="AY120" s="240" t="s">
        <v>219</v>
      </c>
    </row>
    <row r="121" s="2" customFormat="1" ht="16.5" customHeight="1">
      <c r="A121" s="42"/>
      <c r="B121" s="43"/>
      <c r="C121" s="252" t="s">
        <v>290</v>
      </c>
      <c r="D121" s="252" t="s">
        <v>280</v>
      </c>
      <c r="E121" s="253" t="s">
        <v>956</v>
      </c>
      <c r="F121" s="254" t="s">
        <v>957</v>
      </c>
      <c r="G121" s="255" t="s">
        <v>240</v>
      </c>
      <c r="H121" s="256">
        <v>736</v>
      </c>
      <c r="I121" s="257"/>
      <c r="J121" s="258">
        <f>ROUND(I121*H121,2)</f>
        <v>0</v>
      </c>
      <c r="K121" s="254" t="s">
        <v>225</v>
      </c>
      <c r="L121" s="259"/>
      <c r="M121" s="260" t="s">
        <v>32</v>
      </c>
      <c r="N121" s="261" t="s">
        <v>48</v>
      </c>
      <c r="O121" s="88"/>
      <c r="P121" s="225">
        <f>O121*H121</f>
        <v>0</v>
      </c>
      <c r="Q121" s="225">
        <v>0.032000000000000001</v>
      </c>
      <c r="R121" s="225">
        <f>Q121*H121</f>
        <v>23.552</v>
      </c>
      <c r="S121" s="225">
        <v>0</v>
      </c>
      <c r="T121" s="226">
        <f>S121*H121</f>
        <v>0</v>
      </c>
      <c r="U121" s="42"/>
      <c r="V121" s="42"/>
      <c r="W121" s="42"/>
      <c r="X121" s="42"/>
      <c r="Y121" s="42"/>
      <c r="Z121" s="42"/>
      <c r="AA121" s="42"/>
      <c r="AB121" s="42"/>
      <c r="AC121" s="42"/>
      <c r="AD121" s="42"/>
      <c r="AE121" s="42"/>
      <c r="AR121" s="227" t="s">
        <v>262</v>
      </c>
      <c r="AT121" s="227" t="s">
        <v>280</v>
      </c>
      <c r="AU121" s="227" t="s">
        <v>86</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958</v>
      </c>
    </row>
    <row r="122" s="13" customFormat="1">
      <c r="A122" s="13"/>
      <c r="B122" s="229"/>
      <c r="C122" s="230"/>
      <c r="D122" s="231" t="s">
        <v>228</v>
      </c>
      <c r="E122" s="232" t="s">
        <v>32</v>
      </c>
      <c r="F122" s="233" t="s">
        <v>959</v>
      </c>
      <c r="G122" s="230"/>
      <c r="H122" s="234">
        <v>736</v>
      </c>
      <c r="I122" s="235"/>
      <c r="J122" s="230"/>
      <c r="K122" s="230"/>
      <c r="L122" s="236"/>
      <c r="M122" s="237"/>
      <c r="N122" s="238"/>
      <c r="O122" s="238"/>
      <c r="P122" s="238"/>
      <c r="Q122" s="238"/>
      <c r="R122" s="238"/>
      <c r="S122" s="238"/>
      <c r="T122" s="239"/>
      <c r="U122" s="13"/>
      <c r="V122" s="13"/>
      <c r="W122" s="13"/>
      <c r="X122" s="13"/>
      <c r="Y122" s="13"/>
      <c r="Z122" s="13"/>
      <c r="AA122" s="13"/>
      <c r="AB122" s="13"/>
      <c r="AC122" s="13"/>
      <c r="AD122" s="13"/>
      <c r="AE122" s="13"/>
      <c r="AT122" s="240" t="s">
        <v>228</v>
      </c>
      <c r="AU122" s="240" t="s">
        <v>86</v>
      </c>
      <c r="AV122" s="13" t="s">
        <v>86</v>
      </c>
      <c r="AW122" s="13" t="s">
        <v>39</v>
      </c>
      <c r="AX122" s="13" t="s">
        <v>84</v>
      </c>
      <c r="AY122" s="240" t="s">
        <v>219</v>
      </c>
    </row>
    <row r="123" s="2" customFormat="1" ht="24.15" customHeight="1">
      <c r="A123" s="42"/>
      <c r="B123" s="43"/>
      <c r="C123" s="216" t="s">
        <v>295</v>
      </c>
      <c r="D123" s="216" t="s">
        <v>221</v>
      </c>
      <c r="E123" s="217" t="s">
        <v>960</v>
      </c>
      <c r="F123" s="218" t="s">
        <v>961</v>
      </c>
      <c r="G123" s="219" t="s">
        <v>259</v>
      </c>
      <c r="H123" s="220">
        <v>3</v>
      </c>
      <c r="I123" s="221"/>
      <c r="J123" s="222">
        <f>ROUND(I123*H123,2)</f>
        <v>0</v>
      </c>
      <c r="K123" s="218" t="s">
        <v>225</v>
      </c>
      <c r="L123" s="48"/>
      <c r="M123" s="223" t="s">
        <v>32</v>
      </c>
      <c r="N123" s="224" t="s">
        <v>48</v>
      </c>
      <c r="O123" s="88"/>
      <c r="P123" s="225">
        <f>O123*H123</f>
        <v>0</v>
      </c>
      <c r="Q123" s="225">
        <v>0</v>
      </c>
      <c r="R123" s="225">
        <f>Q123*H123</f>
        <v>0</v>
      </c>
      <c r="S123" s="225">
        <v>0</v>
      </c>
      <c r="T123" s="226">
        <f>S123*H123</f>
        <v>0</v>
      </c>
      <c r="U123" s="42"/>
      <c r="V123" s="42"/>
      <c r="W123" s="42"/>
      <c r="X123" s="42"/>
      <c r="Y123" s="42"/>
      <c r="Z123" s="42"/>
      <c r="AA123" s="42"/>
      <c r="AB123" s="42"/>
      <c r="AC123" s="42"/>
      <c r="AD123" s="42"/>
      <c r="AE123" s="42"/>
      <c r="AR123" s="227" t="s">
        <v>226</v>
      </c>
      <c r="AT123" s="227" t="s">
        <v>221</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962</v>
      </c>
    </row>
    <row r="124" s="13" customFormat="1">
      <c r="A124" s="13"/>
      <c r="B124" s="229"/>
      <c r="C124" s="230"/>
      <c r="D124" s="231" t="s">
        <v>228</v>
      </c>
      <c r="E124" s="232" t="s">
        <v>32</v>
      </c>
      <c r="F124" s="233" t="s">
        <v>237</v>
      </c>
      <c r="G124" s="230"/>
      <c r="H124" s="234">
        <v>3</v>
      </c>
      <c r="I124" s="235"/>
      <c r="J124" s="230"/>
      <c r="K124" s="230"/>
      <c r="L124" s="236"/>
      <c r="M124" s="237"/>
      <c r="N124" s="238"/>
      <c r="O124" s="238"/>
      <c r="P124" s="238"/>
      <c r="Q124" s="238"/>
      <c r="R124" s="238"/>
      <c r="S124" s="238"/>
      <c r="T124" s="239"/>
      <c r="U124" s="13"/>
      <c r="V124" s="13"/>
      <c r="W124" s="13"/>
      <c r="X124" s="13"/>
      <c r="Y124" s="13"/>
      <c r="Z124" s="13"/>
      <c r="AA124" s="13"/>
      <c r="AB124" s="13"/>
      <c r="AC124" s="13"/>
      <c r="AD124" s="13"/>
      <c r="AE124" s="13"/>
      <c r="AT124" s="240" t="s">
        <v>228</v>
      </c>
      <c r="AU124" s="240" t="s">
        <v>86</v>
      </c>
      <c r="AV124" s="13" t="s">
        <v>86</v>
      </c>
      <c r="AW124" s="13" t="s">
        <v>39</v>
      </c>
      <c r="AX124" s="13" t="s">
        <v>77</v>
      </c>
      <c r="AY124" s="240" t="s">
        <v>219</v>
      </c>
    </row>
    <row r="125" s="14" customFormat="1">
      <c r="A125" s="14"/>
      <c r="B125" s="241"/>
      <c r="C125" s="242"/>
      <c r="D125" s="231" t="s">
        <v>228</v>
      </c>
      <c r="E125" s="243" t="s">
        <v>32</v>
      </c>
      <c r="F125" s="244" t="s">
        <v>231</v>
      </c>
      <c r="G125" s="242"/>
      <c r="H125" s="245">
        <v>3</v>
      </c>
      <c r="I125" s="246"/>
      <c r="J125" s="242"/>
      <c r="K125" s="242"/>
      <c r="L125" s="247"/>
      <c r="M125" s="248"/>
      <c r="N125" s="249"/>
      <c r="O125" s="249"/>
      <c r="P125" s="249"/>
      <c r="Q125" s="249"/>
      <c r="R125" s="249"/>
      <c r="S125" s="249"/>
      <c r="T125" s="250"/>
      <c r="U125" s="14"/>
      <c r="V125" s="14"/>
      <c r="W125" s="14"/>
      <c r="X125" s="14"/>
      <c r="Y125" s="14"/>
      <c r="Z125" s="14"/>
      <c r="AA125" s="14"/>
      <c r="AB125" s="14"/>
      <c r="AC125" s="14"/>
      <c r="AD125" s="14"/>
      <c r="AE125" s="14"/>
      <c r="AT125" s="251" t="s">
        <v>228</v>
      </c>
      <c r="AU125" s="251" t="s">
        <v>86</v>
      </c>
      <c r="AV125" s="14" t="s">
        <v>226</v>
      </c>
      <c r="AW125" s="14" t="s">
        <v>39</v>
      </c>
      <c r="AX125" s="14" t="s">
        <v>84</v>
      </c>
      <c r="AY125" s="251" t="s">
        <v>219</v>
      </c>
    </row>
    <row r="126" s="2" customFormat="1" ht="16.5" customHeight="1">
      <c r="A126" s="42"/>
      <c r="B126" s="43"/>
      <c r="C126" s="252" t="s">
        <v>8</v>
      </c>
      <c r="D126" s="252" t="s">
        <v>280</v>
      </c>
      <c r="E126" s="253" t="s">
        <v>963</v>
      </c>
      <c r="F126" s="254" t="s">
        <v>964</v>
      </c>
      <c r="G126" s="255" t="s">
        <v>567</v>
      </c>
      <c r="H126" s="256">
        <v>170.93199999999999</v>
      </c>
      <c r="I126" s="257"/>
      <c r="J126" s="258">
        <f>ROUND(I126*H126,2)</f>
        <v>0</v>
      </c>
      <c r="K126" s="254" t="s">
        <v>965</v>
      </c>
      <c r="L126" s="259"/>
      <c r="M126" s="260" t="s">
        <v>32</v>
      </c>
      <c r="N126" s="261" t="s">
        <v>48</v>
      </c>
      <c r="O126" s="88"/>
      <c r="P126" s="225">
        <f>O126*H126</f>
        <v>0</v>
      </c>
      <c r="Q126" s="225">
        <v>1</v>
      </c>
      <c r="R126" s="225">
        <f>Q126*H126</f>
        <v>170.93199999999999</v>
      </c>
      <c r="S126" s="225">
        <v>0</v>
      </c>
      <c r="T126" s="226">
        <f>S126*H126</f>
        <v>0</v>
      </c>
      <c r="U126" s="42"/>
      <c r="V126" s="42"/>
      <c r="W126" s="42"/>
      <c r="X126" s="42"/>
      <c r="Y126" s="42"/>
      <c r="Z126" s="42"/>
      <c r="AA126" s="42"/>
      <c r="AB126" s="42"/>
      <c r="AC126" s="42"/>
      <c r="AD126" s="42"/>
      <c r="AE126" s="42"/>
      <c r="AR126" s="227" t="s">
        <v>241</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241</v>
      </c>
      <c r="BM126" s="227" t="s">
        <v>966</v>
      </c>
    </row>
    <row r="127" s="13" customFormat="1">
      <c r="A127" s="13"/>
      <c r="B127" s="229"/>
      <c r="C127" s="230"/>
      <c r="D127" s="231" t="s">
        <v>228</v>
      </c>
      <c r="E127" s="232" t="s">
        <v>32</v>
      </c>
      <c r="F127" s="233" t="s">
        <v>967</v>
      </c>
      <c r="G127" s="230"/>
      <c r="H127" s="234">
        <v>170.93199999999999</v>
      </c>
      <c r="I127" s="235"/>
      <c r="J127" s="230"/>
      <c r="K127" s="230"/>
      <c r="L127" s="236"/>
      <c r="M127" s="237"/>
      <c r="N127" s="238"/>
      <c r="O127" s="238"/>
      <c r="P127" s="238"/>
      <c r="Q127" s="238"/>
      <c r="R127" s="238"/>
      <c r="S127" s="238"/>
      <c r="T127" s="239"/>
      <c r="U127" s="13"/>
      <c r="V127" s="13"/>
      <c r="W127" s="13"/>
      <c r="X127" s="13"/>
      <c r="Y127" s="13"/>
      <c r="Z127" s="13"/>
      <c r="AA127" s="13"/>
      <c r="AB127" s="13"/>
      <c r="AC127" s="13"/>
      <c r="AD127" s="13"/>
      <c r="AE127" s="13"/>
      <c r="AT127" s="240" t="s">
        <v>228</v>
      </c>
      <c r="AU127" s="240" t="s">
        <v>86</v>
      </c>
      <c r="AV127" s="13" t="s">
        <v>86</v>
      </c>
      <c r="AW127" s="13" t="s">
        <v>39</v>
      </c>
      <c r="AX127" s="13" t="s">
        <v>77</v>
      </c>
      <c r="AY127" s="240" t="s">
        <v>219</v>
      </c>
    </row>
    <row r="128" s="14" customFormat="1">
      <c r="A128" s="14"/>
      <c r="B128" s="241"/>
      <c r="C128" s="242"/>
      <c r="D128" s="231" t="s">
        <v>228</v>
      </c>
      <c r="E128" s="243" t="s">
        <v>32</v>
      </c>
      <c r="F128" s="244" t="s">
        <v>231</v>
      </c>
      <c r="G128" s="242"/>
      <c r="H128" s="245">
        <v>170.93199999999999</v>
      </c>
      <c r="I128" s="246"/>
      <c r="J128" s="242"/>
      <c r="K128" s="242"/>
      <c r="L128" s="247"/>
      <c r="M128" s="248"/>
      <c r="N128" s="249"/>
      <c r="O128" s="249"/>
      <c r="P128" s="249"/>
      <c r="Q128" s="249"/>
      <c r="R128" s="249"/>
      <c r="S128" s="249"/>
      <c r="T128" s="250"/>
      <c r="U128" s="14"/>
      <c r="V128" s="14"/>
      <c r="W128" s="14"/>
      <c r="X128" s="14"/>
      <c r="Y128" s="14"/>
      <c r="Z128" s="14"/>
      <c r="AA128" s="14"/>
      <c r="AB128" s="14"/>
      <c r="AC128" s="14"/>
      <c r="AD128" s="14"/>
      <c r="AE128" s="14"/>
      <c r="AT128" s="251" t="s">
        <v>228</v>
      </c>
      <c r="AU128" s="251" t="s">
        <v>86</v>
      </c>
      <c r="AV128" s="14" t="s">
        <v>226</v>
      </c>
      <c r="AW128" s="14" t="s">
        <v>39</v>
      </c>
      <c r="AX128" s="14" t="s">
        <v>84</v>
      </c>
      <c r="AY128" s="251" t="s">
        <v>219</v>
      </c>
    </row>
    <row r="129" s="2" customFormat="1" ht="16.5" customHeight="1">
      <c r="A129" s="42"/>
      <c r="B129" s="43"/>
      <c r="C129" s="252" t="s">
        <v>302</v>
      </c>
      <c r="D129" s="252" t="s">
        <v>280</v>
      </c>
      <c r="E129" s="253" t="s">
        <v>968</v>
      </c>
      <c r="F129" s="254" t="s">
        <v>969</v>
      </c>
      <c r="G129" s="255" t="s">
        <v>567</v>
      </c>
      <c r="H129" s="256">
        <v>8.5500000000000007</v>
      </c>
      <c r="I129" s="257"/>
      <c r="J129" s="258">
        <f>ROUND(I129*H129,2)</f>
        <v>0</v>
      </c>
      <c r="K129" s="254" t="s">
        <v>225</v>
      </c>
      <c r="L129" s="259"/>
      <c r="M129" s="260" t="s">
        <v>32</v>
      </c>
      <c r="N129" s="261" t="s">
        <v>48</v>
      </c>
      <c r="O129" s="88"/>
      <c r="P129" s="225">
        <f>O129*H129</f>
        <v>0</v>
      </c>
      <c r="Q129" s="225">
        <v>1</v>
      </c>
      <c r="R129" s="225">
        <f>Q129*H129</f>
        <v>8.5500000000000007</v>
      </c>
      <c r="S129" s="225">
        <v>0</v>
      </c>
      <c r="T129" s="226">
        <f>S129*H129</f>
        <v>0</v>
      </c>
      <c r="U129" s="42"/>
      <c r="V129" s="42"/>
      <c r="W129" s="42"/>
      <c r="X129" s="42"/>
      <c r="Y129" s="42"/>
      <c r="Z129" s="42"/>
      <c r="AA129" s="42"/>
      <c r="AB129" s="42"/>
      <c r="AC129" s="42"/>
      <c r="AD129" s="42"/>
      <c r="AE129" s="42"/>
      <c r="AR129" s="227" t="s">
        <v>262</v>
      </c>
      <c r="AT129" s="227" t="s">
        <v>280</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970</v>
      </c>
    </row>
    <row r="130" s="13" customFormat="1">
      <c r="A130" s="13"/>
      <c r="B130" s="229"/>
      <c r="C130" s="230"/>
      <c r="D130" s="231" t="s">
        <v>228</v>
      </c>
      <c r="E130" s="232" t="s">
        <v>32</v>
      </c>
      <c r="F130" s="233" t="s">
        <v>971</v>
      </c>
      <c r="G130" s="230"/>
      <c r="H130" s="234">
        <v>8.5500000000000007</v>
      </c>
      <c r="I130" s="235"/>
      <c r="J130" s="230"/>
      <c r="K130" s="230"/>
      <c r="L130" s="236"/>
      <c r="M130" s="237"/>
      <c r="N130" s="238"/>
      <c r="O130" s="238"/>
      <c r="P130" s="238"/>
      <c r="Q130" s="238"/>
      <c r="R130" s="238"/>
      <c r="S130" s="238"/>
      <c r="T130" s="239"/>
      <c r="U130" s="13"/>
      <c r="V130" s="13"/>
      <c r="W130" s="13"/>
      <c r="X130" s="13"/>
      <c r="Y130" s="13"/>
      <c r="Z130" s="13"/>
      <c r="AA130" s="13"/>
      <c r="AB130" s="13"/>
      <c r="AC130" s="13"/>
      <c r="AD130" s="13"/>
      <c r="AE130" s="13"/>
      <c r="AT130" s="240" t="s">
        <v>228</v>
      </c>
      <c r="AU130" s="240" t="s">
        <v>86</v>
      </c>
      <c r="AV130" s="13" t="s">
        <v>86</v>
      </c>
      <c r="AW130" s="13" t="s">
        <v>39</v>
      </c>
      <c r="AX130" s="13" t="s">
        <v>77</v>
      </c>
      <c r="AY130" s="240" t="s">
        <v>219</v>
      </c>
    </row>
    <row r="131" s="14" customFormat="1">
      <c r="A131" s="14"/>
      <c r="B131" s="241"/>
      <c r="C131" s="242"/>
      <c r="D131" s="231" t="s">
        <v>228</v>
      </c>
      <c r="E131" s="243" t="s">
        <v>32</v>
      </c>
      <c r="F131" s="244" t="s">
        <v>231</v>
      </c>
      <c r="G131" s="242"/>
      <c r="H131" s="245">
        <v>8.5500000000000007</v>
      </c>
      <c r="I131" s="246"/>
      <c r="J131" s="242"/>
      <c r="K131" s="242"/>
      <c r="L131" s="247"/>
      <c r="M131" s="248"/>
      <c r="N131" s="249"/>
      <c r="O131" s="249"/>
      <c r="P131" s="249"/>
      <c r="Q131" s="249"/>
      <c r="R131" s="249"/>
      <c r="S131" s="249"/>
      <c r="T131" s="250"/>
      <c r="U131" s="14"/>
      <c r="V131" s="14"/>
      <c r="W131" s="14"/>
      <c r="X131" s="14"/>
      <c r="Y131" s="14"/>
      <c r="Z131" s="14"/>
      <c r="AA131" s="14"/>
      <c r="AB131" s="14"/>
      <c r="AC131" s="14"/>
      <c r="AD131" s="14"/>
      <c r="AE131" s="14"/>
      <c r="AT131" s="251" t="s">
        <v>228</v>
      </c>
      <c r="AU131" s="251" t="s">
        <v>86</v>
      </c>
      <c r="AV131" s="14" t="s">
        <v>226</v>
      </c>
      <c r="AW131" s="14" t="s">
        <v>39</v>
      </c>
      <c r="AX131" s="14" t="s">
        <v>84</v>
      </c>
      <c r="AY131" s="251" t="s">
        <v>219</v>
      </c>
    </row>
    <row r="132" s="2" customFormat="1" ht="24.15" customHeight="1">
      <c r="A132" s="42"/>
      <c r="B132" s="43"/>
      <c r="C132" s="216" t="s">
        <v>308</v>
      </c>
      <c r="D132" s="216" t="s">
        <v>221</v>
      </c>
      <c r="E132" s="217" t="s">
        <v>832</v>
      </c>
      <c r="F132" s="218" t="s">
        <v>833</v>
      </c>
      <c r="G132" s="219" t="s">
        <v>224</v>
      </c>
      <c r="H132" s="220">
        <v>1401.895</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972</v>
      </c>
    </row>
    <row r="133" s="13" customFormat="1">
      <c r="A133" s="13"/>
      <c r="B133" s="229"/>
      <c r="C133" s="230"/>
      <c r="D133" s="231" t="s">
        <v>228</v>
      </c>
      <c r="E133" s="232" t="s">
        <v>32</v>
      </c>
      <c r="F133" s="233" t="s">
        <v>973</v>
      </c>
      <c r="G133" s="230"/>
      <c r="H133" s="234">
        <v>1360.9749999999999</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77</v>
      </c>
      <c r="AY133" s="240" t="s">
        <v>219</v>
      </c>
    </row>
    <row r="134" s="13" customFormat="1">
      <c r="A134" s="13"/>
      <c r="B134" s="229"/>
      <c r="C134" s="230"/>
      <c r="D134" s="231" t="s">
        <v>228</v>
      </c>
      <c r="E134" s="232" t="s">
        <v>32</v>
      </c>
      <c r="F134" s="233" t="s">
        <v>974</v>
      </c>
      <c r="G134" s="230"/>
      <c r="H134" s="234">
        <v>40.920000000000002</v>
      </c>
      <c r="I134" s="235"/>
      <c r="J134" s="230"/>
      <c r="K134" s="230"/>
      <c r="L134" s="236"/>
      <c r="M134" s="237"/>
      <c r="N134" s="238"/>
      <c r="O134" s="238"/>
      <c r="P134" s="238"/>
      <c r="Q134" s="238"/>
      <c r="R134" s="238"/>
      <c r="S134" s="238"/>
      <c r="T134" s="239"/>
      <c r="U134" s="13"/>
      <c r="V134" s="13"/>
      <c r="W134" s="13"/>
      <c r="X134" s="13"/>
      <c r="Y134" s="13"/>
      <c r="Z134" s="13"/>
      <c r="AA134" s="13"/>
      <c r="AB134" s="13"/>
      <c r="AC134" s="13"/>
      <c r="AD134" s="13"/>
      <c r="AE134" s="13"/>
      <c r="AT134" s="240" t="s">
        <v>228</v>
      </c>
      <c r="AU134" s="240" t="s">
        <v>86</v>
      </c>
      <c r="AV134" s="13" t="s">
        <v>86</v>
      </c>
      <c r="AW134" s="13" t="s">
        <v>39</v>
      </c>
      <c r="AX134" s="13" t="s">
        <v>77</v>
      </c>
      <c r="AY134" s="240" t="s">
        <v>219</v>
      </c>
    </row>
    <row r="135" s="14" customFormat="1">
      <c r="A135" s="14"/>
      <c r="B135" s="241"/>
      <c r="C135" s="242"/>
      <c r="D135" s="231" t="s">
        <v>228</v>
      </c>
      <c r="E135" s="243" t="s">
        <v>32</v>
      </c>
      <c r="F135" s="244" t="s">
        <v>231</v>
      </c>
      <c r="G135" s="242"/>
      <c r="H135" s="245">
        <v>1401.895</v>
      </c>
      <c r="I135" s="246"/>
      <c r="J135" s="242"/>
      <c r="K135" s="242"/>
      <c r="L135" s="247"/>
      <c r="M135" s="248"/>
      <c r="N135" s="249"/>
      <c r="O135" s="249"/>
      <c r="P135" s="249"/>
      <c r="Q135" s="249"/>
      <c r="R135" s="249"/>
      <c r="S135" s="249"/>
      <c r="T135" s="250"/>
      <c r="U135" s="14"/>
      <c r="V135" s="14"/>
      <c r="W135" s="14"/>
      <c r="X135" s="14"/>
      <c r="Y135" s="14"/>
      <c r="Z135" s="14"/>
      <c r="AA135" s="14"/>
      <c r="AB135" s="14"/>
      <c r="AC135" s="14"/>
      <c r="AD135" s="14"/>
      <c r="AE135" s="14"/>
      <c r="AT135" s="251" t="s">
        <v>228</v>
      </c>
      <c r="AU135" s="251" t="s">
        <v>86</v>
      </c>
      <c r="AV135" s="14" t="s">
        <v>226</v>
      </c>
      <c r="AW135" s="14" t="s">
        <v>39</v>
      </c>
      <c r="AX135" s="14" t="s">
        <v>84</v>
      </c>
      <c r="AY135" s="251" t="s">
        <v>219</v>
      </c>
    </row>
    <row r="136" s="2" customFormat="1" ht="24.15" customHeight="1">
      <c r="A136" s="42"/>
      <c r="B136" s="43"/>
      <c r="C136" s="216" t="s">
        <v>312</v>
      </c>
      <c r="D136" s="216" t="s">
        <v>221</v>
      </c>
      <c r="E136" s="217" t="s">
        <v>975</v>
      </c>
      <c r="F136" s="218" t="s">
        <v>976</v>
      </c>
      <c r="G136" s="219" t="s">
        <v>224</v>
      </c>
      <c r="H136" s="220">
        <v>286.875</v>
      </c>
      <c r="I136" s="221"/>
      <c r="J136" s="222">
        <f>ROUND(I136*H136,2)</f>
        <v>0</v>
      </c>
      <c r="K136" s="218" t="s">
        <v>225</v>
      </c>
      <c r="L136" s="48"/>
      <c r="M136" s="223" t="s">
        <v>32</v>
      </c>
      <c r="N136" s="224" t="s">
        <v>48</v>
      </c>
      <c r="O136" s="88"/>
      <c r="P136" s="225">
        <f>O136*H136</f>
        <v>0</v>
      </c>
      <c r="Q136" s="225">
        <v>0</v>
      </c>
      <c r="R136" s="225">
        <f>Q136*H136</f>
        <v>0</v>
      </c>
      <c r="S136" s="225">
        <v>0</v>
      </c>
      <c r="T136" s="226">
        <f>S136*H136</f>
        <v>0</v>
      </c>
      <c r="U136" s="42"/>
      <c r="V136" s="42"/>
      <c r="W136" s="42"/>
      <c r="X136" s="42"/>
      <c r="Y136" s="42"/>
      <c r="Z136" s="42"/>
      <c r="AA136" s="42"/>
      <c r="AB136" s="42"/>
      <c r="AC136" s="42"/>
      <c r="AD136" s="42"/>
      <c r="AE136" s="42"/>
      <c r="AR136" s="227" t="s">
        <v>226</v>
      </c>
      <c r="AT136" s="227" t="s">
        <v>221</v>
      </c>
      <c r="AU136" s="227" t="s">
        <v>86</v>
      </c>
      <c r="AY136" s="20" t="s">
        <v>219</v>
      </c>
      <c r="BE136" s="228">
        <f>IF(N136="základní",J136,0)</f>
        <v>0</v>
      </c>
      <c r="BF136" s="228">
        <f>IF(N136="snížená",J136,0)</f>
        <v>0</v>
      </c>
      <c r="BG136" s="228">
        <f>IF(N136="zákl. přenesená",J136,0)</f>
        <v>0</v>
      </c>
      <c r="BH136" s="228">
        <f>IF(N136="sníž. přenesená",J136,0)</f>
        <v>0</v>
      </c>
      <c r="BI136" s="228">
        <f>IF(N136="nulová",J136,0)</f>
        <v>0</v>
      </c>
      <c r="BJ136" s="20" t="s">
        <v>84</v>
      </c>
      <c r="BK136" s="228">
        <f>ROUND(I136*H136,2)</f>
        <v>0</v>
      </c>
      <c r="BL136" s="20" t="s">
        <v>226</v>
      </c>
      <c r="BM136" s="227" t="s">
        <v>977</v>
      </c>
    </row>
    <row r="137" s="13" customFormat="1">
      <c r="A137" s="13"/>
      <c r="B137" s="229"/>
      <c r="C137" s="230"/>
      <c r="D137" s="231" t="s">
        <v>228</v>
      </c>
      <c r="E137" s="232" t="s">
        <v>32</v>
      </c>
      <c r="F137" s="233" t="s">
        <v>978</v>
      </c>
      <c r="G137" s="230"/>
      <c r="H137" s="234">
        <v>286.875</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4" customFormat="1">
      <c r="A138" s="14"/>
      <c r="B138" s="241"/>
      <c r="C138" s="242"/>
      <c r="D138" s="231" t="s">
        <v>228</v>
      </c>
      <c r="E138" s="243" t="s">
        <v>32</v>
      </c>
      <c r="F138" s="244" t="s">
        <v>231</v>
      </c>
      <c r="G138" s="242"/>
      <c r="H138" s="245">
        <v>286.875</v>
      </c>
      <c r="I138" s="246"/>
      <c r="J138" s="242"/>
      <c r="K138" s="242"/>
      <c r="L138" s="247"/>
      <c r="M138" s="248"/>
      <c r="N138" s="249"/>
      <c r="O138" s="249"/>
      <c r="P138" s="249"/>
      <c r="Q138" s="249"/>
      <c r="R138" s="249"/>
      <c r="S138" s="249"/>
      <c r="T138" s="250"/>
      <c r="U138" s="14"/>
      <c r="V138" s="14"/>
      <c r="W138" s="14"/>
      <c r="X138" s="14"/>
      <c r="Y138" s="14"/>
      <c r="Z138" s="14"/>
      <c r="AA138" s="14"/>
      <c r="AB138" s="14"/>
      <c r="AC138" s="14"/>
      <c r="AD138" s="14"/>
      <c r="AE138" s="14"/>
      <c r="AT138" s="251" t="s">
        <v>228</v>
      </c>
      <c r="AU138" s="251" t="s">
        <v>86</v>
      </c>
      <c r="AV138" s="14" t="s">
        <v>226</v>
      </c>
      <c r="AW138" s="14" t="s">
        <v>39</v>
      </c>
      <c r="AX138" s="14" t="s">
        <v>84</v>
      </c>
      <c r="AY138" s="251" t="s">
        <v>219</v>
      </c>
    </row>
    <row r="139" s="2" customFormat="1" ht="24.15" customHeight="1">
      <c r="A139" s="42"/>
      <c r="B139" s="43"/>
      <c r="C139" s="216" t="s">
        <v>316</v>
      </c>
      <c r="D139" s="216" t="s">
        <v>221</v>
      </c>
      <c r="E139" s="217" t="s">
        <v>979</v>
      </c>
      <c r="F139" s="218" t="s">
        <v>980</v>
      </c>
      <c r="G139" s="219" t="s">
        <v>224</v>
      </c>
      <c r="H139" s="220">
        <v>89.963999999999999</v>
      </c>
      <c r="I139" s="221"/>
      <c r="J139" s="222">
        <f>ROUND(I139*H139,2)</f>
        <v>0</v>
      </c>
      <c r="K139" s="218" t="s">
        <v>965</v>
      </c>
      <c r="L139" s="48"/>
      <c r="M139" s="223" t="s">
        <v>32</v>
      </c>
      <c r="N139" s="224" t="s">
        <v>48</v>
      </c>
      <c r="O139" s="88"/>
      <c r="P139" s="225">
        <f>O139*H139</f>
        <v>0</v>
      </c>
      <c r="Q139" s="225">
        <v>0</v>
      </c>
      <c r="R139" s="225">
        <f>Q139*H139</f>
        <v>0</v>
      </c>
      <c r="S139" s="225">
        <v>0</v>
      </c>
      <c r="T139" s="226">
        <f>S139*H139</f>
        <v>0</v>
      </c>
      <c r="U139" s="42"/>
      <c r="V139" s="42"/>
      <c r="W139" s="42"/>
      <c r="X139" s="42"/>
      <c r="Y139" s="42"/>
      <c r="Z139" s="42"/>
      <c r="AA139" s="42"/>
      <c r="AB139" s="42"/>
      <c r="AC139" s="42"/>
      <c r="AD139" s="42"/>
      <c r="AE139" s="42"/>
      <c r="AR139" s="227" t="s">
        <v>226</v>
      </c>
      <c r="AT139" s="227" t="s">
        <v>221</v>
      </c>
      <c r="AU139" s="227" t="s">
        <v>86</v>
      </c>
      <c r="AY139" s="20" t="s">
        <v>219</v>
      </c>
      <c r="BE139" s="228">
        <f>IF(N139="základní",J139,0)</f>
        <v>0</v>
      </c>
      <c r="BF139" s="228">
        <f>IF(N139="snížená",J139,0)</f>
        <v>0</v>
      </c>
      <c r="BG139" s="228">
        <f>IF(N139="zákl. přenesená",J139,0)</f>
        <v>0</v>
      </c>
      <c r="BH139" s="228">
        <f>IF(N139="sníž. přenesená",J139,0)</f>
        <v>0</v>
      </c>
      <c r="BI139" s="228">
        <f>IF(N139="nulová",J139,0)</f>
        <v>0</v>
      </c>
      <c r="BJ139" s="20" t="s">
        <v>84</v>
      </c>
      <c r="BK139" s="228">
        <f>ROUND(I139*H139,2)</f>
        <v>0</v>
      </c>
      <c r="BL139" s="20" t="s">
        <v>226</v>
      </c>
      <c r="BM139" s="227" t="s">
        <v>981</v>
      </c>
    </row>
    <row r="140" s="13" customFormat="1">
      <c r="A140" s="13"/>
      <c r="B140" s="229"/>
      <c r="C140" s="230"/>
      <c r="D140" s="231" t="s">
        <v>228</v>
      </c>
      <c r="E140" s="232" t="s">
        <v>32</v>
      </c>
      <c r="F140" s="233" t="s">
        <v>982</v>
      </c>
      <c r="G140" s="230"/>
      <c r="H140" s="234">
        <v>89.963999999999999</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86</v>
      </c>
      <c r="AV140" s="13" t="s">
        <v>86</v>
      </c>
      <c r="AW140" s="13" t="s">
        <v>39</v>
      </c>
      <c r="AX140" s="13" t="s">
        <v>77</v>
      </c>
      <c r="AY140" s="240" t="s">
        <v>219</v>
      </c>
    </row>
    <row r="141" s="14" customFormat="1">
      <c r="A141" s="14"/>
      <c r="B141" s="241"/>
      <c r="C141" s="242"/>
      <c r="D141" s="231" t="s">
        <v>228</v>
      </c>
      <c r="E141" s="243" t="s">
        <v>32</v>
      </c>
      <c r="F141" s="244" t="s">
        <v>231</v>
      </c>
      <c r="G141" s="242"/>
      <c r="H141" s="245">
        <v>89.963999999999999</v>
      </c>
      <c r="I141" s="246"/>
      <c r="J141" s="242"/>
      <c r="K141" s="242"/>
      <c r="L141" s="247"/>
      <c r="M141" s="248"/>
      <c r="N141" s="249"/>
      <c r="O141" s="249"/>
      <c r="P141" s="249"/>
      <c r="Q141" s="249"/>
      <c r="R141" s="249"/>
      <c r="S141" s="249"/>
      <c r="T141" s="250"/>
      <c r="U141" s="14"/>
      <c r="V141" s="14"/>
      <c r="W141" s="14"/>
      <c r="X141" s="14"/>
      <c r="Y141" s="14"/>
      <c r="Z141" s="14"/>
      <c r="AA141" s="14"/>
      <c r="AB141" s="14"/>
      <c r="AC141" s="14"/>
      <c r="AD141" s="14"/>
      <c r="AE141" s="14"/>
      <c r="AT141" s="251" t="s">
        <v>228</v>
      </c>
      <c r="AU141" s="251" t="s">
        <v>86</v>
      </c>
      <c r="AV141" s="14" t="s">
        <v>226</v>
      </c>
      <c r="AW141" s="14" t="s">
        <v>39</v>
      </c>
      <c r="AX141" s="14" t="s">
        <v>84</v>
      </c>
      <c r="AY141" s="251" t="s">
        <v>219</v>
      </c>
    </row>
    <row r="142" s="2" customFormat="1" ht="37.8" customHeight="1">
      <c r="A142" s="42"/>
      <c r="B142" s="43"/>
      <c r="C142" s="216" t="s">
        <v>320</v>
      </c>
      <c r="D142" s="216" t="s">
        <v>221</v>
      </c>
      <c r="E142" s="217" t="s">
        <v>983</v>
      </c>
      <c r="F142" s="218" t="s">
        <v>984</v>
      </c>
      <c r="G142" s="219" t="s">
        <v>637</v>
      </c>
      <c r="H142" s="220">
        <v>275.39999999999998</v>
      </c>
      <c r="I142" s="221"/>
      <c r="J142" s="222">
        <f>ROUND(I142*H142,2)</f>
        <v>0</v>
      </c>
      <c r="K142" s="218" t="s">
        <v>32</v>
      </c>
      <c r="L142" s="48"/>
      <c r="M142" s="223" t="s">
        <v>32</v>
      </c>
      <c r="N142" s="224" t="s">
        <v>48</v>
      </c>
      <c r="O142" s="88"/>
      <c r="P142" s="225">
        <f>O142*H142</f>
        <v>0</v>
      </c>
      <c r="Q142" s="225">
        <v>0.00022000000000000001</v>
      </c>
      <c r="R142" s="225">
        <f>Q142*H142</f>
        <v>0.060587999999999996</v>
      </c>
      <c r="S142" s="225">
        <v>0.00020000000000000001</v>
      </c>
      <c r="T142" s="226">
        <f>S142*H142</f>
        <v>0.055079999999999997</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985</v>
      </c>
    </row>
    <row r="143" s="15" customFormat="1">
      <c r="A143" s="15"/>
      <c r="B143" s="266"/>
      <c r="C143" s="267"/>
      <c r="D143" s="231" t="s">
        <v>228</v>
      </c>
      <c r="E143" s="268" t="s">
        <v>32</v>
      </c>
      <c r="F143" s="269" t="s">
        <v>986</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86</v>
      </c>
      <c r="AV143" s="15" t="s">
        <v>84</v>
      </c>
      <c r="AW143" s="15" t="s">
        <v>39</v>
      </c>
      <c r="AX143" s="15" t="s">
        <v>77</v>
      </c>
      <c r="AY143" s="275" t="s">
        <v>219</v>
      </c>
    </row>
    <row r="144" s="13" customFormat="1">
      <c r="A144" s="13"/>
      <c r="B144" s="229"/>
      <c r="C144" s="230"/>
      <c r="D144" s="231" t="s">
        <v>228</v>
      </c>
      <c r="E144" s="232" t="s">
        <v>32</v>
      </c>
      <c r="F144" s="233" t="s">
        <v>987</v>
      </c>
      <c r="G144" s="230"/>
      <c r="H144" s="234">
        <v>275.39999999999998</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77</v>
      </c>
      <c r="AY144" s="240" t="s">
        <v>219</v>
      </c>
    </row>
    <row r="145" s="14" customFormat="1">
      <c r="A145" s="14"/>
      <c r="B145" s="241"/>
      <c r="C145" s="242"/>
      <c r="D145" s="231" t="s">
        <v>228</v>
      </c>
      <c r="E145" s="243" t="s">
        <v>32</v>
      </c>
      <c r="F145" s="244" t="s">
        <v>231</v>
      </c>
      <c r="G145" s="242"/>
      <c r="H145" s="245">
        <v>275.39999999999998</v>
      </c>
      <c r="I145" s="246"/>
      <c r="J145" s="242"/>
      <c r="K145" s="242"/>
      <c r="L145" s="247"/>
      <c r="M145" s="248"/>
      <c r="N145" s="249"/>
      <c r="O145" s="249"/>
      <c r="P145" s="249"/>
      <c r="Q145" s="249"/>
      <c r="R145" s="249"/>
      <c r="S145" s="249"/>
      <c r="T145" s="250"/>
      <c r="U145" s="14"/>
      <c r="V145" s="14"/>
      <c r="W145" s="14"/>
      <c r="X145" s="14"/>
      <c r="Y145" s="14"/>
      <c r="Z145" s="14"/>
      <c r="AA145" s="14"/>
      <c r="AB145" s="14"/>
      <c r="AC145" s="14"/>
      <c r="AD145" s="14"/>
      <c r="AE145" s="14"/>
      <c r="AT145" s="251" t="s">
        <v>228</v>
      </c>
      <c r="AU145" s="251" t="s">
        <v>86</v>
      </c>
      <c r="AV145" s="14" t="s">
        <v>226</v>
      </c>
      <c r="AW145" s="14" t="s">
        <v>39</v>
      </c>
      <c r="AX145" s="14" t="s">
        <v>84</v>
      </c>
      <c r="AY145" s="251" t="s">
        <v>219</v>
      </c>
    </row>
    <row r="146" s="2" customFormat="1" ht="16.5" customHeight="1">
      <c r="A146" s="42"/>
      <c r="B146" s="43"/>
      <c r="C146" s="252" t="s">
        <v>7</v>
      </c>
      <c r="D146" s="252" t="s">
        <v>280</v>
      </c>
      <c r="E146" s="253" t="s">
        <v>988</v>
      </c>
      <c r="F146" s="254" t="s">
        <v>989</v>
      </c>
      <c r="G146" s="255" t="s">
        <v>637</v>
      </c>
      <c r="H146" s="256">
        <v>275.39999999999998</v>
      </c>
      <c r="I146" s="257"/>
      <c r="J146" s="258">
        <f>ROUND(I146*H146,2)</f>
        <v>0</v>
      </c>
      <c r="K146" s="254" t="s">
        <v>965</v>
      </c>
      <c r="L146" s="259"/>
      <c r="M146" s="260" t="s">
        <v>32</v>
      </c>
      <c r="N146" s="261" t="s">
        <v>48</v>
      </c>
      <c r="O146" s="88"/>
      <c r="P146" s="225">
        <f>O146*H146</f>
        <v>0</v>
      </c>
      <c r="Q146" s="225">
        <v>0</v>
      </c>
      <c r="R146" s="225">
        <f>Q146*H146</f>
        <v>0</v>
      </c>
      <c r="S146" s="225">
        <v>0</v>
      </c>
      <c r="T146" s="226">
        <f>S146*H146</f>
        <v>0</v>
      </c>
      <c r="U146" s="42"/>
      <c r="V146" s="42"/>
      <c r="W146" s="42"/>
      <c r="X146" s="42"/>
      <c r="Y146" s="42"/>
      <c r="Z146" s="42"/>
      <c r="AA146" s="42"/>
      <c r="AB146" s="42"/>
      <c r="AC146" s="42"/>
      <c r="AD146" s="42"/>
      <c r="AE146" s="42"/>
      <c r="AR146" s="227" t="s">
        <v>241</v>
      </c>
      <c r="AT146" s="227" t="s">
        <v>280</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241</v>
      </c>
      <c r="BM146" s="227" t="s">
        <v>990</v>
      </c>
    </row>
    <row r="147" s="15" customFormat="1">
      <c r="A147" s="15"/>
      <c r="B147" s="266"/>
      <c r="C147" s="267"/>
      <c r="D147" s="231" t="s">
        <v>228</v>
      </c>
      <c r="E147" s="268" t="s">
        <v>32</v>
      </c>
      <c r="F147" s="269" t="s">
        <v>991</v>
      </c>
      <c r="G147" s="267"/>
      <c r="H147" s="268" t="s">
        <v>32</v>
      </c>
      <c r="I147" s="270"/>
      <c r="J147" s="267"/>
      <c r="K147" s="267"/>
      <c r="L147" s="271"/>
      <c r="M147" s="272"/>
      <c r="N147" s="273"/>
      <c r="O147" s="273"/>
      <c r="P147" s="273"/>
      <c r="Q147" s="273"/>
      <c r="R147" s="273"/>
      <c r="S147" s="273"/>
      <c r="T147" s="274"/>
      <c r="U147" s="15"/>
      <c r="V147" s="15"/>
      <c r="W147" s="15"/>
      <c r="X147" s="15"/>
      <c r="Y147" s="15"/>
      <c r="Z147" s="15"/>
      <c r="AA147" s="15"/>
      <c r="AB147" s="15"/>
      <c r="AC147" s="15"/>
      <c r="AD147" s="15"/>
      <c r="AE147" s="15"/>
      <c r="AT147" s="275" t="s">
        <v>228</v>
      </c>
      <c r="AU147" s="275" t="s">
        <v>86</v>
      </c>
      <c r="AV147" s="15" t="s">
        <v>84</v>
      </c>
      <c r="AW147" s="15" t="s">
        <v>39</v>
      </c>
      <c r="AX147" s="15" t="s">
        <v>77</v>
      </c>
      <c r="AY147" s="275" t="s">
        <v>219</v>
      </c>
    </row>
    <row r="148" s="13" customFormat="1">
      <c r="A148" s="13"/>
      <c r="B148" s="229"/>
      <c r="C148" s="230"/>
      <c r="D148" s="231" t="s">
        <v>228</v>
      </c>
      <c r="E148" s="232" t="s">
        <v>32</v>
      </c>
      <c r="F148" s="233" t="s">
        <v>987</v>
      </c>
      <c r="G148" s="230"/>
      <c r="H148" s="234">
        <v>275.39999999999998</v>
      </c>
      <c r="I148" s="235"/>
      <c r="J148" s="230"/>
      <c r="K148" s="230"/>
      <c r="L148" s="236"/>
      <c r="M148" s="237"/>
      <c r="N148" s="238"/>
      <c r="O148" s="238"/>
      <c r="P148" s="238"/>
      <c r="Q148" s="238"/>
      <c r="R148" s="238"/>
      <c r="S148" s="238"/>
      <c r="T148" s="239"/>
      <c r="U148" s="13"/>
      <c r="V148" s="13"/>
      <c r="W148" s="13"/>
      <c r="X148" s="13"/>
      <c r="Y148" s="13"/>
      <c r="Z148" s="13"/>
      <c r="AA148" s="13"/>
      <c r="AB148" s="13"/>
      <c r="AC148" s="13"/>
      <c r="AD148" s="13"/>
      <c r="AE148" s="13"/>
      <c r="AT148" s="240" t="s">
        <v>228</v>
      </c>
      <c r="AU148" s="240" t="s">
        <v>86</v>
      </c>
      <c r="AV148" s="13" t="s">
        <v>86</v>
      </c>
      <c r="AW148" s="13" t="s">
        <v>39</v>
      </c>
      <c r="AX148" s="13" t="s">
        <v>77</v>
      </c>
      <c r="AY148" s="240" t="s">
        <v>219</v>
      </c>
    </row>
    <row r="149" s="14" customFormat="1">
      <c r="A149" s="14"/>
      <c r="B149" s="241"/>
      <c r="C149" s="242"/>
      <c r="D149" s="231" t="s">
        <v>228</v>
      </c>
      <c r="E149" s="243" t="s">
        <v>32</v>
      </c>
      <c r="F149" s="244" t="s">
        <v>231</v>
      </c>
      <c r="G149" s="242"/>
      <c r="H149" s="245">
        <v>275.39999999999998</v>
      </c>
      <c r="I149" s="246"/>
      <c r="J149" s="242"/>
      <c r="K149" s="242"/>
      <c r="L149" s="247"/>
      <c r="M149" s="248"/>
      <c r="N149" s="249"/>
      <c r="O149" s="249"/>
      <c r="P149" s="249"/>
      <c r="Q149" s="249"/>
      <c r="R149" s="249"/>
      <c r="S149" s="249"/>
      <c r="T149" s="250"/>
      <c r="U149" s="14"/>
      <c r="V149" s="14"/>
      <c r="W149" s="14"/>
      <c r="X149" s="14"/>
      <c r="Y149" s="14"/>
      <c r="Z149" s="14"/>
      <c r="AA149" s="14"/>
      <c r="AB149" s="14"/>
      <c r="AC149" s="14"/>
      <c r="AD149" s="14"/>
      <c r="AE149" s="14"/>
      <c r="AT149" s="251" t="s">
        <v>228</v>
      </c>
      <c r="AU149" s="251" t="s">
        <v>86</v>
      </c>
      <c r="AV149" s="14" t="s">
        <v>226</v>
      </c>
      <c r="AW149" s="14" t="s">
        <v>39</v>
      </c>
      <c r="AX149" s="14" t="s">
        <v>84</v>
      </c>
      <c r="AY149" s="251" t="s">
        <v>219</v>
      </c>
    </row>
    <row r="150" s="2" customFormat="1" ht="16.5" customHeight="1">
      <c r="A150" s="42"/>
      <c r="B150" s="43"/>
      <c r="C150" s="216" t="s">
        <v>327</v>
      </c>
      <c r="D150" s="216" t="s">
        <v>221</v>
      </c>
      <c r="E150" s="217" t="s">
        <v>992</v>
      </c>
      <c r="F150" s="218" t="s">
        <v>993</v>
      </c>
      <c r="G150" s="219" t="s">
        <v>259</v>
      </c>
      <c r="H150" s="220">
        <v>28</v>
      </c>
      <c r="I150" s="221"/>
      <c r="J150" s="222">
        <f>ROUND(I150*H150,2)</f>
        <v>0</v>
      </c>
      <c r="K150" s="218" t="s">
        <v>965</v>
      </c>
      <c r="L150" s="48"/>
      <c r="M150" s="223" t="s">
        <v>32</v>
      </c>
      <c r="N150" s="224" t="s">
        <v>48</v>
      </c>
      <c r="O150" s="88"/>
      <c r="P150" s="225">
        <f>O150*H150</f>
        <v>0</v>
      </c>
      <c r="Q150" s="225">
        <v>0</v>
      </c>
      <c r="R150" s="225">
        <f>Q150*H150</f>
        <v>0</v>
      </c>
      <c r="S150" s="225">
        <v>0.035000000000000003</v>
      </c>
      <c r="T150" s="226">
        <f>S150*H150</f>
        <v>0.98000000000000009</v>
      </c>
      <c r="U150" s="42"/>
      <c r="V150" s="42"/>
      <c r="W150" s="42"/>
      <c r="X150" s="42"/>
      <c r="Y150" s="42"/>
      <c r="Z150" s="42"/>
      <c r="AA150" s="42"/>
      <c r="AB150" s="42"/>
      <c r="AC150" s="42"/>
      <c r="AD150" s="42"/>
      <c r="AE150" s="42"/>
      <c r="AR150" s="227" t="s">
        <v>226</v>
      </c>
      <c r="AT150" s="227" t="s">
        <v>221</v>
      </c>
      <c r="AU150" s="227" t="s">
        <v>86</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994</v>
      </c>
    </row>
    <row r="151" s="13" customFormat="1">
      <c r="A151" s="13"/>
      <c r="B151" s="229"/>
      <c r="C151" s="230"/>
      <c r="D151" s="231" t="s">
        <v>228</v>
      </c>
      <c r="E151" s="232" t="s">
        <v>32</v>
      </c>
      <c r="F151" s="233" t="s">
        <v>355</v>
      </c>
      <c r="G151" s="230"/>
      <c r="H151" s="234">
        <v>28</v>
      </c>
      <c r="I151" s="235"/>
      <c r="J151" s="230"/>
      <c r="K151" s="230"/>
      <c r="L151" s="236"/>
      <c r="M151" s="237"/>
      <c r="N151" s="238"/>
      <c r="O151" s="238"/>
      <c r="P151" s="238"/>
      <c r="Q151" s="238"/>
      <c r="R151" s="238"/>
      <c r="S151" s="238"/>
      <c r="T151" s="239"/>
      <c r="U151" s="13"/>
      <c r="V151" s="13"/>
      <c r="W151" s="13"/>
      <c r="X151" s="13"/>
      <c r="Y151" s="13"/>
      <c r="Z151" s="13"/>
      <c r="AA151" s="13"/>
      <c r="AB151" s="13"/>
      <c r="AC151" s="13"/>
      <c r="AD151" s="13"/>
      <c r="AE151" s="13"/>
      <c r="AT151" s="240" t="s">
        <v>228</v>
      </c>
      <c r="AU151" s="240" t="s">
        <v>86</v>
      </c>
      <c r="AV151" s="13" t="s">
        <v>86</v>
      </c>
      <c r="AW151" s="13" t="s">
        <v>39</v>
      </c>
      <c r="AX151" s="13" t="s">
        <v>84</v>
      </c>
      <c r="AY151" s="240" t="s">
        <v>219</v>
      </c>
    </row>
    <row r="152" s="12" customFormat="1" ht="25.92" customHeight="1">
      <c r="A152" s="12"/>
      <c r="B152" s="200"/>
      <c r="C152" s="201"/>
      <c r="D152" s="202" t="s">
        <v>76</v>
      </c>
      <c r="E152" s="203" t="s">
        <v>533</v>
      </c>
      <c r="F152" s="203" t="s">
        <v>534</v>
      </c>
      <c r="G152" s="201"/>
      <c r="H152" s="201"/>
      <c r="I152" s="204"/>
      <c r="J152" s="205">
        <f>BK152</f>
        <v>0</v>
      </c>
      <c r="K152" s="201"/>
      <c r="L152" s="206"/>
      <c r="M152" s="207"/>
      <c r="N152" s="208"/>
      <c r="O152" s="208"/>
      <c r="P152" s="209">
        <f>SUM(P153:P177)</f>
        <v>0</v>
      </c>
      <c r="Q152" s="208"/>
      <c r="R152" s="209">
        <f>SUM(R153:R177)</f>
        <v>0</v>
      </c>
      <c r="S152" s="208"/>
      <c r="T152" s="210">
        <f>SUM(T153:T177)</f>
        <v>0</v>
      </c>
      <c r="U152" s="12"/>
      <c r="V152" s="12"/>
      <c r="W152" s="12"/>
      <c r="X152" s="12"/>
      <c r="Y152" s="12"/>
      <c r="Z152" s="12"/>
      <c r="AA152" s="12"/>
      <c r="AB152" s="12"/>
      <c r="AC152" s="12"/>
      <c r="AD152" s="12"/>
      <c r="AE152" s="12"/>
      <c r="AR152" s="211" t="s">
        <v>226</v>
      </c>
      <c r="AT152" s="212" t="s">
        <v>76</v>
      </c>
      <c r="AU152" s="212" t="s">
        <v>77</v>
      </c>
      <c r="AY152" s="211" t="s">
        <v>219</v>
      </c>
      <c r="BK152" s="213">
        <f>SUM(BK153:BK177)</f>
        <v>0</v>
      </c>
    </row>
    <row r="153" s="2" customFormat="1" ht="37.8" customHeight="1">
      <c r="A153" s="42"/>
      <c r="B153" s="43"/>
      <c r="C153" s="216" t="s">
        <v>331</v>
      </c>
      <c r="D153" s="216" t="s">
        <v>221</v>
      </c>
      <c r="E153" s="217" t="s">
        <v>565</v>
      </c>
      <c r="F153" s="218" t="s">
        <v>566</v>
      </c>
      <c r="G153" s="219" t="s">
        <v>567</v>
      </c>
      <c r="H153" s="220">
        <v>3416.5540000000001</v>
      </c>
      <c r="I153" s="221"/>
      <c r="J153" s="222">
        <f>ROUND(I153*H153,2)</f>
        <v>0</v>
      </c>
      <c r="K153" s="218" t="s">
        <v>225</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241</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241</v>
      </c>
      <c r="BM153" s="227" t="s">
        <v>995</v>
      </c>
    </row>
    <row r="154" s="13" customFormat="1">
      <c r="A154" s="13"/>
      <c r="B154" s="229"/>
      <c r="C154" s="230"/>
      <c r="D154" s="231" t="s">
        <v>228</v>
      </c>
      <c r="E154" s="232" t="s">
        <v>32</v>
      </c>
      <c r="F154" s="233" t="s">
        <v>996</v>
      </c>
      <c r="G154" s="230"/>
      <c r="H154" s="234">
        <v>3416.5540000000001</v>
      </c>
      <c r="I154" s="235"/>
      <c r="J154" s="230"/>
      <c r="K154" s="230"/>
      <c r="L154" s="236"/>
      <c r="M154" s="237"/>
      <c r="N154" s="238"/>
      <c r="O154" s="238"/>
      <c r="P154" s="238"/>
      <c r="Q154" s="238"/>
      <c r="R154" s="238"/>
      <c r="S154" s="238"/>
      <c r="T154" s="239"/>
      <c r="U154" s="13"/>
      <c r="V154" s="13"/>
      <c r="W154" s="13"/>
      <c r="X154" s="13"/>
      <c r="Y154" s="13"/>
      <c r="Z154" s="13"/>
      <c r="AA154" s="13"/>
      <c r="AB154" s="13"/>
      <c r="AC154" s="13"/>
      <c r="AD154" s="13"/>
      <c r="AE154" s="13"/>
      <c r="AT154" s="240" t="s">
        <v>228</v>
      </c>
      <c r="AU154" s="240" t="s">
        <v>84</v>
      </c>
      <c r="AV154" s="13" t="s">
        <v>86</v>
      </c>
      <c r="AW154" s="13" t="s">
        <v>39</v>
      </c>
      <c r="AX154" s="13" t="s">
        <v>84</v>
      </c>
      <c r="AY154" s="240" t="s">
        <v>219</v>
      </c>
    </row>
    <row r="155" s="2" customFormat="1" ht="37.8" customHeight="1">
      <c r="A155" s="42"/>
      <c r="B155" s="43"/>
      <c r="C155" s="216" t="s">
        <v>336</v>
      </c>
      <c r="D155" s="216" t="s">
        <v>221</v>
      </c>
      <c r="E155" s="217" t="s">
        <v>565</v>
      </c>
      <c r="F155" s="218" t="s">
        <v>566</v>
      </c>
      <c r="G155" s="219" t="s">
        <v>567</v>
      </c>
      <c r="H155" s="220">
        <v>214.56700000000001</v>
      </c>
      <c r="I155" s="221"/>
      <c r="J155" s="222">
        <f>ROUND(I155*H155,2)</f>
        <v>0</v>
      </c>
      <c r="K155" s="218" t="s">
        <v>225</v>
      </c>
      <c r="L155" s="48"/>
      <c r="M155" s="223" t="s">
        <v>32</v>
      </c>
      <c r="N155" s="224" t="s">
        <v>48</v>
      </c>
      <c r="O155" s="88"/>
      <c r="P155" s="225">
        <f>O155*H155</f>
        <v>0</v>
      </c>
      <c r="Q155" s="225">
        <v>0</v>
      </c>
      <c r="R155" s="225">
        <f>Q155*H155</f>
        <v>0</v>
      </c>
      <c r="S155" s="225">
        <v>0</v>
      </c>
      <c r="T155" s="226">
        <f>S155*H155</f>
        <v>0</v>
      </c>
      <c r="U155" s="42"/>
      <c r="V155" s="42"/>
      <c r="W155" s="42"/>
      <c r="X155" s="42"/>
      <c r="Y155" s="42"/>
      <c r="Z155" s="42"/>
      <c r="AA155" s="42"/>
      <c r="AB155" s="42"/>
      <c r="AC155" s="42"/>
      <c r="AD155" s="42"/>
      <c r="AE155" s="42"/>
      <c r="AR155" s="227" t="s">
        <v>241</v>
      </c>
      <c r="AT155" s="227" t="s">
        <v>221</v>
      </c>
      <c r="AU155" s="227" t="s">
        <v>84</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241</v>
      </c>
      <c r="BM155" s="227" t="s">
        <v>997</v>
      </c>
    </row>
    <row r="156" s="13" customFormat="1">
      <c r="A156" s="13"/>
      <c r="B156" s="229"/>
      <c r="C156" s="230"/>
      <c r="D156" s="231" t="s">
        <v>228</v>
      </c>
      <c r="E156" s="232" t="s">
        <v>32</v>
      </c>
      <c r="F156" s="233" t="s">
        <v>998</v>
      </c>
      <c r="G156" s="230"/>
      <c r="H156" s="234">
        <v>214.56700000000001</v>
      </c>
      <c r="I156" s="235"/>
      <c r="J156" s="230"/>
      <c r="K156" s="230"/>
      <c r="L156" s="236"/>
      <c r="M156" s="237"/>
      <c r="N156" s="238"/>
      <c r="O156" s="238"/>
      <c r="P156" s="238"/>
      <c r="Q156" s="238"/>
      <c r="R156" s="238"/>
      <c r="S156" s="238"/>
      <c r="T156" s="239"/>
      <c r="U156" s="13"/>
      <c r="V156" s="13"/>
      <c r="W156" s="13"/>
      <c r="X156" s="13"/>
      <c r="Y156" s="13"/>
      <c r="Z156" s="13"/>
      <c r="AA156" s="13"/>
      <c r="AB156" s="13"/>
      <c r="AC156" s="13"/>
      <c r="AD156" s="13"/>
      <c r="AE156" s="13"/>
      <c r="AT156" s="240" t="s">
        <v>228</v>
      </c>
      <c r="AU156" s="240" t="s">
        <v>84</v>
      </c>
      <c r="AV156" s="13" t="s">
        <v>86</v>
      </c>
      <c r="AW156" s="13" t="s">
        <v>39</v>
      </c>
      <c r="AX156" s="13" t="s">
        <v>84</v>
      </c>
      <c r="AY156" s="240" t="s">
        <v>219</v>
      </c>
    </row>
    <row r="157" s="2" customFormat="1" ht="44.25" customHeight="1">
      <c r="A157" s="42"/>
      <c r="B157" s="43"/>
      <c r="C157" s="216" t="s">
        <v>341</v>
      </c>
      <c r="D157" s="216" t="s">
        <v>221</v>
      </c>
      <c r="E157" s="217" t="s">
        <v>572</v>
      </c>
      <c r="F157" s="218" t="s">
        <v>573</v>
      </c>
      <c r="G157" s="219" t="s">
        <v>567</v>
      </c>
      <c r="H157" s="220">
        <v>214.56700000000001</v>
      </c>
      <c r="I157" s="221"/>
      <c r="J157" s="222">
        <f>ROUND(I157*H157,2)</f>
        <v>0</v>
      </c>
      <c r="K157" s="218" t="s">
        <v>225</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241</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241</v>
      </c>
      <c r="BM157" s="227" t="s">
        <v>999</v>
      </c>
    </row>
    <row r="158" s="2" customFormat="1" ht="37.8" customHeight="1">
      <c r="A158" s="42"/>
      <c r="B158" s="43"/>
      <c r="C158" s="216" t="s">
        <v>346</v>
      </c>
      <c r="D158" s="216" t="s">
        <v>221</v>
      </c>
      <c r="E158" s="217" t="s">
        <v>565</v>
      </c>
      <c r="F158" s="218" t="s">
        <v>566</v>
      </c>
      <c r="G158" s="219" t="s">
        <v>567</v>
      </c>
      <c r="H158" s="220">
        <v>8.5500000000000007</v>
      </c>
      <c r="I158" s="221"/>
      <c r="J158" s="222">
        <f>ROUND(I158*H158,2)</f>
        <v>0</v>
      </c>
      <c r="K158" s="218" t="s">
        <v>225</v>
      </c>
      <c r="L158" s="48"/>
      <c r="M158" s="223" t="s">
        <v>32</v>
      </c>
      <c r="N158" s="224" t="s">
        <v>48</v>
      </c>
      <c r="O158" s="88"/>
      <c r="P158" s="225">
        <f>O158*H158</f>
        <v>0</v>
      </c>
      <c r="Q158" s="225">
        <v>0</v>
      </c>
      <c r="R158" s="225">
        <f>Q158*H158</f>
        <v>0</v>
      </c>
      <c r="S158" s="225">
        <v>0</v>
      </c>
      <c r="T158" s="226">
        <f>S158*H158</f>
        <v>0</v>
      </c>
      <c r="U158" s="42"/>
      <c r="V158" s="42"/>
      <c r="W158" s="42"/>
      <c r="X158" s="42"/>
      <c r="Y158" s="42"/>
      <c r="Z158" s="42"/>
      <c r="AA158" s="42"/>
      <c r="AB158" s="42"/>
      <c r="AC158" s="42"/>
      <c r="AD158" s="42"/>
      <c r="AE158" s="42"/>
      <c r="AR158" s="227" t="s">
        <v>241</v>
      </c>
      <c r="AT158" s="227" t="s">
        <v>221</v>
      </c>
      <c r="AU158" s="227" t="s">
        <v>84</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241</v>
      </c>
      <c r="BM158" s="227" t="s">
        <v>1000</v>
      </c>
    </row>
    <row r="159" s="13" customFormat="1">
      <c r="A159" s="13"/>
      <c r="B159" s="229"/>
      <c r="C159" s="230"/>
      <c r="D159" s="231" t="s">
        <v>228</v>
      </c>
      <c r="E159" s="232" t="s">
        <v>32</v>
      </c>
      <c r="F159" s="233" t="s">
        <v>1001</v>
      </c>
      <c r="G159" s="230"/>
      <c r="H159" s="234">
        <v>8.5500000000000007</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77</v>
      </c>
      <c r="AY159" s="240" t="s">
        <v>219</v>
      </c>
    </row>
    <row r="160" s="14" customFormat="1">
      <c r="A160" s="14"/>
      <c r="B160" s="241"/>
      <c r="C160" s="242"/>
      <c r="D160" s="231" t="s">
        <v>228</v>
      </c>
      <c r="E160" s="243" t="s">
        <v>32</v>
      </c>
      <c r="F160" s="244" t="s">
        <v>231</v>
      </c>
      <c r="G160" s="242"/>
      <c r="H160" s="245">
        <v>8.5500000000000007</v>
      </c>
      <c r="I160" s="246"/>
      <c r="J160" s="242"/>
      <c r="K160" s="242"/>
      <c r="L160" s="247"/>
      <c r="M160" s="248"/>
      <c r="N160" s="249"/>
      <c r="O160" s="249"/>
      <c r="P160" s="249"/>
      <c r="Q160" s="249"/>
      <c r="R160" s="249"/>
      <c r="S160" s="249"/>
      <c r="T160" s="250"/>
      <c r="U160" s="14"/>
      <c r="V160" s="14"/>
      <c r="W160" s="14"/>
      <c r="X160" s="14"/>
      <c r="Y160" s="14"/>
      <c r="Z160" s="14"/>
      <c r="AA160" s="14"/>
      <c r="AB160" s="14"/>
      <c r="AC160" s="14"/>
      <c r="AD160" s="14"/>
      <c r="AE160" s="14"/>
      <c r="AT160" s="251" t="s">
        <v>228</v>
      </c>
      <c r="AU160" s="251" t="s">
        <v>84</v>
      </c>
      <c r="AV160" s="14" t="s">
        <v>226</v>
      </c>
      <c r="AW160" s="14" t="s">
        <v>39</v>
      </c>
      <c r="AX160" s="14" t="s">
        <v>84</v>
      </c>
      <c r="AY160" s="251" t="s">
        <v>219</v>
      </c>
    </row>
    <row r="161" s="2" customFormat="1" ht="44.25" customHeight="1">
      <c r="A161" s="42"/>
      <c r="B161" s="43"/>
      <c r="C161" s="216" t="s">
        <v>350</v>
      </c>
      <c r="D161" s="216" t="s">
        <v>221</v>
      </c>
      <c r="E161" s="217" t="s">
        <v>572</v>
      </c>
      <c r="F161" s="218" t="s">
        <v>573</v>
      </c>
      <c r="G161" s="219" t="s">
        <v>567</v>
      </c>
      <c r="H161" s="220">
        <v>17.100000000000001</v>
      </c>
      <c r="I161" s="221"/>
      <c r="J161" s="222">
        <f>ROUND(I161*H161,2)</f>
        <v>0</v>
      </c>
      <c r="K161" s="218" t="s">
        <v>225</v>
      </c>
      <c r="L161" s="48"/>
      <c r="M161" s="223" t="s">
        <v>32</v>
      </c>
      <c r="N161" s="224" t="s">
        <v>48</v>
      </c>
      <c r="O161" s="88"/>
      <c r="P161" s="225">
        <f>O161*H161</f>
        <v>0</v>
      </c>
      <c r="Q161" s="225">
        <v>0</v>
      </c>
      <c r="R161" s="225">
        <f>Q161*H161</f>
        <v>0</v>
      </c>
      <c r="S161" s="225">
        <v>0</v>
      </c>
      <c r="T161" s="226">
        <f>S161*H161</f>
        <v>0</v>
      </c>
      <c r="U161" s="42"/>
      <c r="V161" s="42"/>
      <c r="W161" s="42"/>
      <c r="X161" s="42"/>
      <c r="Y161" s="42"/>
      <c r="Z161" s="42"/>
      <c r="AA161" s="42"/>
      <c r="AB161" s="42"/>
      <c r="AC161" s="42"/>
      <c r="AD161" s="42"/>
      <c r="AE161" s="42"/>
      <c r="AR161" s="227" t="s">
        <v>241</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241</v>
      </c>
      <c r="BM161" s="227" t="s">
        <v>1002</v>
      </c>
    </row>
    <row r="162" s="13" customFormat="1">
      <c r="A162" s="13"/>
      <c r="B162" s="229"/>
      <c r="C162" s="230"/>
      <c r="D162" s="231" t="s">
        <v>228</v>
      </c>
      <c r="E162" s="232" t="s">
        <v>32</v>
      </c>
      <c r="F162" s="233" t="s">
        <v>1003</v>
      </c>
      <c r="G162" s="230"/>
      <c r="H162" s="234">
        <v>17.100000000000001</v>
      </c>
      <c r="I162" s="235"/>
      <c r="J162" s="230"/>
      <c r="K162" s="230"/>
      <c r="L162" s="236"/>
      <c r="M162" s="237"/>
      <c r="N162" s="238"/>
      <c r="O162" s="238"/>
      <c r="P162" s="238"/>
      <c r="Q162" s="238"/>
      <c r="R162" s="238"/>
      <c r="S162" s="238"/>
      <c r="T162" s="239"/>
      <c r="U162" s="13"/>
      <c r="V162" s="13"/>
      <c r="W162" s="13"/>
      <c r="X162" s="13"/>
      <c r="Y162" s="13"/>
      <c r="Z162" s="13"/>
      <c r="AA162" s="13"/>
      <c r="AB162" s="13"/>
      <c r="AC162" s="13"/>
      <c r="AD162" s="13"/>
      <c r="AE162" s="13"/>
      <c r="AT162" s="240" t="s">
        <v>228</v>
      </c>
      <c r="AU162" s="240" t="s">
        <v>84</v>
      </c>
      <c r="AV162" s="13" t="s">
        <v>86</v>
      </c>
      <c r="AW162" s="13" t="s">
        <v>39</v>
      </c>
      <c r="AX162" s="13" t="s">
        <v>84</v>
      </c>
      <c r="AY162" s="240" t="s">
        <v>219</v>
      </c>
    </row>
    <row r="163" s="2" customFormat="1" ht="49.05" customHeight="1">
      <c r="A163" s="42"/>
      <c r="B163" s="43"/>
      <c r="C163" s="216" t="s">
        <v>355</v>
      </c>
      <c r="D163" s="216" t="s">
        <v>221</v>
      </c>
      <c r="E163" s="217" t="s">
        <v>619</v>
      </c>
      <c r="F163" s="218" t="s">
        <v>620</v>
      </c>
      <c r="G163" s="219" t="s">
        <v>567</v>
      </c>
      <c r="H163" s="220">
        <v>7.0549999999999997</v>
      </c>
      <c r="I163" s="221"/>
      <c r="J163" s="222">
        <f>ROUND(I163*H163,2)</f>
        <v>0</v>
      </c>
      <c r="K163" s="218" t="s">
        <v>225</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241</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241</v>
      </c>
      <c r="BM163" s="227" t="s">
        <v>1004</v>
      </c>
    </row>
    <row r="164" s="13" customFormat="1">
      <c r="A164" s="13"/>
      <c r="B164" s="229"/>
      <c r="C164" s="230"/>
      <c r="D164" s="231" t="s">
        <v>228</v>
      </c>
      <c r="E164" s="232" t="s">
        <v>32</v>
      </c>
      <c r="F164" s="233" t="s">
        <v>1005</v>
      </c>
      <c r="G164" s="230"/>
      <c r="H164" s="234">
        <v>7.0549999999999997</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84</v>
      </c>
      <c r="AY164" s="240" t="s">
        <v>219</v>
      </c>
    </row>
    <row r="165" s="2" customFormat="1" ht="55.5" customHeight="1">
      <c r="A165" s="42"/>
      <c r="B165" s="43"/>
      <c r="C165" s="216" t="s">
        <v>362</v>
      </c>
      <c r="D165" s="216" t="s">
        <v>221</v>
      </c>
      <c r="E165" s="217" t="s">
        <v>622</v>
      </c>
      <c r="F165" s="218" t="s">
        <v>623</v>
      </c>
      <c r="G165" s="219" t="s">
        <v>567</v>
      </c>
      <c r="H165" s="220">
        <v>49.384999999999998</v>
      </c>
      <c r="I165" s="221"/>
      <c r="J165" s="222">
        <f>ROUND(I165*H165,2)</f>
        <v>0</v>
      </c>
      <c r="K165" s="218" t="s">
        <v>225</v>
      </c>
      <c r="L165" s="48"/>
      <c r="M165" s="223" t="s">
        <v>32</v>
      </c>
      <c r="N165" s="224"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241</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241</v>
      </c>
      <c r="BM165" s="227" t="s">
        <v>1006</v>
      </c>
    </row>
    <row r="166" s="13" customFormat="1">
      <c r="A166" s="13"/>
      <c r="B166" s="229"/>
      <c r="C166" s="230"/>
      <c r="D166" s="231" t="s">
        <v>228</v>
      </c>
      <c r="E166" s="232" t="s">
        <v>32</v>
      </c>
      <c r="F166" s="233" t="s">
        <v>1007</v>
      </c>
      <c r="G166" s="230"/>
      <c r="H166" s="234">
        <v>49.384999999999998</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84</v>
      </c>
      <c r="AY166" s="240" t="s">
        <v>219</v>
      </c>
    </row>
    <row r="167" s="2" customFormat="1" ht="49.05" customHeight="1">
      <c r="A167" s="42"/>
      <c r="B167" s="43"/>
      <c r="C167" s="216" t="s">
        <v>366</v>
      </c>
      <c r="D167" s="216" t="s">
        <v>221</v>
      </c>
      <c r="E167" s="217" t="s">
        <v>619</v>
      </c>
      <c r="F167" s="218" t="s">
        <v>620</v>
      </c>
      <c r="G167" s="219" t="s">
        <v>567</v>
      </c>
      <c r="H167" s="220">
        <v>188.232</v>
      </c>
      <c r="I167" s="221"/>
      <c r="J167" s="222">
        <f>ROUND(I167*H167,2)</f>
        <v>0</v>
      </c>
      <c r="K167" s="218" t="s">
        <v>225</v>
      </c>
      <c r="L167" s="48"/>
      <c r="M167" s="223" t="s">
        <v>32</v>
      </c>
      <c r="N167" s="224"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241</v>
      </c>
      <c r="AT167" s="227" t="s">
        <v>221</v>
      </c>
      <c r="AU167" s="227" t="s">
        <v>84</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241</v>
      </c>
      <c r="BM167" s="227" t="s">
        <v>1008</v>
      </c>
    </row>
    <row r="168" s="13" customFormat="1">
      <c r="A168" s="13"/>
      <c r="B168" s="229"/>
      <c r="C168" s="230"/>
      <c r="D168" s="231" t="s">
        <v>228</v>
      </c>
      <c r="E168" s="232" t="s">
        <v>32</v>
      </c>
      <c r="F168" s="233" t="s">
        <v>1009</v>
      </c>
      <c r="G168" s="230"/>
      <c r="H168" s="234">
        <v>188.232</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84</v>
      </c>
      <c r="AV168" s="13" t="s">
        <v>86</v>
      </c>
      <c r="AW168" s="13" t="s">
        <v>39</v>
      </c>
      <c r="AX168" s="13" t="s">
        <v>84</v>
      </c>
      <c r="AY168" s="240" t="s">
        <v>219</v>
      </c>
    </row>
    <row r="169" s="2" customFormat="1" ht="55.5" customHeight="1">
      <c r="A169" s="42"/>
      <c r="B169" s="43"/>
      <c r="C169" s="216" t="s">
        <v>370</v>
      </c>
      <c r="D169" s="216" t="s">
        <v>221</v>
      </c>
      <c r="E169" s="217" t="s">
        <v>622</v>
      </c>
      <c r="F169" s="218" t="s">
        <v>623</v>
      </c>
      <c r="G169" s="219" t="s">
        <v>567</v>
      </c>
      <c r="H169" s="220">
        <v>6399.8879999999999</v>
      </c>
      <c r="I169" s="221"/>
      <c r="J169" s="222">
        <f>ROUND(I169*H169,2)</f>
        <v>0</v>
      </c>
      <c r="K169" s="218" t="s">
        <v>225</v>
      </c>
      <c r="L169" s="48"/>
      <c r="M169" s="223" t="s">
        <v>32</v>
      </c>
      <c r="N169" s="224" t="s">
        <v>48</v>
      </c>
      <c r="O169" s="88"/>
      <c r="P169" s="225">
        <f>O169*H169</f>
        <v>0</v>
      </c>
      <c r="Q169" s="225">
        <v>0</v>
      </c>
      <c r="R169" s="225">
        <f>Q169*H169</f>
        <v>0</v>
      </c>
      <c r="S169" s="225">
        <v>0</v>
      </c>
      <c r="T169" s="226">
        <f>S169*H169</f>
        <v>0</v>
      </c>
      <c r="U169" s="42"/>
      <c r="V169" s="42"/>
      <c r="W169" s="42"/>
      <c r="X169" s="42"/>
      <c r="Y169" s="42"/>
      <c r="Z169" s="42"/>
      <c r="AA169" s="42"/>
      <c r="AB169" s="42"/>
      <c r="AC169" s="42"/>
      <c r="AD169" s="42"/>
      <c r="AE169" s="42"/>
      <c r="AR169" s="227" t="s">
        <v>241</v>
      </c>
      <c r="AT169" s="227" t="s">
        <v>221</v>
      </c>
      <c r="AU169" s="227" t="s">
        <v>84</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241</v>
      </c>
      <c r="BM169" s="227" t="s">
        <v>1010</v>
      </c>
    </row>
    <row r="170" s="13" customFormat="1">
      <c r="A170" s="13"/>
      <c r="B170" s="229"/>
      <c r="C170" s="230"/>
      <c r="D170" s="231" t="s">
        <v>228</v>
      </c>
      <c r="E170" s="232" t="s">
        <v>32</v>
      </c>
      <c r="F170" s="233" t="s">
        <v>1011</v>
      </c>
      <c r="G170" s="230"/>
      <c r="H170" s="234">
        <v>6399.8879999999999</v>
      </c>
      <c r="I170" s="235"/>
      <c r="J170" s="230"/>
      <c r="K170" s="230"/>
      <c r="L170" s="236"/>
      <c r="M170" s="237"/>
      <c r="N170" s="238"/>
      <c r="O170" s="238"/>
      <c r="P170" s="238"/>
      <c r="Q170" s="238"/>
      <c r="R170" s="238"/>
      <c r="S170" s="238"/>
      <c r="T170" s="239"/>
      <c r="U170" s="13"/>
      <c r="V170" s="13"/>
      <c r="W170" s="13"/>
      <c r="X170" s="13"/>
      <c r="Y170" s="13"/>
      <c r="Z170" s="13"/>
      <c r="AA170" s="13"/>
      <c r="AB170" s="13"/>
      <c r="AC170" s="13"/>
      <c r="AD170" s="13"/>
      <c r="AE170" s="13"/>
      <c r="AT170" s="240" t="s">
        <v>228</v>
      </c>
      <c r="AU170" s="240" t="s">
        <v>84</v>
      </c>
      <c r="AV170" s="13" t="s">
        <v>86</v>
      </c>
      <c r="AW170" s="13" t="s">
        <v>39</v>
      </c>
      <c r="AX170" s="13" t="s">
        <v>84</v>
      </c>
      <c r="AY170" s="240" t="s">
        <v>219</v>
      </c>
    </row>
    <row r="171" s="2" customFormat="1" ht="21.75" customHeight="1">
      <c r="A171" s="42"/>
      <c r="B171" s="43"/>
      <c r="C171" s="216" t="s">
        <v>375</v>
      </c>
      <c r="D171" s="216" t="s">
        <v>221</v>
      </c>
      <c r="E171" s="217" t="s">
        <v>576</v>
      </c>
      <c r="F171" s="218" t="s">
        <v>577</v>
      </c>
      <c r="G171" s="219" t="s">
        <v>567</v>
      </c>
      <c r="H171" s="220">
        <v>8.5500000000000007</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1012</v>
      </c>
    </row>
    <row r="172" s="13" customFormat="1">
      <c r="A172" s="13"/>
      <c r="B172" s="229"/>
      <c r="C172" s="230"/>
      <c r="D172" s="231" t="s">
        <v>228</v>
      </c>
      <c r="E172" s="232" t="s">
        <v>32</v>
      </c>
      <c r="F172" s="233" t="s">
        <v>1001</v>
      </c>
      <c r="G172" s="230"/>
      <c r="H172" s="234">
        <v>8.5500000000000007</v>
      </c>
      <c r="I172" s="235"/>
      <c r="J172" s="230"/>
      <c r="K172" s="230"/>
      <c r="L172" s="236"/>
      <c r="M172" s="237"/>
      <c r="N172" s="238"/>
      <c r="O172" s="238"/>
      <c r="P172" s="238"/>
      <c r="Q172" s="238"/>
      <c r="R172" s="238"/>
      <c r="S172" s="238"/>
      <c r="T172" s="239"/>
      <c r="U172" s="13"/>
      <c r="V172" s="13"/>
      <c r="W172" s="13"/>
      <c r="X172" s="13"/>
      <c r="Y172" s="13"/>
      <c r="Z172" s="13"/>
      <c r="AA172" s="13"/>
      <c r="AB172" s="13"/>
      <c r="AC172" s="13"/>
      <c r="AD172" s="13"/>
      <c r="AE172" s="13"/>
      <c r="AT172" s="240" t="s">
        <v>228</v>
      </c>
      <c r="AU172" s="240" t="s">
        <v>84</v>
      </c>
      <c r="AV172" s="13" t="s">
        <v>86</v>
      </c>
      <c r="AW172" s="13" t="s">
        <v>39</v>
      </c>
      <c r="AX172" s="13" t="s">
        <v>77</v>
      </c>
      <c r="AY172" s="240" t="s">
        <v>219</v>
      </c>
    </row>
    <row r="173" s="14" customFormat="1">
      <c r="A173" s="14"/>
      <c r="B173" s="241"/>
      <c r="C173" s="242"/>
      <c r="D173" s="231" t="s">
        <v>228</v>
      </c>
      <c r="E173" s="243" t="s">
        <v>32</v>
      </c>
      <c r="F173" s="244" t="s">
        <v>231</v>
      </c>
      <c r="G173" s="242"/>
      <c r="H173" s="245">
        <v>8.5500000000000007</v>
      </c>
      <c r="I173" s="246"/>
      <c r="J173" s="242"/>
      <c r="K173" s="242"/>
      <c r="L173" s="247"/>
      <c r="M173" s="248"/>
      <c r="N173" s="249"/>
      <c r="O173" s="249"/>
      <c r="P173" s="249"/>
      <c r="Q173" s="249"/>
      <c r="R173" s="249"/>
      <c r="S173" s="249"/>
      <c r="T173" s="250"/>
      <c r="U173" s="14"/>
      <c r="V173" s="14"/>
      <c r="W173" s="14"/>
      <c r="X173" s="14"/>
      <c r="Y173" s="14"/>
      <c r="Z173" s="14"/>
      <c r="AA173" s="14"/>
      <c r="AB173" s="14"/>
      <c r="AC173" s="14"/>
      <c r="AD173" s="14"/>
      <c r="AE173" s="14"/>
      <c r="AT173" s="251" t="s">
        <v>228</v>
      </c>
      <c r="AU173" s="251" t="s">
        <v>84</v>
      </c>
      <c r="AV173" s="14" t="s">
        <v>226</v>
      </c>
      <c r="AW173" s="14" t="s">
        <v>39</v>
      </c>
      <c r="AX173" s="14" t="s">
        <v>84</v>
      </c>
      <c r="AY173" s="251" t="s">
        <v>219</v>
      </c>
    </row>
    <row r="174" s="2" customFormat="1" ht="24.15" customHeight="1">
      <c r="A174" s="42"/>
      <c r="B174" s="43"/>
      <c r="C174" s="216" t="s">
        <v>380</v>
      </c>
      <c r="D174" s="216" t="s">
        <v>221</v>
      </c>
      <c r="E174" s="217" t="s">
        <v>626</v>
      </c>
      <c r="F174" s="218" t="s">
        <v>627</v>
      </c>
      <c r="G174" s="219" t="s">
        <v>567</v>
      </c>
      <c r="H174" s="220">
        <v>195.28700000000001</v>
      </c>
      <c r="I174" s="221"/>
      <c r="J174" s="222">
        <f>ROUND(I174*H174,2)</f>
        <v>0</v>
      </c>
      <c r="K174" s="218" t="s">
        <v>225</v>
      </c>
      <c r="L174" s="48"/>
      <c r="M174" s="223" t="s">
        <v>32</v>
      </c>
      <c r="N174" s="224" t="s">
        <v>48</v>
      </c>
      <c r="O174" s="88"/>
      <c r="P174" s="225">
        <f>O174*H174</f>
        <v>0</v>
      </c>
      <c r="Q174" s="225">
        <v>0</v>
      </c>
      <c r="R174" s="225">
        <f>Q174*H174</f>
        <v>0</v>
      </c>
      <c r="S174" s="225">
        <v>0</v>
      </c>
      <c r="T174" s="226">
        <f>S174*H174</f>
        <v>0</v>
      </c>
      <c r="U174" s="42"/>
      <c r="V174" s="42"/>
      <c r="W174" s="42"/>
      <c r="X174" s="42"/>
      <c r="Y174" s="42"/>
      <c r="Z174" s="42"/>
      <c r="AA174" s="42"/>
      <c r="AB174" s="42"/>
      <c r="AC174" s="42"/>
      <c r="AD174" s="42"/>
      <c r="AE174" s="42"/>
      <c r="AR174" s="227" t="s">
        <v>241</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241</v>
      </c>
      <c r="BM174" s="227" t="s">
        <v>1013</v>
      </c>
    </row>
    <row r="175" s="13" customFormat="1">
      <c r="A175" s="13"/>
      <c r="B175" s="229"/>
      <c r="C175" s="230"/>
      <c r="D175" s="231" t="s">
        <v>228</v>
      </c>
      <c r="E175" s="232" t="s">
        <v>32</v>
      </c>
      <c r="F175" s="233" t="s">
        <v>1005</v>
      </c>
      <c r="G175" s="230"/>
      <c r="H175" s="234">
        <v>7.0549999999999997</v>
      </c>
      <c r="I175" s="235"/>
      <c r="J175" s="230"/>
      <c r="K175" s="230"/>
      <c r="L175" s="236"/>
      <c r="M175" s="237"/>
      <c r="N175" s="238"/>
      <c r="O175" s="238"/>
      <c r="P175" s="238"/>
      <c r="Q175" s="238"/>
      <c r="R175" s="238"/>
      <c r="S175" s="238"/>
      <c r="T175" s="239"/>
      <c r="U175" s="13"/>
      <c r="V175" s="13"/>
      <c r="W175" s="13"/>
      <c r="X175" s="13"/>
      <c r="Y175" s="13"/>
      <c r="Z175" s="13"/>
      <c r="AA175" s="13"/>
      <c r="AB175" s="13"/>
      <c r="AC175" s="13"/>
      <c r="AD175" s="13"/>
      <c r="AE175" s="13"/>
      <c r="AT175" s="240" t="s">
        <v>228</v>
      </c>
      <c r="AU175" s="240" t="s">
        <v>84</v>
      </c>
      <c r="AV175" s="13" t="s">
        <v>86</v>
      </c>
      <c r="AW175" s="13" t="s">
        <v>39</v>
      </c>
      <c r="AX175" s="13" t="s">
        <v>77</v>
      </c>
      <c r="AY175" s="240" t="s">
        <v>219</v>
      </c>
    </row>
    <row r="176" s="13" customFormat="1">
      <c r="A176" s="13"/>
      <c r="B176" s="229"/>
      <c r="C176" s="230"/>
      <c r="D176" s="231" t="s">
        <v>228</v>
      </c>
      <c r="E176" s="232" t="s">
        <v>32</v>
      </c>
      <c r="F176" s="233" t="s">
        <v>1009</v>
      </c>
      <c r="G176" s="230"/>
      <c r="H176" s="234">
        <v>188.232</v>
      </c>
      <c r="I176" s="235"/>
      <c r="J176" s="230"/>
      <c r="K176" s="230"/>
      <c r="L176" s="236"/>
      <c r="M176" s="237"/>
      <c r="N176" s="238"/>
      <c r="O176" s="238"/>
      <c r="P176" s="238"/>
      <c r="Q176" s="238"/>
      <c r="R176" s="238"/>
      <c r="S176" s="238"/>
      <c r="T176" s="239"/>
      <c r="U176" s="13"/>
      <c r="V176" s="13"/>
      <c r="W176" s="13"/>
      <c r="X176" s="13"/>
      <c r="Y176" s="13"/>
      <c r="Z176" s="13"/>
      <c r="AA176" s="13"/>
      <c r="AB176" s="13"/>
      <c r="AC176" s="13"/>
      <c r="AD176" s="13"/>
      <c r="AE176" s="13"/>
      <c r="AT176" s="240" t="s">
        <v>228</v>
      </c>
      <c r="AU176" s="240" t="s">
        <v>84</v>
      </c>
      <c r="AV176" s="13" t="s">
        <v>86</v>
      </c>
      <c r="AW176" s="13" t="s">
        <v>39</v>
      </c>
      <c r="AX176" s="13" t="s">
        <v>77</v>
      </c>
      <c r="AY176" s="240" t="s">
        <v>219</v>
      </c>
    </row>
    <row r="177" s="14" customFormat="1">
      <c r="A177" s="14"/>
      <c r="B177" s="241"/>
      <c r="C177" s="242"/>
      <c r="D177" s="231" t="s">
        <v>228</v>
      </c>
      <c r="E177" s="243" t="s">
        <v>32</v>
      </c>
      <c r="F177" s="244" t="s">
        <v>231</v>
      </c>
      <c r="G177" s="242"/>
      <c r="H177" s="245">
        <v>195.28700000000001</v>
      </c>
      <c r="I177" s="246"/>
      <c r="J177" s="242"/>
      <c r="K177" s="242"/>
      <c r="L177" s="247"/>
      <c r="M177" s="291"/>
      <c r="N177" s="292"/>
      <c r="O177" s="292"/>
      <c r="P177" s="292"/>
      <c r="Q177" s="292"/>
      <c r="R177" s="292"/>
      <c r="S177" s="292"/>
      <c r="T177" s="293"/>
      <c r="U177" s="14"/>
      <c r="V177" s="14"/>
      <c r="W177" s="14"/>
      <c r="X177" s="14"/>
      <c r="Y177" s="14"/>
      <c r="Z177" s="14"/>
      <c r="AA177" s="14"/>
      <c r="AB177" s="14"/>
      <c r="AC177" s="14"/>
      <c r="AD177" s="14"/>
      <c r="AE177" s="14"/>
      <c r="AT177" s="251" t="s">
        <v>228</v>
      </c>
      <c r="AU177" s="251" t="s">
        <v>84</v>
      </c>
      <c r="AV177" s="14" t="s">
        <v>226</v>
      </c>
      <c r="AW177" s="14" t="s">
        <v>39</v>
      </c>
      <c r="AX177" s="14" t="s">
        <v>84</v>
      </c>
      <c r="AY177" s="251" t="s">
        <v>219</v>
      </c>
    </row>
    <row r="178" s="2" customFormat="1" ht="6.96" customHeight="1">
      <c r="A178" s="42"/>
      <c r="B178" s="63"/>
      <c r="C178" s="64"/>
      <c r="D178" s="64"/>
      <c r="E178" s="64"/>
      <c r="F178" s="64"/>
      <c r="G178" s="64"/>
      <c r="H178" s="64"/>
      <c r="I178" s="64"/>
      <c r="J178" s="64"/>
      <c r="K178" s="64"/>
      <c r="L178" s="48"/>
      <c r="M178" s="42"/>
      <c r="O178" s="42"/>
      <c r="P178" s="42"/>
      <c r="Q178" s="42"/>
      <c r="R178" s="42"/>
      <c r="S178" s="42"/>
      <c r="T178" s="42"/>
      <c r="U178" s="42"/>
      <c r="V178" s="42"/>
      <c r="W178" s="42"/>
      <c r="X178" s="42"/>
      <c r="Y178" s="42"/>
      <c r="Z178" s="42"/>
      <c r="AA178" s="42"/>
      <c r="AB178" s="42"/>
      <c r="AC178" s="42"/>
      <c r="AD178" s="42"/>
      <c r="AE178" s="42"/>
    </row>
  </sheetData>
  <sheetProtection sheet="1" autoFilter="0" formatColumns="0" formatRows="0" objects="1" scenarios="1" spinCount="100000" saltValue="0el1+8RlAkb9e8l3InVmYE4vlSpj9k1DpMygEKmHrxLra8xVid9K1C51cZDjaBzDIQ/oNmtC3jomLbwbSN6fmA==" hashValue="JkR7YfmCxtXHp0N5qXpGQv8CU6qcIRXxxiungRyel1I6Bycz2DDPVnlXqujh0sLvW8WqOF9lpEe7TqohhQIjug==" algorithmName="SHA-512" password="CC35"/>
  <autoFilter ref="C89:K177"/>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106</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30" customHeight="1">
      <c r="A11" s="42"/>
      <c r="B11" s="48"/>
      <c r="C11" s="42"/>
      <c r="D11" s="42"/>
      <c r="E11" s="149" t="s">
        <v>1014</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ROUND((SUM(BE87:BE176)),  2)</f>
        <v>0</v>
      </c>
      <c r="G35" s="42"/>
      <c r="H35" s="42"/>
      <c r="I35" s="161">
        <v>0.20999999999999999</v>
      </c>
      <c r="J35" s="160">
        <f>ROUND(((SUM(BE87:BE176))*I35),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ROUND((SUM(BF87:BF176)),  2)</f>
        <v>0</v>
      </c>
      <c r="G36" s="42"/>
      <c r="H36" s="42"/>
      <c r="I36" s="161">
        <v>0.14999999999999999</v>
      </c>
      <c r="J36" s="160">
        <f>ROUND(((SUM(BF87:BF176))*I36),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ROUND((SUM(BG87:BG176)),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ROUND((SUM(BH87:BH176)),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ROUND((SUM(BI87:BI176)),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30" customHeight="1">
      <c r="A54" s="42"/>
      <c r="B54" s="43"/>
      <c r="C54" s="44"/>
      <c r="D54" s="44"/>
      <c r="E54" s="73" t="str">
        <f>E11</f>
        <v>SO 01-14-01.01 - Výstroj trati, km 73,079 - km 81,580 - část.01</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197</v>
      </c>
      <c r="E64" s="181"/>
      <c r="F64" s="181"/>
      <c r="G64" s="181"/>
      <c r="H64" s="181"/>
      <c r="I64" s="181"/>
      <c r="J64" s="182">
        <f>J88</f>
        <v>0</v>
      </c>
      <c r="K64" s="179"/>
      <c r="L64" s="183"/>
      <c r="S64" s="9"/>
      <c r="T64" s="9"/>
      <c r="U64" s="9"/>
      <c r="V64" s="9"/>
      <c r="W64" s="9"/>
      <c r="X64" s="9"/>
      <c r="Y64" s="9"/>
      <c r="Z64" s="9"/>
      <c r="AA64" s="9"/>
      <c r="AB64" s="9"/>
      <c r="AC64" s="9"/>
      <c r="AD64" s="9"/>
      <c r="AE64" s="9"/>
    </row>
    <row r="65" s="10" customFormat="1" ht="19.92" customHeight="1">
      <c r="A65" s="10"/>
      <c r="B65" s="184"/>
      <c r="C65" s="129"/>
      <c r="D65" s="185" t="s">
        <v>559</v>
      </c>
      <c r="E65" s="186"/>
      <c r="F65" s="186"/>
      <c r="G65" s="186"/>
      <c r="H65" s="186"/>
      <c r="I65" s="186"/>
      <c r="J65" s="187">
        <f>J89</f>
        <v>0</v>
      </c>
      <c r="K65" s="129"/>
      <c r="L65" s="188"/>
      <c r="S65" s="10"/>
      <c r="T65" s="10"/>
      <c r="U65" s="10"/>
      <c r="V65" s="10"/>
      <c r="W65" s="10"/>
      <c r="X65" s="10"/>
      <c r="Y65" s="10"/>
      <c r="Z65" s="10"/>
      <c r="AA65" s="10"/>
      <c r="AB65" s="10"/>
      <c r="AC65" s="10"/>
      <c r="AD65" s="10"/>
      <c r="AE65" s="10"/>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30" customHeight="1">
      <c r="A79" s="42"/>
      <c r="B79" s="43"/>
      <c r="C79" s="44"/>
      <c r="D79" s="44"/>
      <c r="E79" s="73" t="str">
        <f>E11</f>
        <v>SO 01-14-01.01 - Výstroj trati, km 73,079 - km 81,580 - část.01</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f>
        <v>0</v>
      </c>
      <c r="Q87" s="100"/>
      <c r="R87" s="197">
        <f>R88</f>
        <v>0.77765000000000006</v>
      </c>
      <c r="S87" s="100"/>
      <c r="T87" s="198">
        <f>T88</f>
        <v>0</v>
      </c>
      <c r="U87" s="42"/>
      <c r="V87" s="42"/>
      <c r="W87" s="42"/>
      <c r="X87" s="42"/>
      <c r="Y87" s="42"/>
      <c r="Z87" s="42"/>
      <c r="AA87" s="42"/>
      <c r="AB87" s="42"/>
      <c r="AC87" s="42"/>
      <c r="AD87" s="42"/>
      <c r="AE87" s="42"/>
      <c r="AT87" s="20" t="s">
        <v>76</v>
      </c>
      <c r="AU87" s="20" t="s">
        <v>196</v>
      </c>
      <c r="BK87" s="199">
        <f>BK88</f>
        <v>0</v>
      </c>
    </row>
    <row r="88" s="12" customFormat="1" ht="25.92" customHeight="1">
      <c r="A88" s="12"/>
      <c r="B88" s="200"/>
      <c r="C88" s="201"/>
      <c r="D88" s="202" t="s">
        <v>76</v>
      </c>
      <c r="E88" s="203" t="s">
        <v>217</v>
      </c>
      <c r="F88" s="203" t="s">
        <v>218</v>
      </c>
      <c r="G88" s="201"/>
      <c r="H88" s="201"/>
      <c r="I88" s="204"/>
      <c r="J88" s="205">
        <f>BK88</f>
        <v>0</v>
      </c>
      <c r="K88" s="201"/>
      <c r="L88" s="206"/>
      <c r="M88" s="207"/>
      <c r="N88" s="208"/>
      <c r="O88" s="208"/>
      <c r="P88" s="209">
        <f>P89</f>
        <v>0</v>
      </c>
      <c r="Q88" s="208"/>
      <c r="R88" s="209">
        <f>R89</f>
        <v>0.77765000000000006</v>
      </c>
      <c r="S88" s="208"/>
      <c r="T88" s="210">
        <f>T89</f>
        <v>0</v>
      </c>
      <c r="U88" s="12"/>
      <c r="V88" s="12"/>
      <c r="W88" s="12"/>
      <c r="X88" s="12"/>
      <c r="Y88" s="12"/>
      <c r="Z88" s="12"/>
      <c r="AA88" s="12"/>
      <c r="AB88" s="12"/>
      <c r="AC88" s="12"/>
      <c r="AD88" s="12"/>
      <c r="AE88" s="12"/>
      <c r="AR88" s="211" t="s">
        <v>84</v>
      </c>
      <c r="AT88" s="212" t="s">
        <v>76</v>
      </c>
      <c r="AU88" s="212" t="s">
        <v>77</v>
      </c>
      <c r="AY88" s="211" t="s">
        <v>219</v>
      </c>
      <c r="BK88" s="213">
        <f>BK89</f>
        <v>0</v>
      </c>
    </row>
    <row r="89" s="12" customFormat="1" ht="22.8" customHeight="1">
      <c r="A89" s="12"/>
      <c r="B89" s="200"/>
      <c r="C89" s="201"/>
      <c r="D89" s="202" t="s">
        <v>76</v>
      </c>
      <c r="E89" s="214" t="s">
        <v>246</v>
      </c>
      <c r="F89" s="214" t="s">
        <v>634</v>
      </c>
      <c r="G89" s="201"/>
      <c r="H89" s="201"/>
      <c r="I89" s="204"/>
      <c r="J89" s="215">
        <f>BK89</f>
        <v>0</v>
      </c>
      <c r="K89" s="201"/>
      <c r="L89" s="206"/>
      <c r="M89" s="207"/>
      <c r="N89" s="208"/>
      <c r="O89" s="208"/>
      <c r="P89" s="209">
        <f>SUM(P90:P176)</f>
        <v>0</v>
      </c>
      <c r="Q89" s="208"/>
      <c r="R89" s="209">
        <f>SUM(R90:R176)</f>
        <v>0.77765000000000006</v>
      </c>
      <c r="S89" s="208"/>
      <c r="T89" s="210">
        <f>SUM(T90:T176)</f>
        <v>0</v>
      </c>
      <c r="U89" s="12"/>
      <c r="V89" s="12"/>
      <c r="W89" s="12"/>
      <c r="X89" s="12"/>
      <c r="Y89" s="12"/>
      <c r="Z89" s="12"/>
      <c r="AA89" s="12"/>
      <c r="AB89" s="12"/>
      <c r="AC89" s="12"/>
      <c r="AD89" s="12"/>
      <c r="AE89" s="12"/>
      <c r="AR89" s="211" t="s">
        <v>84</v>
      </c>
      <c r="AT89" s="212" t="s">
        <v>76</v>
      </c>
      <c r="AU89" s="212" t="s">
        <v>84</v>
      </c>
      <c r="AY89" s="211" t="s">
        <v>219</v>
      </c>
      <c r="BK89" s="213">
        <f>SUM(BK90:BK176)</f>
        <v>0</v>
      </c>
    </row>
    <row r="90" s="2" customFormat="1" ht="16.5" customHeight="1">
      <c r="A90" s="42"/>
      <c r="B90" s="43"/>
      <c r="C90" s="216" t="s">
        <v>84</v>
      </c>
      <c r="D90" s="216" t="s">
        <v>221</v>
      </c>
      <c r="E90" s="217" t="s">
        <v>1015</v>
      </c>
      <c r="F90" s="218" t="s">
        <v>1016</v>
      </c>
      <c r="G90" s="219" t="s">
        <v>240</v>
      </c>
      <c r="H90" s="220">
        <v>46</v>
      </c>
      <c r="I90" s="221"/>
      <c r="J90" s="222">
        <f>ROUND(I90*H90,2)</f>
        <v>0</v>
      </c>
      <c r="K90" s="218" t="s">
        <v>1017</v>
      </c>
      <c r="L90" s="48"/>
      <c r="M90" s="223" t="s">
        <v>32</v>
      </c>
      <c r="N90" s="224" t="s">
        <v>48</v>
      </c>
      <c r="O90" s="88"/>
      <c r="P90" s="225">
        <f>O90*H90</f>
        <v>0</v>
      </c>
      <c r="Q90" s="225">
        <v>0</v>
      </c>
      <c r="R90" s="225">
        <f>Q90*H90</f>
        <v>0</v>
      </c>
      <c r="S90" s="225">
        <v>0</v>
      </c>
      <c r="T90" s="226">
        <f>S90*H90</f>
        <v>0</v>
      </c>
      <c r="U90" s="42"/>
      <c r="V90" s="42"/>
      <c r="W90" s="42"/>
      <c r="X90" s="42"/>
      <c r="Y90" s="42"/>
      <c r="Z90" s="42"/>
      <c r="AA90" s="42"/>
      <c r="AB90" s="42"/>
      <c r="AC90" s="42"/>
      <c r="AD90" s="42"/>
      <c r="AE90" s="42"/>
      <c r="AR90" s="227" t="s">
        <v>226</v>
      </c>
      <c r="AT90" s="227" t="s">
        <v>221</v>
      </c>
      <c r="AU90" s="227" t="s">
        <v>86</v>
      </c>
      <c r="AY90" s="20" t="s">
        <v>219</v>
      </c>
      <c r="BE90" s="228">
        <f>IF(N90="základní",J90,0)</f>
        <v>0</v>
      </c>
      <c r="BF90" s="228">
        <f>IF(N90="snížená",J90,0)</f>
        <v>0</v>
      </c>
      <c r="BG90" s="228">
        <f>IF(N90="zákl. přenesená",J90,0)</f>
        <v>0</v>
      </c>
      <c r="BH90" s="228">
        <f>IF(N90="sníž. přenesená",J90,0)</f>
        <v>0</v>
      </c>
      <c r="BI90" s="228">
        <f>IF(N90="nulová",J90,0)</f>
        <v>0</v>
      </c>
      <c r="BJ90" s="20" t="s">
        <v>84</v>
      </c>
      <c r="BK90" s="228">
        <f>ROUND(I90*H90,2)</f>
        <v>0</v>
      </c>
      <c r="BL90" s="20" t="s">
        <v>226</v>
      </c>
      <c r="BM90" s="227" t="s">
        <v>1018</v>
      </c>
    </row>
    <row r="91" s="15" customFormat="1">
      <c r="A91" s="15"/>
      <c r="B91" s="266"/>
      <c r="C91" s="267"/>
      <c r="D91" s="231" t="s">
        <v>228</v>
      </c>
      <c r="E91" s="268" t="s">
        <v>32</v>
      </c>
      <c r="F91" s="269" t="s">
        <v>1019</v>
      </c>
      <c r="G91" s="267"/>
      <c r="H91" s="268" t="s">
        <v>32</v>
      </c>
      <c r="I91" s="270"/>
      <c r="J91" s="267"/>
      <c r="K91" s="267"/>
      <c r="L91" s="271"/>
      <c r="M91" s="272"/>
      <c r="N91" s="273"/>
      <c r="O91" s="273"/>
      <c r="P91" s="273"/>
      <c r="Q91" s="273"/>
      <c r="R91" s="273"/>
      <c r="S91" s="273"/>
      <c r="T91" s="274"/>
      <c r="U91" s="15"/>
      <c r="V91" s="15"/>
      <c r="W91" s="15"/>
      <c r="X91" s="15"/>
      <c r="Y91" s="15"/>
      <c r="Z91" s="15"/>
      <c r="AA91" s="15"/>
      <c r="AB91" s="15"/>
      <c r="AC91" s="15"/>
      <c r="AD91" s="15"/>
      <c r="AE91" s="15"/>
      <c r="AT91" s="275" t="s">
        <v>228</v>
      </c>
      <c r="AU91" s="275" t="s">
        <v>86</v>
      </c>
      <c r="AV91" s="15" t="s">
        <v>84</v>
      </c>
      <c r="AW91" s="15" t="s">
        <v>39</v>
      </c>
      <c r="AX91" s="15" t="s">
        <v>77</v>
      </c>
      <c r="AY91" s="275" t="s">
        <v>219</v>
      </c>
    </row>
    <row r="92" s="13" customFormat="1">
      <c r="A92" s="13"/>
      <c r="B92" s="229"/>
      <c r="C92" s="230"/>
      <c r="D92" s="231" t="s">
        <v>228</v>
      </c>
      <c r="E92" s="232" t="s">
        <v>32</v>
      </c>
      <c r="F92" s="233" t="s">
        <v>312</v>
      </c>
      <c r="G92" s="230"/>
      <c r="H92" s="234">
        <v>18</v>
      </c>
      <c r="I92" s="235"/>
      <c r="J92" s="230"/>
      <c r="K92" s="230"/>
      <c r="L92" s="236"/>
      <c r="M92" s="237"/>
      <c r="N92" s="238"/>
      <c r="O92" s="238"/>
      <c r="P92" s="238"/>
      <c r="Q92" s="238"/>
      <c r="R92" s="238"/>
      <c r="S92" s="238"/>
      <c r="T92" s="239"/>
      <c r="U92" s="13"/>
      <c r="V92" s="13"/>
      <c r="W92" s="13"/>
      <c r="X92" s="13"/>
      <c r="Y92" s="13"/>
      <c r="Z92" s="13"/>
      <c r="AA92" s="13"/>
      <c r="AB92" s="13"/>
      <c r="AC92" s="13"/>
      <c r="AD92" s="13"/>
      <c r="AE92" s="13"/>
      <c r="AT92" s="240" t="s">
        <v>228</v>
      </c>
      <c r="AU92" s="240" t="s">
        <v>86</v>
      </c>
      <c r="AV92" s="13" t="s">
        <v>86</v>
      </c>
      <c r="AW92" s="13" t="s">
        <v>39</v>
      </c>
      <c r="AX92" s="13" t="s">
        <v>77</v>
      </c>
      <c r="AY92" s="240" t="s">
        <v>219</v>
      </c>
    </row>
    <row r="93" s="15" customFormat="1">
      <c r="A93" s="15"/>
      <c r="B93" s="266"/>
      <c r="C93" s="267"/>
      <c r="D93" s="231" t="s">
        <v>228</v>
      </c>
      <c r="E93" s="268" t="s">
        <v>32</v>
      </c>
      <c r="F93" s="269" t="s">
        <v>1020</v>
      </c>
      <c r="G93" s="267"/>
      <c r="H93" s="268" t="s">
        <v>32</v>
      </c>
      <c r="I93" s="270"/>
      <c r="J93" s="267"/>
      <c r="K93" s="267"/>
      <c r="L93" s="271"/>
      <c r="M93" s="272"/>
      <c r="N93" s="273"/>
      <c r="O93" s="273"/>
      <c r="P93" s="273"/>
      <c r="Q93" s="273"/>
      <c r="R93" s="273"/>
      <c r="S93" s="273"/>
      <c r="T93" s="274"/>
      <c r="U93" s="15"/>
      <c r="V93" s="15"/>
      <c r="W93" s="15"/>
      <c r="X93" s="15"/>
      <c r="Y93" s="15"/>
      <c r="Z93" s="15"/>
      <c r="AA93" s="15"/>
      <c r="AB93" s="15"/>
      <c r="AC93" s="15"/>
      <c r="AD93" s="15"/>
      <c r="AE93" s="15"/>
      <c r="AT93" s="275" t="s">
        <v>228</v>
      </c>
      <c r="AU93" s="275" t="s">
        <v>86</v>
      </c>
      <c r="AV93" s="15" t="s">
        <v>84</v>
      </c>
      <c r="AW93" s="15" t="s">
        <v>39</v>
      </c>
      <c r="AX93" s="15" t="s">
        <v>77</v>
      </c>
      <c r="AY93" s="275" t="s">
        <v>219</v>
      </c>
    </row>
    <row r="94" s="13" customFormat="1">
      <c r="A94" s="13"/>
      <c r="B94" s="229"/>
      <c r="C94" s="230"/>
      <c r="D94" s="231" t="s">
        <v>228</v>
      </c>
      <c r="E94" s="232" t="s">
        <v>32</v>
      </c>
      <c r="F94" s="233" t="s">
        <v>1021</v>
      </c>
      <c r="G94" s="230"/>
      <c r="H94" s="234">
        <v>28</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86</v>
      </c>
      <c r="AV94" s="13" t="s">
        <v>86</v>
      </c>
      <c r="AW94" s="13" t="s">
        <v>39</v>
      </c>
      <c r="AX94" s="13" t="s">
        <v>77</v>
      </c>
      <c r="AY94" s="240" t="s">
        <v>219</v>
      </c>
    </row>
    <row r="95" s="14" customFormat="1">
      <c r="A95" s="14"/>
      <c r="B95" s="241"/>
      <c r="C95" s="242"/>
      <c r="D95" s="231" t="s">
        <v>228</v>
      </c>
      <c r="E95" s="243" t="s">
        <v>32</v>
      </c>
      <c r="F95" s="244" t="s">
        <v>231</v>
      </c>
      <c r="G95" s="242"/>
      <c r="H95" s="245">
        <v>46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86</v>
      </c>
      <c r="AV95" s="14" t="s">
        <v>226</v>
      </c>
      <c r="AW95" s="14" t="s">
        <v>39</v>
      </c>
      <c r="AX95" s="14" t="s">
        <v>84</v>
      </c>
      <c r="AY95" s="251" t="s">
        <v>219</v>
      </c>
    </row>
    <row r="96" s="2" customFormat="1" ht="16.5" customHeight="1">
      <c r="A96" s="42"/>
      <c r="B96" s="43"/>
      <c r="C96" s="216" t="s">
        <v>86</v>
      </c>
      <c r="D96" s="216" t="s">
        <v>221</v>
      </c>
      <c r="E96" s="217" t="s">
        <v>1022</v>
      </c>
      <c r="F96" s="218" t="s">
        <v>1023</v>
      </c>
      <c r="G96" s="219" t="s">
        <v>240</v>
      </c>
      <c r="H96" s="220">
        <v>28</v>
      </c>
      <c r="I96" s="221"/>
      <c r="J96" s="222">
        <f>ROUND(I96*H96,2)</f>
        <v>0</v>
      </c>
      <c r="K96" s="218" t="s">
        <v>1017</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1024</v>
      </c>
    </row>
    <row r="97" s="13" customFormat="1">
      <c r="A97" s="13"/>
      <c r="B97" s="229"/>
      <c r="C97" s="230"/>
      <c r="D97" s="231" t="s">
        <v>228</v>
      </c>
      <c r="E97" s="232" t="s">
        <v>32</v>
      </c>
      <c r="F97" s="233" t="s">
        <v>1025</v>
      </c>
      <c r="G97" s="230"/>
      <c r="H97" s="234">
        <v>28</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84</v>
      </c>
      <c r="AY97" s="240" t="s">
        <v>219</v>
      </c>
    </row>
    <row r="98" s="2" customFormat="1" ht="16.5" customHeight="1">
      <c r="A98" s="42"/>
      <c r="B98" s="43"/>
      <c r="C98" s="216" t="s">
        <v>237</v>
      </c>
      <c r="D98" s="216" t="s">
        <v>221</v>
      </c>
      <c r="E98" s="217" t="s">
        <v>1022</v>
      </c>
      <c r="F98" s="218" t="s">
        <v>1023</v>
      </c>
      <c r="G98" s="219" t="s">
        <v>240</v>
      </c>
      <c r="H98" s="220">
        <v>9</v>
      </c>
      <c r="I98" s="221"/>
      <c r="J98" s="222">
        <f>ROUND(I98*H98,2)</f>
        <v>0</v>
      </c>
      <c r="K98" s="218" t="s">
        <v>1017</v>
      </c>
      <c r="L98" s="48"/>
      <c r="M98" s="223" t="s">
        <v>32</v>
      </c>
      <c r="N98" s="224" t="s">
        <v>48</v>
      </c>
      <c r="O98" s="88"/>
      <c r="P98" s="225">
        <f>O98*H98</f>
        <v>0</v>
      </c>
      <c r="Q98" s="225">
        <v>0</v>
      </c>
      <c r="R98" s="225">
        <f>Q98*H98</f>
        <v>0</v>
      </c>
      <c r="S98" s="225">
        <v>0</v>
      </c>
      <c r="T98" s="226">
        <f>S98*H98</f>
        <v>0</v>
      </c>
      <c r="U98" s="42"/>
      <c r="V98" s="42"/>
      <c r="W98" s="42"/>
      <c r="X98" s="42"/>
      <c r="Y98" s="42"/>
      <c r="Z98" s="42"/>
      <c r="AA98" s="42"/>
      <c r="AB98" s="42"/>
      <c r="AC98" s="42"/>
      <c r="AD98" s="42"/>
      <c r="AE98" s="42"/>
      <c r="AR98" s="227" t="s">
        <v>226</v>
      </c>
      <c r="AT98" s="227" t="s">
        <v>221</v>
      </c>
      <c r="AU98" s="227" t="s">
        <v>86</v>
      </c>
      <c r="AY98" s="20" t="s">
        <v>219</v>
      </c>
      <c r="BE98" s="228">
        <f>IF(N98="základní",J98,0)</f>
        <v>0</v>
      </c>
      <c r="BF98" s="228">
        <f>IF(N98="snížená",J98,0)</f>
        <v>0</v>
      </c>
      <c r="BG98" s="228">
        <f>IF(N98="zákl. přenesená",J98,0)</f>
        <v>0</v>
      </c>
      <c r="BH98" s="228">
        <f>IF(N98="sníž. přenesená",J98,0)</f>
        <v>0</v>
      </c>
      <c r="BI98" s="228">
        <f>IF(N98="nulová",J98,0)</f>
        <v>0</v>
      </c>
      <c r="BJ98" s="20" t="s">
        <v>84</v>
      </c>
      <c r="BK98" s="228">
        <f>ROUND(I98*H98,2)</f>
        <v>0</v>
      </c>
      <c r="BL98" s="20" t="s">
        <v>226</v>
      </c>
      <c r="BM98" s="227" t="s">
        <v>1026</v>
      </c>
    </row>
    <row r="99" s="2" customFormat="1" ht="24.15" customHeight="1">
      <c r="A99" s="42"/>
      <c r="B99" s="43"/>
      <c r="C99" s="252" t="s">
        <v>226</v>
      </c>
      <c r="D99" s="252" t="s">
        <v>280</v>
      </c>
      <c r="E99" s="253" t="s">
        <v>1027</v>
      </c>
      <c r="F99" s="254" t="s">
        <v>1028</v>
      </c>
      <c r="G99" s="255" t="s">
        <v>240</v>
      </c>
      <c r="H99" s="256">
        <v>9</v>
      </c>
      <c r="I99" s="257"/>
      <c r="J99" s="258">
        <f>ROUND(I99*H99,2)</f>
        <v>0</v>
      </c>
      <c r="K99" s="254" t="s">
        <v>1017</v>
      </c>
      <c r="L99" s="259"/>
      <c r="M99" s="260" t="s">
        <v>32</v>
      </c>
      <c r="N99" s="261" t="s">
        <v>48</v>
      </c>
      <c r="O99" s="88"/>
      <c r="P99" s="225">
        <f>O99*H99</f>
        <v>0</v>
      </c>
      <c r="Q99" s="225">
        <v>0.0030000000000000001</v>
      </c>
      <c r="R99" s="225">
        <f>Q99*H99</f>
        <v>0.027</v>
      </c>
      <c r="S99" s="225">
        <v>0</v>
      </c>
      <c r="T99" s="226">
        <f>S99*H99</f>
        <v>0</v>
      </c>
      <c r="U99" s="42"/>
      <c r="V99" s="42"/>
      <c r="W99" s="42"/>
      <c r="X99" s="42"/>
      <c r="Y99" s="42"/>
      <c r="Z99" s="42"/>
      <c r="AA99" s="42"/>
      <c r="AB99" s="42"/>
      <c r="AC99" s="42"/>
      <c r="AD99" s="42"/>
      <c r="AE99" s="42"/>
      <c r="AR99" s="227" t="s">
        <v>262</v>
      </c>
      <c r="AT99" s="227" t="s">
        <v>280</v>
      </c>
      <c r="AU99" s="227" t="s">
        <v>86</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1029</v>
      </c>
    </row>
    <row r="100" s="2" customFormat="1" ht="16.5" customHeight="1">
      <c r="A100" s="42"/>
      <c r="B100" s="43"/>
      <c r="C100" s="252" t="s">
        <v>246</v>
      </c>
      <c r="D100" s="252" t="s">
        <v>280</v>
      </c>
      <c r="E100" s="253" t="s">
        <v>1030</v>
      </c>
      <c r="F100" s="254" t="s">
        <v>1031</v>
      </c>
      <c r="G100" s="255" t="s">
        <v>240</v>
      </c>
      <c r="H100" s="256">
        <v>9</v>
      </c>
      <c r="I100" s="257"/>
      <c r="J100" s="258">
        <f>ROUND(I100*H100,2)</f>
        <v>0</v>
      </c>
      <c r="K100" s="254" t="s">
        <v>1017</v>
      </c>
      <c r="L100" s="259"/>
      <c r="M100" s="260" t="s">
        <v>32</v>
      </c>
      <c r="N100" s="261" t="s">
        <v>48</v>
      </c>
      <c r="O100" s="88"/>
      <c r="P100" s="225">
        <f>O100*H100</f>
        <v>0</v>
      </c>
      <c r="Q100" s="225">
        <v>0.0032000000000000002</v>
      </c>
      <c r="R100" s="225">
        <f>Q100*H100</f>
        <v>0.028800000000000003</v>
      </c>
      <c r="S100" s="225">
        <v>0</v>
      </c>
      <c r="T100" s="226">
        <f>S100*H100</f>
        <v>0</v>
      </c>
      <c r="U100" s="42"/>
      <c r="V100" s="42"/>
      <c r="W100" s="42"/>
      <c r="X100" s="42"/>
      <c r="Y100" s="42"/>
      <c r="Z100" s="42"/>
      <c r="AA100" s="42"/>
      <c r="AB100" s="42"/>
      <c r="AC100" s="42"/>
      <c r="AD100" s="42"/>
      <c r="AE100" s="42"/>
      <c r="AR100" s="227" t="s">
        <v>241</v>
      </c>
      <c r="AT100" s="227" t="s">
        <v>280</v>
      </c>
      <c r="AU100" s="227" t="s">
        <v>86</v>
      </c>
      <c r="AY100" s="20" t="s">
        <v>219</v>
      </c>
      <c r="BE100" s="228">
        <f>IF(N100="základní",J100,0)</f>
        <v>0</v>
      </c>
      <c r="BF100" s="228">
        <f>IF(N100="snížená",J100,0)</f>
        <v>0</v>
      </c>
      <c r="BG100" s="228">
        <f>IF(N100="zákl. přenesená",J100,0)</f>
        <v>0</v>
      </c>
      <c r="BH100" s="228">
        <f>IF(N100="sníž. přenesená",J100,0)</f>
        <v>0</v>
      </c>
      <c r="BI100" s="228">
        <f>IF(N100="nulová",J100,0)</f>
        <v>0</v>
      </c>
      <c r="BJ100" s="20" t="s">
        <v>84</v>
      </c>
      <c r="BK100" s="228">
        <f>ROUND(I100*H100,2)</f>
        <v>0</v>
      </c>
      <c r="BL100" s="20" t="s">
        <v>241</v>
      </c>
      <c r="BM100" s="227" t="s">
        <v>1032</v>
      </c>
    </row>
    <row r="101" s="2" customFormat="1" ht="16.5" customHeight="1">
      <c r="A101" s="42"/>
      <c r="B101" s="43"/>
      <c r="C101" s="216" t="s">
        <v>252</v>
      </c>
      <c r="D101" s="216" t="s">
        <v>221</v>
      </c>
      <c r="E101" s="217" t="s">
        <v>1022</v>
      </c>
      <c r="F101" s="218" t="s">
        <v>1023</v>
      </c>
      <c r="G101" s="219" t="s">
        <v>240</v>
      </c>
      <c r="H101" s="220">
        <v>2</v>
      </c>
      <c r="I101" s="221"/>
      <c r="J101" s="222">
        <f>ROUND(I101*H101,2)</f>
        <v>0</v>
      </c>
      <c r="K101" s="218" t="s">
        <v>1017</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1033</v>
      </c>
    </row>
    <row r="102" s="2" customFormat="1" ht="33" customHeight="1">
      <c r="A102" s="42"/>
      <c r="B102" s="43"/>
      <c r="C102" s="252" t="s">
        <v>256</v>
      </c>
      <c r="D102" s="252" t="s">
        <v>280</v>
      </c>
      <c r="E102" s="253" t="s">
        <v>1034</v>
      </c>
      <c r="F102" s="254" t="s">
        <v>1035</v>
      </c>
      <c r="G102" s="255" t="s">
        <v>240</v>
      </c>
      <c r="H102" s="256">
        <v>2</v>
      </c>
      <c r="I102" s="257"/>
      <c r="J102" s="258">
        <f>ROUND(I102*H102,2)</f>
        <v>0</v>
      </c>
      <c r="K102" s="254" t="s">
        <v>1017</v>
      </c>
      <c r="L102" s="259"/>
      <c r="M102" s="260" t="s">
        <v>32</v>
      </c>
      <c r="N102" s="261" t="s">
        <v>48</v>
      </c>
      <c r="O102" s="88"/>
      <c r="P102" s="225">
        <f>O102*H102</f>
        <v>0</v>
      </c>
      <c r="Q102" s="225">
        <v>0.0080000000000000002</v>
      </c>
      <c r="R102" s="225">
        <f>Q102*H102</f>
        <v>0.016</v>
      </c>
      <c r="S102" s="225">
        <v>0</v>
      </c>
      <c r="T102" s="226">
        <f>S102*H102</f>
        <v>0</v>
      </c>
      <c r="U102" s="42"/>
      <c r="V102" s="42"/>
      <c r="W102" s="42"/>
      <c r="X102" s="42"/>
      <c r="Y102" s="42"/>
      <c r="Z102" s="42"/>
      <c r="AA102" s="42"/>
      <c r="AB102" s="42"/>
      <c r="AC102" s="42"/>
      <c r="AD102" s="42"/>
      <c r="AE102" s="42"/>
      <c r="AR102" s="227" t="s">
        <v>262</v>
      </c>
      <c r="AT102" s="227" t="s">
        <v>280</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1036</v>
      </c>
    </row>
    <row r="103" s="2" customFormat="1" ht="16.5" customHeight="1">
      <c r="A103" s="42"/>
      <c r="B103" s="43"/>
      <c r="C103" s="252" t="s">
        <v>262</v>
      </c>
      <c r="D103" s="252" t="s">
        <v>280</v>
      </c>
      <c r="E103" s="253" t="s">
        <v>1030</v>
      </c>
      <c r="F103" s="254" t="s">
        <v>1031</v>
      </c>
      <c r="G103" s="255" t="s">
        <v>240</v>
      </c>
      <c r="H103" s="256">
        <v>2</v>
      </c>
      <c r="I103" s="257"/>
      <c r="J103" s="258">
        <f>ROUND(I103*H103,2)</f>
        <v>0</v>
      </c>
      <c r="K103" s="254" t="s">
        <v>1017</v>
      </c>
      <c r="L103" s="259"/>
      <c r="M103" s="260" t="s">
        <v>32</v>
      </c>
      <c r="N103" s="261" t="s">
        <v>48</v>
      </c>
      <c r="O103" s="88"/>
      <c r="P103" s="225">
        <f>O103*H103</f>
        <v>0</v>
      </c>
      <c r="Q103" s="225">
        <v>0.0032000000000000002</v>
      </c>
      <c r="R103" s="225">
        <f>Q103*H103</f>
        <v>0.0064000000000000003</v>
      </c>
      <c r="S103" s="225">
        <v>0</v>
      </c>
      <c r="T103" s="226">
        <f>S103*H103</f>
        <v>0</v>
      </c>
      <c r="U103" s="42"/>
      <c r="V103" s="42"/>
      <c r="W103" s="42"/>
      <c r="X103" s="42"/>
      <c r="Y103" s="42"/>
      <c r="Z103" s="42"/>
      <c r="AA103" s="42"/>
      <c r="AB103" s="42"/>
      <c r="AC103" s="42"/>
      <c r="AD103" s="42"/>
      <c r="AE103" s="42"/>
      <c r="AR103" s="227" t="s">
        <v>241</v>
      </c>
      <c r="AT103" s="227" t="s">
        <v>280</v>
      </c>
      <c r="AU103" s="227" t="s">
        <v>86</v>
      </c>
      <c r="AY103" s="20" t="s">
        <v>219</v>
      </c>
      <c r="BE103" s="228">
        <f>IF(N103="základní",J103,0)</f>
        <v>0</v>
      </c>
      <c r="BF103" s="228">
        <f>IF(N103="snížená",J103,0)</f>
        <v>0</v>
      </c>
      <c r="BG103" s="228">
        <f>IF(N103="zákl. přenesená",J103,0)</f>
        <v>0</v>
      </c>
      <c r="BH103" s="228">
        <f>IF(N103="sníž. přenesená",J103,0)</f>
        <v>0</v>
      </c>
      <c r="BI103" s="228">
        <f>IF(N103="nulová",J103,0)</f>
        <v>0</v>
      </c>
      <c r="BJ103" s="20" t="s">
        <v>84</v>
      </c>
      <c r="BK103" s="228">
        <f>ROUND(I103*H103,2)</f>
        <v>0</v>
      </c>
      <c r="BL103" s="20" t="s">
        <v>241</v>
      </c>
      <c r="BM103" s="227" t="s">
        <v>1037</v>
      </c>
    </row>
    <row r="104" s="2" customFormat="1" ht="16.5" customHeight="1">
      <c r="A104" s="42"/>
      <c r="B104" s="43"/>
      <c r="C104" s="216" t="s">
        <v>267</v>
      </c>
      <c r="D104" s="216" t="s">
        <v>221</v>
      </c>
      <c r="E104" s="217" t="s">
        <v>1022</v>
      </c>
      <c r="F104" s="218" t="s">
        <v>1023</v>
      </c>
      <c r="G104" s="219" t="s">
        <v>240</v>
      </c>
      <c r="H104" s="220">
        <v>2</v>
      </c>
      <c r="I104" s="221"/>
      <c r="J104" s="222">
        <f>ROUND(I104*H104,2)</f>
        <v>0</v>
      </c>
      <c r="K104" s="218" t="s">
        <v>1017</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1038</v>
      </c>
    </row>
    <row r="105" s="2" customFormat="1" ht="21.75" customHeight="1">
      <c r="A105" s="42"/>
      <c r="B105" s="43"/>
      <c r="C105" s="252" t="s">
        <v>273</v>
      </c>
      <c r="D105" s="252" t="s">
        <v>280</v>
      </c>
      <c r="E105" s="253" t="s">
        <v>1039</v>
      </c>
      <c r="F105" s="254" t="s">
        <v>1040</v>
      </c>
      <c r="G105" s="255" t="s">
        <v>240</v>
      </c>
      <c r="H105" s="256">
        <v>2</v>
      </c>
      <c r="I105" s="257"/>
      <c r="J105" s="258">
        <f>ROUND(I105*H105,2)</f>
        <v>0</v>
      </c>
      <c r="K105" s="254" t="s">
        <v>1017</v>
      </c>
      <c r="L105" s="259"/>
      <c r="M105" s="260" t="s">
        <v>32</v>
      </c>
      <c r="N105" s="261"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262</v>
      </c>
      <c r="AT105" s="227" t="s">
        <v>280</v>
      </c>
      <c r="AU105" s="227" t="s">
        <v>86</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1041</v>
      </c>
    </row>
    <row r="106" s="2" customFormat="1" ht="16.5" customHeight="1">
      <c r="A106" s="42"/>
      <c r="B106" s="43"/>
      <c r="C106" s="252" t="s">
        <v>279</v>
      </c>
      <c r="D106" s="252" t="s">
        <v>280</v>
      </c>
      <c r="E106" s="253" t="s">
        <v>1030</v>
      </c>
      <c r="F106" s="254" t="s">
        <v>1031</v>
      </c>
      <c r="G106" s="255" t="s">
        <v>240</v>
      </c>
      <c r="H106" s="256">
        <v>2</v>
      </c>
      <c r="I106" s="257"/>
      <c r="J106" s="258">
        <f>ROUND(I106*H106,2)</f>
        <v>0</v>
      </c>
      <c r="K106" s="254" t="s">
        <v>1017</v>
      </c>
      <c r="L106" s="259"/>
      <c r="M106" s="260" t="s">
        <v>32</v>
      </c>
      <c r="N106" s="261" t="s">
        <v>48</v>
      </c>
      <c r="O106" s="88"/>
      <c r="P106" s="225">
        <f>O106*H106</f>
        <v>0</v>
      </c>
      <c r="Q106" s="225">
        <v>0.0032000000000000002</v>
      </c>
      <c r="R106" s="225">
        <f>Q106*H106</f>
        <v>0.0064000000000000003</v>
      </c>
      <c r="S106" s="225">
        <v>0</v>
      </c>
      <c r="T106" s="226">
        <f>S106*H106</f>
        <v>0</v>
      </c>
      <c r="U106" s="42"/>
      <c r="V106" s="42"/>
      <c r="W106" s="42"/>
      <c r="X106" s="42"/>
      <c r="Y106" s="42"/>
      <c r="Z106" s="42"/>
      <c r="AA106" s="42"/>
      <c r="AB106" s="42"/>
      <c r="AC106" s="42"/>
      <c r="AD106" s="42"/>
      <c r="AE106" s="42"/>
      <c r="AR106" s="227" t="s">
        <v>241</v>
      </c>
      <c r="AT106" s="227" t="s">
        <v>280</v>
      </c>
      <c r="AU106" s="227" t="s">
        <v>86</v>
      </c>
      <c r="AY106" s="20" t="s">
        <v>219</v>
      </c>
      <c r="BE106" s="228">
        <f>IF(N106="základní",J106,0)</f>
        <v>0</v>
      </c>
      <c r="BF106" s="228">
        <f>IF(N106="snížená",J106,0)</f>
        <v>0</v>
      </c>
      <c r="BG106" s="228">
        <f>IF(N106="zákl. přenesená",J106,0)</f>
        <v>0</v>
      </c>
      <c r="BH106" s="228">
        <f>IF(N106="sníž. přenesená",J106,0)</f>
        <v>0</v>
      </c>
      <c r="BI106" s="228">
        <f>IF(N106="nulová",J106,0)</f>
        <v>0</v>
      </c>
      <c r="BJ106" s="20" t="s">
        <v>84</v>
      </c>
      <c r="BK106" s="228">
        <f>ROUND(I106*H106,2)</f>
        <v>0</v>
      </c>
      <c r="BL106" s="20" t="s">
        <v>241</v>
      </c>
      <c r="BM106" s="227" t="s">
        <v>1042</v>
      </c>
    </row>
    <row r="107" s="2" customFormat="1" ht="24.15" customHeight="1">
      <c r="A107" s="42"/>
      <c r="B107" s="43"/>
      <c r="C107" s="216" t="s">
        <v>286</v>
      </c>
      <c r="D107" s="216" t="s">
        <v>221</v>
      </c>
      <c r="E107" s="217" t="s">
        <v>1043</v>
      </c>
      <c r="F107" s="218" t="s">
        <v>1044</v>
      </c>
      <c r="G107" s="219" t="s">
        <v>240</v>
      </c>
      <c r="H107" s="220">
        <v>3</v>
      </c>
      <c r="I107" s="221"/>
      <c r="J107" s="222">
        <f>ROUND(I107*H107,2)</f>
        <v>0</v>
      </c>
      <c r="K107" s="218" t="s">
        <v>1017</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1045</v>
      </c>
    </row>
    <row r="108" s="2" customFormat="1" ht="24.15" customHeight="1">
      <c r="A108" s="42"/>
      <c r="B108" s="43"/>
      <c r="C108" s="252" t="s">
        <v>290</v>
      </c>
      <c r="D108" s="252" t="s">
        <v>280</v>
      </c>
      <c r="E108" s="253" t="s">
        <v>1046</v>
      </c>
      <c r="F108" s="254" t="s">
        <v>1047</v>
      </c>
      <c r="G108" s="255" t="s">
        <v>240</v>
      </c>
      <c r="H108" s="256">
        <v>3</v>
      </c>
      <c r="I108" s="257"/>
      <c r="J108" s="258">
        <f>ROUND(I108*H108,2)</f>
        <v>0</v>
      </c>
      <c r="K108" s="254" t="s">
        <v>1017</v>
      </c>
      <c r="L108" s="259"/>
      <c r="M108" s="260" t="s">
        <v>32</v>
      </c>
      <c r="N108" s="261"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262</v>
      </c>
      <c r="AT108" s="227" t="s">
        <v>280</v>
      </c>
      <c r="AU108" s="227" t="s">
        <v>86</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1048</v>
      </c>
    </row>
    <row r="109" s="2" customFormat="1" ht="16.5" customHeight="1">
      <c r="A109" s="42"/>
      <c r="B109" s="43"/>
      <c r="C109" s="252" t="s">
        <v>295</v>
      </c>
      <c r="D109" s="252" t="s">
        <v>280</v>
      </c>
      <c r="E109" s="253" t="s">
        <v>1030</v>
      </c>
      <c r="F109" s="254" t="s">
        <v>1031</v>
      </c>
      <c r="G109" s="255" t="s">
        <v>240</v>
      </c>
      <c r="H109" s="256">
        <v>6</v>
      </c>
      <c r="I109" s="257"/>
      <c r="J109" s="258">
        <f>ROUND(I109*H109,2)</f>
        <v>0</v>
      </c>
      <c r="K109" s="254" t="s">
        <v>1017</v>
      </c>
      <c r="L109" s="259"/>
      <c r="M109" s="260" t="s">
        <v>32</v>
      </c>
      <c r="N109" s="261" t="s">
        <v>48</v>
      </c>
      <c r="O109" s="88"/>
      <c r="P109" s="225">
        <f>O109*H109</f>
        <v>0</v>
      </c>
      <c r="Q109" s="225">
        <v>0.0032000000000000002</v>
      </c>
      <c r="R109" s="225">
        <f>Q109*H109</f>
        <v>0.019200000000000002</v>
      </c>
      <c r="S109" s="225">
        <v>0</v>
      </c>
      <c r="T109" s="226">
        <f>S109*H109</f>
        <v>0</v>
      </c>
      <c r="U109" s="42"/>
      <c r="V109" s="42"/>
      <c r="W109" s="42"/>
      <c r="X109" s="42"/>
      <c r="Y109" s="42"/>
      <c r="Z109" s="42"/>
      <c r="AA109" s="42"/>
      <c r="AB109" s="42"/>
      <c r="AC109" s="42"/>
      <c r="AD109" s="42"/>
      <c r="AE109" s="42"/>
      <c r="AR109" s="227" t="s">
        <v>241</v>
      </c>
      <c r="AT109" s="227" t="s">
        <v>280</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241</v>
      </c>
      <c r="BM109" s="227" t="s">
        <v>1049</v>
      </c>
    </row>
    <row r="110" s="2" customFormat="1" ht="24.15" customHeight="1">
      <c r="A110" s="42"/>
      <c r="B110" s="43"/>
      <c r="C110" s="216" t="s">
        <v>8</v>
      </c>
      <c r="D110" s="216" t="s">
        <v>221</v>
      </c>
      <c r="E110" s="217" t="s">
        <v>1050</v>
      </c>
      <c r="F110" s="218" t="s">
        <v>1051</v>
      </c>
      <c r="G110" s="219" t="s">
        <v>240</v>
      </c>
      <c r="H110" s="220">
        <v>35</v>
      </c>
      <c r="I110" s="221"/>
      <c r="J110" s="222">
        <f>ROUND(I110*H110,2)</f>
        <v>0</v>
      </c>
      <c r="K110" s="218" t="s">
        <v>1017</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86</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1052</v>
      </c>
    </row>
    <row r="111" s="15" customFormat="1">
      <c r="A111" s="15"/>
      <c r="B111" s="266"/>
      <c r="C111" s="267"/>
      <c r="D111" s="231" t="s">
        <v>228</v>
      </c>
      <c r="E111" s="268" t="s">
        <v>32</v>
      </c>
      <c r="F111" s="269" t="s">
        <v>1053</v>
      </c>
      <c r="G111" s="267"/>
      <c r="H111" s="268" t="s">
        <v>32</v>
      </c>
      <c r="I111" s="270"/>
      <c r="J111" s="267"/>
      <c r="K111" s="267"/>
      <c r="L111" s="271"/>
      <c r="M111" s="272"/>
      <c r="N111" s="273"/>
      <c r="O111" s="273"/>
      <c r="P111" s="273"/>
      <c r="Q111" s="273"/>
      <c r="R111" s="273"/>
      <c r="S111" s="273"/>
      <c r="T111" s="274"/>
      <c r="U111" s="15"/>
      <c r="V111" s="15"/>
      <c r="W111" s="15"/>
      <c r="X111" s="15"/>
      <c r="Y111" s="15"/>
      <c r="Z111" s="15"/>
      <c r="AA111" s="15"/>
      <c r="AB111" s="15"/>
      <c r="AC111" s="15"/>
      <c r="AD111" s="15"/>
      <c r="AE111" s="15"/>
      <c r="AT111" s="275" t="s">
        <v>228</v>
      </c>
      <c r="AU111" s="275" t="s">
        <v>86</v>
      </c>
      <c r="AV111" s="15" t="s">
        <v>84</v>
      </c>
      <c r="AW111" s="15" t="s">
        <v>39</v>
      </c>
      <c r="AX111" s="15" t="s">
        <v>77</v>
      </c>
      <c r="AY111" s="275" t="s">
        <v>219</v>
      </c>
    </row>
    <row r="112" s="13" customFormat="1">
      <c r="A112" s="13"/>
      <c r="B112" s="229"/>
      <c r="C112" s="230"/>
      <c r="D112" s="231" t="s">
        <v>228</v>
      </c>
      <c r="E112" s="232" t="s">
        <v>32</v>
      </c>
      <c r="F112" s="233" t="s">
        <v>541</v>
      </c>
      <c r="G112" s="230"/>
      <c r="H112" s="234">
        <v>68</v>
      </c>
      <c r="I112" s="235"/>
      <c r="J112" s="230"/>
      <c r="K112" s="230"/>
      <c r="L112" s="236"/>
      <c r="M112" s="237"/>
      <c r="N112" s="238"/>
      <c r="O112" s="238"/>
      <c r="P112" s="238"/>
      <c r="Q112" s="238"/>
      <c r="R112" s="238"/>
      <c r="S112" s="238"/>
      <c r="T112" s="239"/>
      <c r="U112" s="13"/>
      <c r="V112" s="13"/>
      <c r="W112" s="13"/>
      <c r="X112" s="13"/>
      <c r="Y112" s="13"/>
      <c r="Z112" s="13"/>
      <c r="AA112" s="13"/>
      <c r="AB112" s="13"/>
      <c r="AC112" s="13"/>
      <c r="AD112" s="13"/>
      <c r="AE112" s="13"/>
      <c r="AT112" s="240" t="s">
        <v>228</v>
      </c>
      <c r="AU112" s="240" t="s">
        <v>86</v>
      </c>
      <c r="AV112" s="13" t="s">
        <v>86</v>
      </c>
      <c r="AW112" s="13" t="s">
        <v>39</v>
      </c>
      <c r="AX112" s="13" t="s">
        <v>77</v>
      </c>
      <c r="AY112" s="240" t="s">
        <v>219</v>
      </c>
    </row>
    <row r="113" s="15" customFormat="1">
      <c r="A113" s="15"/>
      <c r="B113" s="266"/>
      <c r="C113" s="267"/>
      <c r="D113" s="231" t="s">
        <v>228</v>
      </c>
      <c r="E113" s="268" t="s">
        <v>32</v>
      </c>
      <c r="F113" s="269" t="s">
        <v>1054</v>
      </c>
      <c r="G113" s="267"/>
      <c r="H113" s="268" t="s">
        <v>32</v>
      </c>
      <c r="I113" s="270"/>
      <c r="J113" s="267"/>
      <c r="K113" s="267"/>
      <c r="L113" s="271"/>
      <c r="M113" s="272"/>
      <c r="N113" s="273"/>
      <c r="O113" s="273"/>
      <c r="P113" s="273"/>
      <c r="Q113" s="273"/>
      <c r="R113" s="273"/>
      <c r="S113" s="273"/>
      <c r="T113" s="274"/>
      <c r="U113" s="15"/>
      <c r="V113" s="15"/>
      <c r="W113" s="15"/>
      <c r="X113" s="15"/>
      <c r="Y113" s="15"/>
      <c r="Z113" s="15"/>
      <c r="AA113" s="15"/>
      <c r="AB113" s="15"/>
      <c r="AC113" s="15"/>
      <c r="AD113" s="15"/>
      <c r="AE113" s="15"/>
      <c r="AT113" s="275" t="s">
        <v>228</v>
      </c>
      <c r="AU113" s="275" t="s">
        <v>86</v>
      </c>
      <c r="AV113" s="15" t="s">
        <v>84</v>
      </c>
      <c r="AW113" s="15" t="s">
        <v>39</v>
      </c>
      <c r="AX113" s="15" t="s">
        <v>77</v>
      </c>
      <c r="AY113" s="275" t="s">
        <v>219</v>
      </c>
    </row>
    <row r="114" s="13" customFormat="1">
      <c r="A114" s="13"/>
      <c r="B114" s="229"/>
      <c r="C114" s="230"/>
      <c r="D114" s="231" t="s">
        <v>228</v>
      </c>
      <c r="E114" s="232" t="s">
        <v>32</v>
      </c>
      <c r="F114" s="233" t="s">
        <v>86</v>
      </c>
      <c r="G114" s="230"/>
      <c r="H114" s="234">
        <v>2</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77</v>
      </c>
      <c r="AY114" s="240" t="s">
        <v>219</v>
      </c>
    </row>
    <row r="115" s="16" customFormat="1">
      <c r="A115" s="16"/>
      <c r="B115" s="280"/>
      <c r="C115" s="281"/>
      <c r="D115" s="231" t="s">
        <v>228</v>
      </c>
      <c r="E115" s="282" t="s">
        <v>32</v>
      </c>
      <c r="F115" s="283" t="s">
        <v>789</v>
      </c>
      <c r="G115" s="281"/>
      <c r="H115" s="284">
        <v>70</v>
      </c>
      <c r="I115" s="285"/>
      <c r="J115" s="281"/>
      <c r="K115" s="281"/>
      <c r="L115" s="286"/>
      <c r="M115" s="287"/>
      <c r="N115" s="288"/>
      <c r="O115" s="288"/>
      <c r="P115" s="288"/>
      <c r="Q115" s="288"/>
      <c r="R115" s="288"/>
      <c r="S115" s="288"/>
      <c r="T115" s="289"/>
      <c r="U115" s="16"/>
      <c r="V115" s="16"/>
      <c r="W115" s="16"/>
      <c r="X115" s="16"/>
      <c r="Y115" s="16"/>
      <c r="Z115" s="16"/>
      <c r="AA115" s="16"/>
      <c r="AB115" s="16"/>
      <c r="AC115" s="16"/>
      <c r="AD115" s="16"/>
      <c r="AE115" s="16"/>
      <c r="AT115" s="290" t="s">
        <v>228</v>
      </c>
      <c r="AU115" s="290" t="s">
        <v>86</v>
      </c>
      <c r="AV115" s="16" t="s">
        <v>237</v>
      </c>
      <c r="AW115" s="16" t="s">
        <v>39</v>
      </c>
      <c r="AX115" s="16" t="s">
        <v>77</v>
      </c>
      <c r="AY115" s="290" t="s">
        <v>219</v>
      </c>
    </row>
    <row r="116" s="13" customFormat="1">
      <c r="A116" s="13"/>
      <c r="B116" s="229"/>
      <c r="C116" s="230"/>
      <c r="D116" s="231" t="s">
        <v>228</v>
      </c>
      <c r="E116" s="232" t="s">
        <v>32</v>
      </c>
      <c r="F116" s="233" t="s">
        <v>1055</v>
      </c>
      <c r="G116" s="230"/>
      <c r="H116" s="234">
        <v>35</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2" customFormat="1" ht="24.15" customHeight="1">
      <c r="A117" s="42"/>
      <c r="B117" s="43"/>
      <c r="C117" s="252" t="s">
        <v>302</v>
      </c>
      <c r="D117" s="252" t="s">
        <v>280</v>
      </c>
      <c r="E117" s="253" t="s">
        <v>1056</v>
      </c>
      <c r="F117" s="254" t="s">
        <v>1057</v>
      </c>
      <c r="G117" s="255" t="s">
        <v>240</v>
      </c>
      <c r="H117" s="256">
        <v>70</v>
      </c>
      <c r="I117" s="257"/>
      <c r="J117" s="258">
        <f>ROUND(I117*H117,2)</f>
        <v>0</v>
      </c>
      <c r="K117" s="254" t="s">
        <v>1017</v>
      </c>
      <c r="L117" s="259"/>
      <c r="M117" s="260" t="s">
        <v>32</v>
      </c>
      <c r="N117" s="261" t="s">
        <v>48</v>
      </c>
      <c r="O117" s="88"/>
      <c r="P117" s="225">
        <f>O117*H117</f>
        <v>0</v>
      </c>
      <c r="Q117" s="225">
        <v>0.0054999999999999997</v>
      </c>
      <c r="R117" s="225">
        <f>Q117*H117</f>
        <v>0.38499999999999995</v>
      </c>
      <c r="S117" s="225">
        <v>0</v>
      </c>
      <c r="T117" s="226">
        <f>S117*H117</f>
        <v>0</v>
      </c>
      <c r="U117" s="42"/>
      <c r="V117" s="42"/>
      <c r="W117" s="42"/>
      <c r="X117" s="42"/>
      <c r="Y117" s="42"/>
      <c r="Z117" s="42"/>
      <c r="AA117" s="42"/>
      <c r="AB117" s="42"/>
      <c r="AC117" s="42"/>
      <c r="AD117" s="42"/>
      <c r="AE117" s="42"/>
      <c r="AR117" s="227" t="s">
        <v>241</v>
      </c>
      <c r="AT117" s="227" t="s">
        <v>280</v>
      </c>
      <c r="AU117" s="227" t="s">
        <v>86</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241</v>
      </c>
      <c r="BM117" s="227" t="s">
        <v>1058</v>
      </c>
    </row>
    <row r="118" s="15" customFormat="1">
      <c r="A118" s="15"/>
      <c r="B118" s="266"/>
      <c r="C118" s="267"/>
      <c r="D118" s="231" t="s">
        <v>228</v>
      </c>
      <c r="E118" s="268" t="s">
        <v>32</v>
      </c>
      <c r="F118" s="269" t="s">
        <v>1053</v>
      </c>
      <c r="G118" s="267"/>
      <c r="H118" s="268" t="s">
        <v>32</v>
      </c>
      <c r="I118" s="270"/>
      <c r="J118" s="267"/>
      <c r="K118" s="267"/>
      <c r="L118" s="271"/>
      <c r="M118" s="272"/>
      <c r="N118" s="273"/>
      <c r="O118" s="273"/>
      <c r="P118" s="273"/>
      <c r="Q118" s="273"/>
      <c r="R118" s="273"/>
      <c r="S118" s="273"/>
      <c r="T118" s="274"/>
      <c r="U118" s="15"/>
      <c r="V118" s="15"/>
      <c r="W118" s="15"/>
      <c r="X118" s="15"/>
      <c r="Y118" s="15"/>
      <c r="Z118" s="15"/>
      <c r="AA118" s="15"/>
      <c r="AB118" s="15"/>
      <c r="AC118" s="15"/>
      <c r="AD118" s="15"/>
      <c r="AE118" s="15"/>
      <c r="AT118" s="275" t="s">
        <v>228</v>
      </c>
      <c r="AU118" s="275" t="s">
        <v>86</v>
      </c>
      <c r="AV118" s="15" t="s">
        <v>84</v>
      </c>
      <c r="AW118" s="15" t="s">
        <v>39</v>
      </c>
      <c r="AX118" s="15" t="s">
        <v>77</v>
      </c>
      <c r="AY118" s="275" t="s">
        <v>219</v>
      </c>
    </row>
    <row r="119" s="13" customFormat="1">
      <c r="A119" s="13"/>
      <c r="B119" s="229"/>
      <c r="C119" s="230"/>
      <c r="D119" s="231" t="s">
        <v>228</v>
      </c>
      <c r="E119" s="232" t="s">
        <v>32</v>
      </c>
      <c r="F119" s="233" t="s">
        <v>541</v>
      </c>
      <c r="G119" s="230"/>
      <c r="H119" s="234">
        <v>68</v>
      </c>
      <c r="I119" s="235"/>
      <c r="J119" s="230"/>
      <c r="K119" s="230"/>
      <c r="L119" s="236"/>
      <c r="M119" s="237"/>
      <c r="N119" s="238"/>
      <c r="O119" s="238"/>
      <c r="P119" s="238"/>
      <c r="Q119" s="238"/>
      <c r="R119" s="238"/>
      <c r="S119" s="238"/>
      <c r="T119" s="239"/>
      <c r="U119" s="13"/>
      <c r="V119" s="13"/>
      <c r="W119" s="13"/>
      <c r="X119" s="13"/>
      <c r="Y119" s="13"/>
      <c r="Z119" s="13"/>
      <c r="AA119" s="13"/>
      <c r="AB119" s="13"/>
      <c r="AC119" s="13"/>
      <c r="AD119" s="13"/>
      <c r="AE119" s="13"/>
      <c r="AT119" s="240" t="s">
        <v>228</v>
      </c>
      <c r="AU119" s="240" t="s">
        <v>86</v>
      </c>
      <c r="AV119" s="13" t="s">
        <v>86</v>
      </c>
      <c r="AW119" s="13" t="s">
        <v>39</v>
      </c>
      <c r="AX119" s="13" t="s">
        <v>77</v>
      </c>
      <c r="AY119" s="240" t="s">
        <v>219</v>
      </c>
    </row>
    <row r="120" s="15" customFormat="1">
      <c r="A120" s="15"/>
      <c r="B120" s="266"/>
      <c r="C120" s="267"/>
      <c r="D120" s="231" t="s">
        <v>228</v>
      </c>
      <c r="E120" s="268" t="s">
        <v>32</v>
      </c>
      <c r="F120" s="269" t="s">
        <v>1054</v>
      </c>
      <c r="G120" s="267"/>
      <c r="H120" s="268" t="s">
        <v>32</v>
      </c>
      <c r="I120" s="270"/>
      <c r="J120" s="267"/>
      <c r="K120" s="267"/>
      <c r="L120" s="271"/>
      <c r="M120" s="272"/>
      <c r="N120" s="273"/>
      <c r="O120" s="273"/>
      <c r="P120" s="273"/>
      <c r="Q120" s="273"/>
      <c r="R120" s="273"/>
      <c r="S120" s="273"/>
      <c r="T120" s="274"/>
      <c r="U120" s="15"/>
      <c r="V120" s="15"/>
      <c r="W120" s="15"/>
      <c r="X120" s="15"/>
      <c r="Y120" s="15"/>
      <c r="Z120" s="15"/>
      <c r="AA120" s="15"/>
      <c r="AB120" s="15"/>
      <c r="AC120" s="15"/>
      <c r="AD120" s="15"/>
      <c r="AE120" s="15"/>
      <c r="AT120" s="275" t="s">
        <v>228</v>
      </c>
      <c r="AU120" s="275" t="s">
        <v>86</v>
      </c>
      <c r="AV120" s="15" t="s">
        <v>84</v>
      </c>
      <c r="AW120" s="15" t="s">
        <v>39</v>
      </c>
      <c r="AX120" s="15" t="s">
        <v>77</v>
      </c>
      <c r="AY120" s="275" t="s">
        <v>219</v>
      </c>
    </row>
    <row r="121" s="13" customFormat="1">
      <c r="A121" s="13"/>
      <c r="B121" s="229"/>
      <c r="C121" s="230"/>
      <c r="D121" s="231" t="s">
        <v>228</v>
      </c>
      <c r="E121" s="232" t="s">
        <v>32</v>
      </c>
      <c r="F121" s="233" t="s">
        <v>86</v>
      </c>
      <c r="G121" s="230"/>
      <c r="H121" s="234">
        <v>2</v>
      </c>
      <c r="I121" s="235"/>
      <c r="J121" s="230"/>
      <c r="K121" s="230"/>
      <c r="L121" s="236"/>
      <c r="M121" s="237"/>
      <c r="N121" s="238"/>
      <c r="O121" s="238"/>
      <c r="P121" s="238"/>
      <c r="Q121" s="238"/>
      <c r="R121" s="238"/>
      <c r="S121" s="238"/>
      <c r="T121" s="239"/>
      <c r="U121" s="13"/>
      <c r="V121" s="13"/>
      <c r="W121" s="13"/>
      <c r="X121" s="13"/>
      <c r="Y121" s="13"/>
      <c r="Z121" s="13"/>
      <c r="AA121" s="13"/>
      <c r="AB121" s="13"/>
      <c r="AC121" s="13"/>
      <c r="AD121" s="13"/>
      <c r="AE121" s="13"/>
      <c r="AT121" s="240" t="s">
        <v>228</v>
      </c>
      <c r="AU121" s="240" t="s">
        <v>86</v>
      </c>
      <c r="AV121" s="13" t="s">
        <v>86</v>
      </c>
      <c r="AW121" s="13" t="s">
        <v>39</v>
      </c>
      <c r="AX121" s="13" t="s">
        <v>77</v>
      </c>
      <c r="AY121" s="240" t="s">
        <v>219</v>
      </c>
    </row>
    <row r="122" s="14" customFormat="1">
      <c r="A122" s="14"/>
      <c r="B122" s="241"/>
      <c r="C122" s="242"/>
      <c r="D122" s="231" t="s">
        <v>228</v>
      </c>
      <c r="E122" s="243" t="s">
        <v>32</v>
      </c>
      <c r="F122" s="244" t="s">
        <v>231</v>
      </c>
      <c r="G122" s="242"/>
      <c r="H122" s="245">
        <v>70</v>
      </c>
      <c r="I122" s="246"/>
      <c r="J122" s="242"/>
      <c r="K122" s="242"/>
      <c r="L122" s="247"/>
      <c r="M122" s="248"/>
      <c r="N122" s="249"/>
      <c r="O122" s="249"/>
      <c r="P122" s="249"/>
      <c r="Q122" s="249"/>
      <c r="R122" s="249"/>
      <c r="S122" s="249"/>
      <c r="T122" s="250"/>
      <c r="U122" s="14"/>
      <c r="V122" s="14"/>
      <c r="W122" s="14"/>
      <c r="X122" s="14"/>
      <c r="Y122" s="14"/>
      <c r="Z122" s="14"/>
      <c r="AA122" s="14"/>
      <c r="AB122" s="14"/>
      <c r="AC122" s="14"/>
      <c r="AD122" s="14"/>
      <c r="AE122" s="14"/>
      <c r="AT122" s="251" t="s">
        <v>228</v>
      </c>
      <c r="AU122" s="251" t="s">
        <v>86</v>
      </c>
      <c r="AV122" s="14" t="s">
        <v>226</v>
      </c>
      <c r="AW122" s="14" t="s">
        <v>39</v>
      </c>
      <c r="AX122" s="14" t="s">
        <v>84</v>
      </c>
      <c r="AY122" s="251" t="s">
        <v>219</v>
      </c>
    </row>
    <row r="123" s="2" customFormat="1" ht="16.5" customHeight="1">
      <c r="A123" s="42"/>
      <c r="B123" s="43"/>
      <c r="C123" s="252" t="s">
        <v>308</v>
      </c>
      <c r="D123" s="252" t="s">
        <v>280</v>
      </c>
      <c r="E123" s="253" t="s">
        <v>1030</v>
      </c>
      <c r="F123" s="254" t="s">
        <v>1031</v>
      </c>
      <c r="G123" s="255" t="s">
        <v>240</v>
      </c>
      <c r="H123" s="256">
        <v>35</v>
      </c>
      <c r="I123" s="257"/>
      <c r="J123" s="258">
        <f>ROUND(I123*H123,2)</f>
        <v>0</v>
      </c>
      <c r="K123" s="254" t="s">
        <v>1017</v>
      </c>
      <c r="L123" s="259"/>
      <c r="M123" s="260" t="s">
        <v>32</v>
      </c>
      <c r="N123" s="261" t="s">
        <v>48</v>
      </c>
      <c r="O123" s="88"/>
      <c r="P123" s="225">
        <f>O123*H123</f>
        <v>0</v>
      </c>
      <c r="Q123" s="225">
        <v>0.0032000000000000002</v>
      </c>
      <c r="R123" s="225">
        <f>Q123*H123</f>
        <v>0.112</v>
      </c>
      <c r="S123" s="225">
        <v>0</v>
      </c>
      <c r="T123" s="226">
        <f>S123*H123</f>
        <v>0</v>
      </c>
      <c r="U123" s="42"/>
      <c r="V123" s="42"/>
      <c r="W123" s="42"/>
      <c r="X123" s="42"/>
      <c r="Y123" s="42"/>
      <c r="Z123" s="42"/>
      <c r="AA123" s="42"/>
      <c r="AB123" s="42"/>
      <c r="AC123" s="42"/>
      <c r="AD123" s="42"/>
      <c r="AE123" s="42"/>
      <c r="AR123" s="227" t="s">
        <v>241</v>
      </c>
      <c r="AT123" s="227" t="s">
        <v>280</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241</v>
      </c>
      <c r="BM123" s="227" t="s">
        <v>1059</v>
      </c>
    </row>
    <row r="124" s="2" customFormat="1" ht="16.5" customHeight="1">
      <c r="A124" s="42"/>
      <c r="B124" s="43"/>
      <c r="C124" s="216" t="s">
        <v>312</v>
      </c>
      <c r="D124" s="216" t="s">
        <v>221</v>
      </c>
      <c r="E124" s="217" t="s">
        <v>1022</v>
      </c>
      <c r="F124" s="218" t="s">
        <v>1023</v>
      </c>
      <c r="G124" s="219" t="s">
        <v>240</v>
      </c>
      <c r="H124" s="220">
        <v>2</v>
      </c>
      <c r="I124" s="221"/>
      <c r="J124" s="222">
        <f>ROUND(I124*H124,2)</f>
        <v>0</v>
      </c>
      <c r="K124" s="218" t="s">
        <v>1017</v>
      </c>
      <c r="L124" s="48"/>
      <c r="M124" s="223" t="s">
        <v>32</v>
      </c>
      <c r="N124" s="224" t="s">
        <v>48</v>
      </c>
      <c r="O124" s="88"/>
      <c r="P124" s="225">
        <f>O124*H124</f>
        <v>0</v>
      </c>
      <c r="Q124" s="225">
        <v>0</v>
      </c>
      <c r="R124" s="225">
        <f>Q124*H124</f>
        <v>0</v>
      </c>
      <c r="S124" s="225">
        <v>0</v>
      </c>
      <c r="T124" s="226">
        <f>S124*H124</f>
        <v>0</v>
      </c>
      <c r="U124" s="42"/>
      <c r="V124" s="42"/>
      <c r="W124" s="42"/>
      <c r="X124" s="42"/>
      <c r="Y124" s="42"/>
      <c r="Z124" s="42"/>
      <c r="AA124" s="42"/>
      <c r="AB124" s="42"/>
      <c r="AC124" s="42"/>
      <c r="AD124" s="42"/>
      <c r="AE124" s="42"/>
      <c r="AR124" s="227" t="s">
        <v>226</v>
      </c>
      <c r="AT124" s="227" t="s">
        <v>221</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1060</v>
      </c>
    </row>
    <row r="125" s="15" customFormat="1">
      <c r="A125" s="15"/>
      <c r="B125" s="266"/>
      <c r="C125" s="267"/>
      <c r="D125" s="231" t="s">
        <v>228</v>
      </c>
      <c r="E125" s="268" t="s">
        <v>32</v>
      </c>
      <c r="F125" s="269" t="s">
        <v>1061</v>
      </c>
      <c r="G125" s="267"/>
      <c r="H125" s="268" t="s">
        <v>32</v>
      </c>
      <c r="I125" s="270"/>
      <c r="J125" s="267"/>
      <c r="K125" s="267"/>
      <c r="L125" s="271"/>
      <c r="M125" s="272"/>
      <c r="N125" s="273"/>
      <c r="O125" s="273"/>
      <c r="P125" s="273"/>
      <c r="Q125" s="273"/>
      <c r="R125" s="273"/>
      <c r="S125" s="273"/>
      <c r="T125" s="274"/>
      <c r="U125" s="15"/>
      <c r="V125" s="15"/>
      <c r="W125" s="15"/>
      <c r="X125" s="15"/>
      <c r="Y125" s="15"/>
      <c r="Z125" s="15"/>
      <c r="AA125" s="15"/>
      <c r="AB125" s="15"/>
      <c r="AC125" s="15"/>
      <c r="AD125" s="15"/>
      <c r="AE125" s="15"/>
      <c r="AT125" s="275" t="s">
        <v>228</v>
      </c>
      <c r="AU125" s="275" t="s">
        <v>86</v>
      </c>
      <c r="AV125" s="15" t="s">
        <v>84</v>
      </c>
      <c r="AW125" s="15" t="s">
        <v>39</v>
      </c>
      <c r="AX125" s="15" t="s">
        <v>77</v>
      </c>
      <c r="AY125" s="275" t="s">
        <v>219</v>
      </c>
    </row>
    <row r="126" s="13" customFormat="1">
      <c r="A126" s="13"/>
      <c r="B126" s="229"/>
      <c r="C126" s="230"/>
      <c r="D126" s="231" t="s">
        <v>228</v>
      </c>
      <c r="E126" s="232" t="s">
        <v>32</v>
      </c>
      <c r="F126" s="233" t="s">
        <v>1062</v>
      </c>
      <c r="G126" s="230"/>
      <c r="H126" s="234">
        <v>2</v>
      </c>
      <c r="I126" s="235"/>
      <c r="J126" s="230"/>
      <c r="K126" s="230"/>
      <c r="L126" s="236"/>
      <c r="M126" s="237"/>
      <c r="N126" s="238"/>
      <c r="O126" s="238"/>
      <c r="P126" s="238"/>
      <c r="Q126" s="238"/>
      <c r="R126" s="238"/>
      <c r="S126" s="238"/>
      <c r="T126" s="239"/>
      <c r="U126" s="13"/>
      <c r="V126" s="13"/>
      <c r="W126" s="13"/>
      <c r="X126" s="13"/>
      <c r="Y126" s="13"/>
      <c r="Z126" s="13"/>
      <c r="AA126" s="13"/>
      <c r="AB126" s="13"/>
      <c r="AC126" s="13"/>
      <c r="AD126" s="13"/>
      <c r="AE126" s="13"/>
      <c r="AT126" s="240" t="s">
        <v>228</v>
      </c>
      <c r="AU126" s="240" t="s">
        <v>86</v>
      </c>
      <c r="AV126" s="13" t="s">
        <v>86</v>
      </c>
      <c r="AW126" s="13" t="s">
        <v>39</v>
      </c>
      <c r="AX126" s="13" t="s">
        <v>84</v>
      </c>
      <c r="AY126" s="240" t="s">
        <v>219</v>
      </c>
    </row>
    <row r="127" s="2" customFormat="1" ht="33" customHeight="1">
      <c r="A127" s="42"/>
      <c r="B127" s="43"/>
      <c r="C127" s="252" t="s">
        <v>316</v>
      </c>
      <c r="D127" s="252" t="s">
        <v>280</v>
      </c>
      <c r="E127" s="253" t="s">
        <v>1063</v>
      </c>
      <c r="F127" s="254" t="s">
        <v>1064</v>
      </c>
      <c r="G127" s="255" t="s">
        <v>240</v>
      </c>
      <c r="H127" s="256">
        <v>2</v>
      </c>
      <c r="I127" s="257"/>
      <c r="J127" s="258">
        <f>ROUND(I127*H127,2)</f>
        <v>0</v>
      </c>
      <c r="K127" s="254" t="s">
        <v>1017</v>
      </c>
      <c r="L127" s="259"/>
      <c r="M127" s="260" t="s">
        <v>32</v>
      </c>
      <c r="N127" s="261" t="s">
        <v>48</v>
      </c>
      <c r="O127" s="88"/>
      <c r="P127" s="225">
        <f>O127*H127</f>
        <v>0</v>
      </c>
      <c r="Q127" s="225">
        <v>0.0035000000000000001</v>
      </c>
      <c r="R127" s="225">
        <f>Q127*H127</f>
        <v>0.0070000000000000001</v>
      </c>
      <c r="S127" s="225">
        <v>0</v>
      </c>
      <c r="T127" s="226">
        <f>S127*H127</f>
        <v>0</v>
      </c>
      <c r="U127" s="42"/>
      <c r="V127" s="42"/>
      <c r="W127" s="42"/>
      <c r="X127" s="42"/>
      <c r="Y127" s="42"/>
      <c r="Z127" s="42"/>
      <c r="AA127" s="42"/>
      <c r="AB127" s="42"/>
      <c r="AC127" s="42"/>
      <c r="AD127" s="42"/>
      <c r="AE127" s="42"/>
      <c r="AR127" s="227" t="s">
        <v>241</v>
      </c>
      <c r="AT127" s="227" t="s">
        <v>280</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241</v>
      </c>
      <c r="BM127" s="227" t="s">
        <v>1065</v>
      </c>
    </row>
    <row r="128" s="2" customFormat="1" ht="16.5" customHeight="1">
      <c r="A128" s="42"/>
      <c r="B128" s="43"/>
      <c r="C128" s="252" t="s">
        <v>320</v>
      </c>
      <c r="D128" s="252" t="s">
        <v>280</v>
      </c>
      <c r="E128" s="253" t="s">
        <v>1030</v>
      </c>
      <c r="F128" s="254" t="s">
        <v>1031</v>
      </c>
      <c r="G128" s="255" t="s">
        <v>240</v>
      </c>
      <c r="H128" s="256">
        <v>2</v>
      </c>
      <c r="I128" s="257"/>
      <c r="J128" s="258">
        <f>ROUND(I128*H128,2)</f>
        <v>0</v>
      </c>
      <c r="K128" s="254" t="s">
        <v>1017</v>
      </c>
      <c r="L128" s="259"/>
      <c r="M128" s="260" t="s">
        <v>32</v>
      </c>
      <c r="N128" s="261" t="s">
        <v>48</v>
      </c>
      <c r="O128" s="88"/>
      <c r="P128" s="225">
        <f>O128*H128</f>
        <v>0</v>
      </c>
      <c r="Q128" s="225">
        <v>0.0032000000000000002</v>
      </c>
      <c r="R128" s="225">
        <f>Q128*H128</f>
        <v>0.0064000000000000003</v>
      </c>
      <c r="S128" s="225">
        <v>0</v>
      </c>
      <c r="T128" s="226">
        <f>S128*H128</f>
        <v>0</v>
      </c>
      <c r="U128" s="42"/>
      <c r="V128" s="42"/>
      <c r="W128" s="42"/>
      <c r="X128" s="42"/>
      <c r="Y128" s="42"/>
      <c r="Z128" s="42"/>
      <c r="AA128" s="42"/>
      <c r="AB128" s="42"/>
      <c r="AC128" s="42"/>
      <c r="AD128" s="42"/>
      <c r="AE128" s="42"/>
      <c r="AR128" s="227" t="s">
        <v>241</v>
      </c>
      <c r="AT128" s="227" t="s">
        <v>280</v>
      </c>
      <c r="AU128" s="227" t="s">
        <v>86</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241</v>
      </c>
      <c r="BM128" s="227" t="s">
        <v>1066</v>
      </c>
    </row>
    <row r="129" s="2" customFormat="1" ht="16.5" customHeight="1">
      <c r="A129" s="42"/>
      <c r="B129" s="43"/>
      <c r="C129" s="216" t="s">
        <v>7</v>
      </c>
      <c r="D129" s="216" t="s">
        <v>221</v>
      </c>
      <c r="E129" s="217" t="s">
        <v>1022</v>
      </c>
      <c r="F129" s="218" t="s">
        <v>1023</v>
      </c>
      <c r="G129" s="219" t="s">
        <v>240</v>
      </c>
      <c r="H129" s="220">
        <v>1</v>
      </c>
      <c r="I129" s="221"/>
      <c r="J129" s="222">
        <f>ROUND(I129*H129,2)</f>
        <v>0</v>
      </c>
      <c r="K129" s="218" t="s">
        <v>1017</v>
      </c>
      <c r="L129" s="48"/>
      <c r="M129" s="223" t="s">
        <v>32</v>
      </c>
      <c r="N129" s="224" t="s">
        <v>48</v>
      </c>
      <c r="O129" s="88"/>
      <c r="P129" s="225">
        <f>O129*H129</f>
        <v>0</v>
      </c>
      <c r="Q129" s="225">
        <v>0</v>
      </c>
      <c r="R129" s="225">
        <f>Q129*H129</f>
        <v>0</v>
      </c>
      <c r="S129" s="225">
        <v>0</v>
      </c>
      <c r="T129" s="226">
        <f>S129*H129</f>
        <v>0</v>
      </c>
      <c r="U129" s="42"/>
      <c r="V129" s="42"/>
      <c r="W129" s="42"/>
      <c r="X129" s="42"/>
      <c r="Y129" s="42"/>
      <c r="Z129" s="42"/>
      <c r="AA129" s="42"/>
      <c r="AB129" s="42"/>
      <c r="AC129" s="42"/>
      <c r="AD129" s="42"/>
      <c r="AE129" s="42"/>
      <c r="AR129" s="227" t="s">
        <v>226</v>
      </c>
      <c r="AT129" s="227" t="s">
        <v>221</v>
      </c>
      <c r="AU129" s="227" t="s">
        <v>86</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1067</v>
      </c>
    </row>
    <row r="130" s="15" customFormat="1">
      <c r="A130" s="15"/>
      <c r="B130" s="266"/>
      <c r="C130" s="267"/>
      <c r="D130" s="231" t="s">
        <v>228</v>
      </c>
      <c r="E130" s="268" t="s">
        <v>32</v>
      </c>
      <c r="F130" s="269" t="s">
        <v>1068</v>
      </c>
      <c r="G130" s="267"/>
      <c r="H130" s="268" t="s">
        <v>32</v>
      </c>
      <c r="I130" s="270"/>
      <c r="J130" s="267"/>
      <c r="K130" s="267"/>
      <c r="L130" s="271"/>
      <c r="M130" s="272"/>
      <c r="N130" s="273"/>
      <c r="O130" s="273"/>
      <c r="P130" s="273"/>
      <c r="Q130" s="273"/>
      <c r="R130" s="273"/>
      <c r="S130" s="273"/>
      <c r="T130" s="274"/>
      <c r="U130" s="15"/>
      <c r="V130" s="15"/>
      <c r="W130" s="15"/>
      <c r="X130" s="15"/>
      <c r="Y130" s="15"/>
      <c r="Z130" s="15"/>
      <c r="AA130" s="15"/>
      <c r="AB130" s="15"/>
      <c r="AC130" s="15"/>
      <c r="AD130" s="15"/>
      <c r="AE130" s="15"/>
      <c r="AT130" s="275" t="s">
        <v>228</v>
      </c>
      <c r="AU130" s="275" t="s">
        <v>86</v>
      </c>
      <c r="AV130" s="15" t="s">
        <v>84</v>
      </c>
      <c r="AW130" s="15" t="s">
        <v>39</v>
      </c>
      <c r="AX130" s="15" t="s">
        <v>77</v>
      </c>
      <c r="AY130" s="275" t="s">
        <v>219</v>
      </c>
    </row>
    <row r="131" s="13" customFormat="1">
      <c r="A131" s="13"/>
      <c r="B131" s="229"/>
      <c r="C131" s="230"/>
      <c r="D131" s="231" t="s">
        <v>228</v>
      </c>
      <c r="E131" s="232" t="s">
        <v>32</v>
      </c>
      <c r="F131" s="233" t="s">
        <v>1069</v>
      </c>
      <c r="G131" s="230"/>
      <c r="H131" s="234">
        <v>1</v>
      </c>
      <c r="I131" s="235"/>
      <c r="J131" s="230"/>
      <c r="K131" s="230"/>
      <c r="L131" s="236"/>
      <c r="M131" s="237"/>
      <c r="N131" s="238"/>
      <c r="O131" s="238"/>
      <c r="P131" s="238"/>
      <c r="Q131" s="238"/>
      <c r="R131" s="238"/>
      <c r="S131" s="238"/>
      <c r="T131" s="239"/>
      <c r="U131" s="13"/>
      <c r="V131" s="13"/>
      <c r="W131" s="13"/>
      <c r="X131" s="13"/>
      <c r="Y131" s="13"/>
      <c r="Z131" s="13"/>
      <c r="AA131" s="13"/>
      <c r="AB131" s="13"/>
      <c r="AC131" s="13"/>
      <c r="AD131" s="13"/>
      <c r="AE131" s="13"/>
      <c r="AT131" s="240" t="s">
        <v>228</v>
      </c>
      <c r="AU131" s="240" t="s">
        <v>86</v>
      </c>
      <c r="AV131" s="13" t="s">
        <v>86</v>
      </c>
      <c r="AW131" s="13" t="s">
        <v>39</v>
      </c>
      <c r="AX131" s="13" t="s">
        <v>77</v>
      </c>
      <c r="AY131" s="240" t="s">
        <v>219</v>
      </c>
    </row>
    <row r="132" s="14" customFormat="1">
      <c r="A132" s="14"/>
      <c r="B132" s="241"/>
      <c r="C132" s="242"/>
      <c r="D132" s="231" t="s">
        <v>228</v>
      </c>
      <c r="E132" s="243" t="s">
        <v>32</v>
      </c>
      <c r="F132" s="244" t="s">
        <v>231</v>
      </c>
      <c r="G132" s="242"/>
      <c r="H132" s="245">
        <v>1</v>
      </c>
      <c r="I132" s="246"/>
      <c r="J132" s="242"/>
      <c r="K132" s="242"/>
      <c r="L132" s="247"/>
      <c r="M132" s="248"/>
      <c r="N132" s="249"/>
      <c r="O132" s="249"/>
      <c r="P132" s="249"/>
      <c r="Q132" s="249"/>
      <c r="R132" s="249"/>
      <c r="S132" s="249"/>
      <c r="T132" s="250"/>
      <c r="U132" s="14"/>
      <c r="V132" s="14"/>
      <c r="W132" s="14"/>
      <c r="X132" s="14"/>
      <c r="Y132" s="14"/>
      <c r="Z132" s="14"/>
      <c r="AA132" s="14"/>
      <c r="AB132" s="14"/>
      <c r="AC132" s="14"/>
      <c r="AD132" s="14"/>
      <c r="AE132" s="14"/>
      <c r="AT132" s="251" t="s">
        <v>228</v>
      </c>
      <c r="AU132" s="251" t="s">
        <v>86</v>
      </c>
      <c r="AV132" s="14" t="s">
        <v>226</v>
      </c>
      <c r="AW132" s="14" t="s">
        <v>39</v>
      </c>
      <c r="AX132" s="14" t="s">
        <v>84</v>
      </c>
      <c r="AY132" s="251" t="s">
        <v>219</v>
      </c>
    </row>
    <row r="133" s="2" customFormat="1" ht="24.15" customHeight="1">
      <c r="A133" s="42"/>
      <c r="B133" s="43"/>
      <c r="C133" s="216" t="s">
        <v>327</v>
      </c>
      <c r="D133" s="216" t="s">
        <v>221</v>
      </c>
      <c r="E133" s="217" t="s">
        <v>1050</v>
      </c>
      <c r="F133" s="218" t="s">
        <v>1051</v>
      </c>
      <c r="G133" s="219" t="s">
        <v>240</v>
      </c>
      <c r="H133" s="220">
        <v>5</v>
      </c>
      <c r="I133" s="221"/>
      <c r="J133" s="222">
        <f>ROUND(I133*H133,2)</f>
        <v>0</v>
      </c>
      <c r="K133" s="218" t="s">
        <v>1017</v>
      </c>
      <c r="L133" s="48"/>
      <c r="M133" s="223" t="s">
        <v>32</v>
      </c>
      <c r="N133" s="224" t="s">
        <v>48</v>
      </c>
      <c r="O133" s="88"/>
      <c r="P133" s="225">
        <f>O133*H133</f>
        <v>0</v>
      </c>
      <c r="Q133" s="225">
        <v>0</v>
      </c>
      <c r="R133" s="225">
        <f>Q133*H133</f>
        <v>0</v>
      </c>
      <c r="S133" s="225">
        <v>0</v>
      </c>
      <c r="T133" s="226">
        <f>S133*H133</f>
        <v>0</v>
      </c>
      <c r="U133" s="42"/>
      <c r="V133" s="42"/>
      <c r="W133" s="42"/>
      <c r="X133" s="42"/>
      <c r="Y133" s="42"/>
      <c r="Z133" s="42"/>
      <c r="AA133" s="42"/>
      <c r="AB133" s="42"/>
      <c r="AC133" s="42"/>
      <c r="AD133" s="42"/>
      <c r="AE133" s="42"/>
      <c r="AR133" s="227" t="s">
        <v>226</v>
      </c>
      <c r="AT133" s="227" t="s">
        <v>221</v>
      </c>
      <c r="AU133" s="227" t="s">
        <v>86</v>
      </c>
      <c r="AY133" s="20" t="s">
        <v>219</v>
      </c>
      <c r="BE133" s="228">
        <f>IF(N133="základní",J133,0)</f>
        <v>0</v>
      </c>
      <c r="BF133" s="228">
        <f>IF(N133="snížená",J133,0)</f>
        <v>0</v>
      </c>
      <c r="BG133" s="228">
        <f>IF(N133="zákl. přenesená",J133,0)</f>
        <v>0</v>
      </c>
      <c r="BH133" s="228">
        <f>IF(N133="sníž. přenesená",J133,0)</f>
        <v>0</v>
      </c>
      <c r="BI133" s="228">
        <f>IF(N133="nulová",J133,0)</f>
        <v>0</v>
      </c>
      <c r="BJ133" s="20" t="s">
        <v>84</v>
      </c>
      <c r="BK133" s="228">
        <f>ROUND(I133*H133,2)</f>
        <v>0</v>
      </c>
      <c r="BL133" s="20" t="s">
        <v>226</v>
      </c>
      <c r="BM133" s="227" t="s">
        <v>1070</v>
      </c>
    </row>
    <row r="134" s="15" customFormat="1">
      <c r="A134" s="15"/>
      <c r="B134" s="266"/>
      <c r="C134" s="267"/>
      <c r="D134" s="231" t="s">
        <v>228</v>
      </c>
      <c r="E134" s="268" t="s">
        <v>32</v>
      </c>
      <c r="F134" s="269" t="s">
        <v>1068</v>
      </c>
      <c r="G134" s="267"/>
      <c r="H134" s="268" t="s">
        <v>32</v>
      </c>
      <c r="I134" s="270"/>
      <c r="J134" s="267"/>
      <c r="K134" s="267"/>
      <c r="L134" s="271"/>
      <c r="M134" s="272"/>
      <c r="N134" s="273"/>
      <c r="O134" s="273"/>
      <c r="P134" s="273"/>
      <c r="Q134" s="273"/>
      <c r="R134" s="273"/>
      <c r="S134" s="273"/>
      <c r="T134" s="274"/>
      <c r="U134" s="15"/>
      <c r="V134" s="15"/>
      <c r="W134" s="15"/>
      <c r="X134" s="15"/>
      <c r="Y134" s="15"/>
      <c r="Z134" s="15"/>
      <c r="AA134" s="15"/>
      <c r="AB134" s="15"/>
      <c r="AC134" s="15"/>
      <c r="AD134" s="15"/>
      <c r="AE134" s="15"/>
      <c r="AT134" s="275" t="s">
        <v>228</v>
      </c>
      <c r="AU134" s="275" t="s">
        <v>86</v>
      </c>
      <c r="AV134" s="15" t="s">
        <v>84</v>
      </c>
      <c r="AW134" s="15" t="s">
        <v>39</v>
      </c>
      <c r="AX134" s="15" t="s">
        <v>77</v>
      </c>
      <c r="AY134" s="275" t="s">
        <v>219</v>
      </c>
    </row>
    <row r="135" s="13" customFormat="1">
      <c r="A135" s="13"/>
      <c r="B135" s="229"/>
      <c r="C135" s="230"/>
      <c r="D135" s="231" t="s">
        <v>228</v>
      </c>
      <c r="E135" s="232" t="s">
        <v>32</v>
      </c>
      <c r="F135" s="233" t="s">
        <v>1071</v>
      </c>
      <c r="G135" s="230"/>
      <c r="H135" s="234">
        <v>2</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86</v>
      </c>
      <c r="AV135" s="13" t="s">
        <v>86</v>
      </c>
      <c r="AW135" s="13" t="s">
        <v>39</v>
      </c>
      <c r="AX135" s="13" t="s">
        <v>77</v>
      </c>
      <c r="AY135" s="240" t="s">
        <v>219</v>
      </c>
    </row>
    <row r="136" s="13" customFormat="1">
      <c r="A136" s="13"/>
      <c r="B136" s="229"/>
      <c r="C136" s="230"/>
      <c r="D136" s="231" t="s">
        <v>228</v>
      </c>
      <c r="E136" s="232" t="s">
        <v>32</v>
      </c>
      <c r="F136" s="233" t="s">
        <v>1072</v>
      </c>
      <c r="G136" s="230"/>
      <c r="H136" s="234">
        <v>2</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86</v>
      </c>
      <c r="AV136" s="13" t="s">
        <v>86</v>
      </c>
      <c r="AW136" s="13" t="s">
        <v>39</v>
      </c>
      <c r="AX136" s="13" t="s">
        <v>77</v>
      </c>
      <c r="AY136" s="240" t="s">
        <v>219</v>
      </c>
    </row>
    <row r="137" s="13" customFormat="1">
      <c r="A137" s="13"/>
      <c r="B137" s="229"/>
      <c r="C137" s="230"/>
      <c r="D137" s="231" t="s">
        <v>228</v>
      </c>
      <c r="E137" s="232" t="s">
        <v>32</v>
      </c>
      <c r="F137" s="233" t="s">
        <v>1073</v>
      </c>
      <c r="G137" s="230"/>
      <c r="H137" s="234">
        <v>2</v>
      </c>
      <c r="I137" s="235"/>
      <c r="J137" s="230"/>
      <c r="K137" s="230"/>
      <c r="L137" s="236"/>
      <c r="M137" s="237"/>
      <c r="N137" s="238"/>
      <c r="O137" s="238"/>
      <c r="P137" s="238"/>
      <c r="Q137" s="238"/>
      <c r="R137" s="238"/>
      <c r="S137" s="238"/>
      <c r="T137" s="239"/>
      <c r="U137" s="13"/>
      <c r="V137" s="13"/>
      <c r="W137" s="13"/>
      <c r="X137" s="13"/>
      <c r="Y137" s="13"/>
      <c r="Z137" s="13"/>
      <c r="AA137" s="13"/>
      <c r="AB137" s="13"/>
      <c r="AC137" s="13"/>
      <c r="AD137" s="13"/>
      <c r="AE137" s="13"/>
      <c r="AT137" s="240" t="s">
        <v>228</v>
      </c>
      <c r="AU137" s="240" t="s">
        <v>86</v>
      </c>
      <c r="AV137" s="13" t="s">
        <v>86</v>
      </c>
      <c r="AW137" s="13" t="s">
        <v>39</v>
      </c>
      <c r="AX137" s="13" t="s">
        <v>77</v>
      </c>
      <c r="AY137" s="240" t="s">
        <v>219</v>
      </c>
    </row>
    <row r="138" s="13" customFormat="1">
      <c r="A138" s="13"/>
      <c r="B138" s="229"/>
      <c r="C138" s="230"/>
      <c r="D138" s="231" t="s">
        <v>228</v>
      </c>
      <c r="E138" s="232" t="s">
        <v>32</v>
      </c>
      <c r="F138" s="233" t="s">
        <v>1074</v>
      </c>
      <c r="G138" s="230"/>
      <c r="H138" s="234">
        <v>2</v>
      </c>
      <c r="I138" s="235"/>
      <c r="J138" s="230"/>
      <c r="K138" s="230"/>
      <c r="L138" s="236"/>
      <c r="M138" s="237"/>
      <c r="N138" s="238"/>
      <c r="O138" s="238"/>
      <c r="P138" s="238"/>
      <c r="Q138" s="238"/>
      <c r="R138" s="238"/>
      <c r="S138" s="238"/>
      <c r="T138" s="239"/>
      <c r="U138" s="13"/>
      <c r="V138" s="13"/>
      <c r="W138" s="13"/>
      <c r="X138" s="13"/>
      <c r="Y138" s="13"/>
      <c r="Z138" s="13"/>
      <c r="AA138" s="13"/>
      <c r="AB138" s="13"/>
      <c r="AC138" s="13"/>
      <c r="AD138" s="13"/>
      <c r="AE138" s="13"/>
      <c r="AT138" s="240" t="s">
        <v>228</v>
      </c>
      <c r="AU138" s="240" t="s">
        <v>86</v>
      </c>
      <c r="AV138" s="13" t="s">
        <v>86</v>
      </c>
      <c r="AW138" s="13" t="s">
        <v>39</v>
      </c>
      <c r="AX138" s="13" t="s">
        <v>77</v>
      </c>
      <c r="AY138" s="240" t="s">
        <v>219</v>
      </c>
    </row>
    <row r="139" s="13" customFormat="1">
      <c r="A139" s="13"/>
      <c r="B139" s="229"/>
      <c r="C139" s="230"/>
      <c r="D139" s="231" t="s">
        <v>228</v>
      </c>
      <c r="E139" s="232" t="s">
        <v>32</v>
      </c>
      <c r="F139" s="233" t="s">
        <v>1075</v>
      </c>
      <c r="G139" s="230"/>
      <c r="H139" s="234">
        <v>2</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86</v>
      </c>
      <c r="AV139" s="13" t="s">
        <v>86</v>
      </c>
      <c r="AW139" s="13" t="s">
        <v>39</v>
      </c>
      <c r="AX139" s="13" t="s">
        <v>77</v>
      </c>
      <c r="AY139" s="240" t="s">
        <v>219</v>
      </c>
    </row>
    <row r="140" s="16" customFormat="1">
      <c r="A140" s="16"/>
      <c r="B140" s="280"/>
      <c r="C140" s="281"/>
      <c r="D140" s="231" t="s">
        <v>228</v>
      </c>
      <c r="E140" s="282" t="s">
        <v>32</v>
      </c>
      <c r="F140" s="283" t="s">
        <v>789</v>
      </c>
      <c r="G140" s="281"/>
      <c r="H140" s="284">
        <v>10</v>
      </c>
      <c r="I140" s="285"/>
      <c r="J140" s="281"/>
      <c r="K140" s="281"/>
      <c r="L140" s="286"/>
      <c r="M140" s="287"/>
      <c r="N140" s="288"/>
      <c r="O140" s="288"/>
      <c r="P140" s="288"/>
      <c r="Q140" s="288"/>
      <c r="R140" s="288"/>
      <c r="S140" s="288"/>
      <c r="T140" s="289"/>
      <c r="U140" s="16"/>
      <c r="V140" s="16"/>
      <c r="W140" s="16"/>
      <c r="X140" s="16"/>
      <c r="Y140" s="16"/>
      <c r="Z140" s="16"/>
      <c r="AA140" s="16"/>
      <c r="AB140" s="16"/>
      <c r="AC140" s="16"/>
      <c r="AD140" s="16"/>
      <c r="AE140" s="16"/>
      <c r="AT140" s="290" t="s">
        <v>228</v>
      </c>
      <c r="AU140" s="290" t="s">
        <v>86</v>
      </c>
      <c r="AV140" s="16" t="s">
        <v>237</v>
      </c>
      <c r="AW140" s="16" t="s">
        <v>39</v>
      </c>
      <c r="AX140" s="16" t="s">
        <v>77</v>
      </c>
      <c r="AY140" s="290" t="s">
        <v>219</v>
      </c>
    </row>
    <row r="141" s="13" customFormat="1">
      <c r="A141" s="13"/>
      <c r="B141" s="229"/>
      <c r="C141" s="230"/>
      <c r="D141" s="231" t="s">
        <v>228</v>
      </c>
      <c r="E141" s="232" t="s">
        <v>32</v>
      </c>
      <c r="F141" s="233" t="s">
        <v>1076</v>
      </c>
      <c r="G141" s="230"/>
      <c r="H141" s="234">
        <v>5</v>
      </c>
      <c r="I141" s="235"/>
      <c r="J141" s="230"/>
      <c r="K141" s="230"/>
      <c r="L141" s="236"/>
      <c r="M141" s="237"/>
      <c r="N141" s="238"/>
      <c r="O141" s="238"/>
      <c r="P141" s="238"/>
      <c r="Q141" s="238"/>
      <c r="R141" s="238"/>
      <c r="S141" s="238"/>
      <c r="T141" s="239"/>
      <c r="U141" s="13"/>
      <c r="V141" s="13"/>
      <c r="W141" s="13"/>
      <c r="X141" s="13"/>
      <c r="Y141" s="13"/>
      <c r="Z141" s="13"/>
      <c r="AA141" s="13"/>
      <c r="AB141" s="13"/>
      <c r="AC141" s="13"/>
      <c r="AD141" s="13"/>
      <c r="AE141" s="13"/>
      <c r="AT141" s="240" t="s">
        <v>228</v>
      </c>
      <c r="AU141" s="240" t="s">
        <v>86</v>
      </c>
      <c r="AV141" s="13" t="s">
        <v>86</v>
      </c>
      <c r="AW141" s="13" t="s">
        <v>39</v>
      </c>
      <c r="AX141" s="13" t="s">
        <v>84</v>
      </c>
      <c r="AY141" s="240" t="s">
        <v>219</v>
      </c>
    </row>
    <row r="142" s="2" customFormat="1" ht="24.15" customHeight="1">
      <c r="A142" s="42"/>
      <c r="B142" s="43"/>
      <c r="C142" s="216" t="s">
        <v>331</v>
      </c>
      <c r="D142" s="216" t="s">
        <v>221</v>
      </c>
      <c r="E142" s="217" t="s">
        <v>1077</v>
      </c>
      <c r="F142" s="218" t="s">
        <v>1078</v>
      </c>
      <c r="G142" s="219" t="s">
        <v>240</v>
      </c>
      <c r="H142" s="220">
        <v>1</v>
      </c>
      <c r="I142" s="221"/>
      <c r="J142" s="222">
        <f>ROUND(I142*H142,2)</f>
        <v>0</v>
      </c>
      <c r="K142" s="218" t="s">
        <v>1017</v>
      </c>
      <c r="L142" s="48"/>
      <c r="M142" s="223" t="s">
        <v>32</v>
      </c>
      <c r="N142" s="224" t="s">
        <v>48</v>
      </c>
      <c r="O142" s="88"/>
      <c r="P142" s="225">
        <f>O142*H142</f>
        <v>0</v>
      </c>
      <c r="Q142" s="225">
        <v>0</v>
      </c>
      <c r="R142" s="225">
        <f>Q142*H142</f>
        <v>0</v>
      </c>
      <c r="S142" s="225">
        <v>0</v>
      </c>
      <c r="T142" s="226">
        <f>S142*H142</f>
        <v>0</v>
      </c>
      <c r="U142" s="42"/>
      <c r="V142" s="42"/>
      <c r="W142" s="42"/>
      <c r="X142" s="42"/>
      <c r="Y142" s="42"/>
      <c r="Z142" s="42"/>
      <c r="AA142" s="42"/>
      <c r="AB142" s="42"/>
      <c r="AC142" s="42"/>
      <c r="AD142" s="42"/>
      <c r="AE142" s="42"/>
      <c r="AR142" s="227" t="s">
        <v>226</v>
      </c>
      <c r="AT142" s="227" t="s">
        <v>221</v>
      </c>
      <c r="AU142" s="227" t="s">
        <v>86</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1079</v>
      </c>
    </row>
    <row r="143" s="15" customFormat="1">
      <c r="A143" s="15"/>
      <c r="B143" s="266"/>
      <c r="C143" s="267"/>
      <c r="D143" s="231" t="s">
        <v>228</v>
      </c>
      <c r="E143" s="268" t="s">
        <v>32</v>
      </c>
      <c r="F143" s="269" t="s">
        <v>1068</v>
      </c>
      <c r="G143" s="267"/>
      <c r="H143" s="268" t="s">
        <v>32</v>
      </c>
      <c r="I143" s="270"/>
      <c r="J143" s="267"/>
      <c r="K143" s="267"/>
      <c r="L143" s="271"/>
      <c r="M143" s="272"/>
      <c r="N143" s="273"/>
      <c r="O143" s="273"/>
      <c r="P143" s="273"/>
      <c r="Q143" s="273"/>
      <c r="R143" s="273"/>
      <c r="S143" s="273"/>
      <c r="T143" s="274"/>
      <c r="U143" s="15"/>
      <c r="V143" s="15"/>
      <c r="W143" s="15"/>
      <c r="X143" s="15"/>
      <c r="Y143" s="15"/>
      <c r="Z143" s="15"/>
      <c r="AA143" s="15"/>
      <c r="AB143" s="15"/>
      <c r="AC143" s="15"/>
      <c r="AD143" s="15"/>
      <c r="AE143" s="15"/>
      <c r="AT143" s="275" t="s">
        <v>228</v>
      </c>
      <c r="AU143" s="275" t="s">
        <v>86</v>
      </c>
      <c r="AV143" s="15" t="s">
        <v>84</v>
      </c>
      <c r="AW143" s="15" t="s">
        <v>39</v>
      </c>
      <c r="AX143" s="15" t="s">
        <v>77</v>
      </c>
      <c r="AY143" s="275" t="s">
        <v>219</v>
      </c>
    </row>
    <row r="144" s="13" customFormat="1">
      <c r="A144" s="13"/>
      <c r="B144" s="229"/>
      <c r="C144" s="230"/>
      <c r="D144" s="231" t="s">
        <v>228</v>
      </c>
      <c r="E144" s="232" t="s">
        <v>32</v>
      </c>
      <c r="F144" s="233" t="s">
        <v>1080</v>
      </c>
      <c r="G144" s="230"/>
      <c r="H144" s="234">
        <v>1</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84</v>
      </c>
      <c r="AY144" s="240" t="s">
        <v>219</v>
      </c>
    </row>
    <row r="145" s="2" customFormat="1" ht="24.15" customHeight="1">
      <c r="A145" s="42"/>
      <c r="B145" s="43"/>
      <c r="C145" s="252" t="s">
        <v>336</v>
      </c>
      <c r="D145" s="252" t="s">
        <v>280</v>
      </c>
      <c r="E145" s="253" t="s">
        <v>1081</v>
      </c>
      <c r="F145" s="254" t="s">
        <v>1082</v>
      </c>
      <c r="G145" s="255" t="s">
        <v>240</v>
      </c>
      <c r="H145" s="256">
        <v>15</v>
      </c>
      <c r="I145" s="257"/>
      <c r="J145" s="258">
        <f>ROUND(I145*H145,2)</f>
        <v>0</v>
      </c>
      <c r="K145" s="254" t="s">
        <v>1017</v>
      </c>
      <c r="L145" s="259"/>
      <c r="M145" s="260" t="s">
        <v>32</v>
      </c>
      <c r="N145" s="261" t="s">
        <v>48</v>
      </c>
      <c r="O145" s="88"/>
      <c r="P145" s="225">
        <f>O145*H145</f>
        <v>0</v>
      </c>
      <c r="Q145" s="225">
        <v>0.0035000000000000001</v>
      </c>
      <c r="R145" s="225">
        <f>Q145*H145</f>
        <v>0.052499999999999998</v>
      </c>
      <c r="S145" s="225">
        <v>0</v>
      </c>
      <c r="T145" s="226">
        <f>S145*H145</f>
        <v>0</v>
      </c>
      <c r="U145" s="42"/>
      <c r="V145" s="42"/>
      <c r="W145" s="42"/>
      <c r="X145" s="42"/>
      <c r="Y145" s="42"/>
      <c r="Z145" s="42"/>
      <c r="AA145" s="42"/>
      <c r="AB145" s="42"/>
      <c r="AC145" s="42"/>
      <c r="AD145" s="42"/>
      <c r="AE145" s="42"/>
      <c r="AR145" s="227" t="s">
        <v>241</v>
      </c>
      <c r="AT145" s="227" t="s">
        <v>280</v>
      </c>
      <c r="AU145" s="227" t="s">
        <v>86</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241</v>
      </c>
      <c r="BM145" s="227" t="s">
        <v>1083</v>
      </c>
    </row>
    <row r="146" s="2" customFormat="1" ht="16.5" customHeight="1">
      <c r="A146" s="42"/>
      <c r="B146" s="43"/>
      <c r="C146" s="252" t="s">
        <v>341</v>
      </c>
      <c r="D146" s="252" t="s">
        <v>280</v>
      </c>
      <c r="E146" s="253" t="s">
        <v>1030</v>
      </c>
      <c r="F146" s="254" t="s">
        <v>1031</v>
      </c>
      <c r="G146" s="255" t="s">
        <v>240</v>
      </c>
      <c r="H146" s="256">
        <v>7</v>
      </c>
      <c r="I146" s="257"/>
      <c r="J146" s="258">
        <f>ROUND(I146*H146,2)</f>
        <v>0</v>
      </c>
      <c r="K146" s="254" t="s">
        <v>1017</v>
      </c>
      <c r="L146" s="259"/>
      <c r="M146" s="260" t="s">
        <v>32</v>
      </c>
      <c r="N146" s="261" t="s">
        <v>48</v>
      </c>
      <c r="O146" s="88"/>
      <c r="P146" s="225">
        <f>O146*H146</f>
        <v>0</v>
      </c>
      <c r="Q146" s="225">
        <v>0.0032000000000000002</v>
      </c>
      <c r="R146" s="225">
        <f>Q146*H146</f>
        <v>0.0224</v>
      </c>
      <c r="S146" s="225">
        <v>0</v>
      </c>
      <c r="T146" s="226">
        <f>S146*H146</f>
        <v>0</v>
      </c>
      <c r="U146" s="42"/>
      <c r="V146" s="42"/>
      <c r="W146" s="42"/>
      <c r="X146" s="42"/>
      <c r="Y146" s="42"/>
      <c r="Z146" s="42"/>
      <c r="AA146" s="42"/>
      <c r="AB146" s="42"/>
      <c r="AC146" s="42"/>
      <c r="AD146" s="42"/>
      <c r="AE146" s="42"/>
      <c r="AR146" s="227" t="s">
        <v>241</v>
      </c>
      <c r="AT146" s="227" t="s">
        <v>280</v>
      </c>
      <c r="AU146" s="227" t="s">
        <v>86</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241</v>
      </c>
      <c r="BM146" s="227" t="s">
        <v>1084</v>
      </c>
    </row>
    <row r="147" s="2" customFormat="1" ht="16.5" customHeight="1">
      <c r="A147" s="42"/>
      <c r="B147" s="43"/>
      <c r="C147" s="216" t="s">
        <v>346</v>
      </c>
      <c r="D147" s="216" t="s">
        <v>221</v>
      </c>
      <c r="E147" s="217" t="s">
        <v>1022</v>
      </c>
      <c r="F147" s="218" t="s">
        <v>1023</v>
      </c>
      <c r="G147" s="219" t="s">
        <v>240</v>
      </c>
      <c r="H147" s="220">
        <v>1</v>
      </c>
      <c r="I147" s="221"/>
      <c r="J147" s="222">
        <f>ROUND(I147*H147,2)</f>
        <v>0</v>
      </c>
      <c r="K147" s="218" t="s">
        <v>1017</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86</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1085</v>
      </c>
    </row>
    <row r="148" s="15" customFormat="1">
      <c r="A148" s="15"/>
      <c r="B148" s="266"/>
      <c r="C148" s="267"/>
      <c r="D148" s="231" t="s">
        <v>228</v>
      </c>
      <c r="E148" s="268" t="s">
        <v>32</v>
      </c>
      <c r="F148" s="269" t="s">
        <v>1068</v>
      </c>
      <c r="G148" s="267"/>
      <c r="H148" s="268" t="s">
        <v>32</v>
      </c>
      <c r="I148" s="270"/>
      <c r="J148" s="267"/>
      <c r="K148" s="267"/>
      <c r="L148" s="271"/>
      <c r="M148" s="272"/>
      <c r="N148" s="273"/>
      <c r="O148" s="273"/>
      <c r="P148" s="273"/>
      <c r="Q148" s="273"/>
      <c r="R148" s="273"/>
      <c r="S148" s="273"/>
      <c r="T148" s="274"/>
      <c r="U148" s="15"/>
      <c r="V148" s="15"/>
      <c r="W148" s="15"/>
      <c r="X148" s="15"/>
      <c r="Y148" s="15"/>
      <c r="Z148" s="15"/>
      <c r="AA148" s="15"/>
      <c r="AB148" s="15"/>
      <c r="AC148" s="15"/>
      <c r="AD148" s="15"/>
      <c r="AE148" s="15"/>
      <c r="AT148" s="275" t="s">
        <v>228</v>
      </c>
      <c r="AU148" s="275" t="s">
        <v>86</v>
      </c>
      <c r="AV148" s="15" t="s">
        <v>84</v>
      </c>
      <c r="AW148" s="15" t="s">
        <v>39</v>
      </c>
      <c r="AX148" s="15" t="s">
        <v>77</v>
      </c>
      <c r="AY148" s="275" t="s">
        <v>219</v>
      </c>
    </row>
    <row r="149" s="15" customFormat="1">
      <c r="A149" s="15"/>
      <c r="B149" s="266"/>
      <c r="C149" s="267"/>
      <c r="D149" s="231" t="s">
        <v>228</v>
      </c>
      <c r="E149" s="268" t="s">
        <v>32</v>
      </c>
      <c r="F149" s="269" t="s">
        <v>240</v>
      </c>
      <c r="G149" s="267"/>
      <c r="H149" s="268" t="s">
        <v>32</v>
      </c>
      <c r="I149" s="270"/>
      <c r="J149" s="267"/>
      <c r="K149" s="267"/>
      <c r="L149" s="271"/>
      <c r="M149" s="272"/>
      <c r="N149" s="273"/>
      <c r="O149" s="273"/>
      <c r="P149" s="273"/>
      <c r="Q149" s="273"/>
      <c r="R149" s="273"/>
      <c r="S149" s="273"/>
      <c r="T149" s="274"/>
      <c r="U149" s="15"/>
      <c r="V149" s="15"/>
      <c r="W149" s="15"/>
      <c r="X149" s="15"/>
      <c r="Y149" s="15"/>
      <c r="Z149" s="15"/>
      <c r="AA149" s="15"/>
      <c r="AB149" s="15"/>
      <c r="AC149" s="15"/>
      <c r="AD149" s="15"/>
      <c r="AE149" s="15"/>
      <c r="AT149" s="275" t="s">
        <v>228</v>
      </c>
      <c r="AU149" s="275" t="s">
        <v>86</v>
      </c>
      <c r="AV149" s="15" t="s">
        <v>84</v>
      </c>
      <c r="AW149" s="15" t="s">
        <v>39</v>
      </c>
      <c r="AX149" s="15" t="s">
        <v>77</v>
      </c>
      <c r="AY149" s="275" t="s">
        <v>219</v>
      </c>
    </row>
    <row r="150" s="13" customFormat="1">
      <c r="A150" s="13"/>
      <c r="B150" s="229"/>
      <c r="C150" s="230"/>
      <c r="D150" s="231" t="s">
        <v>228</v>
      </c>
      <c r="E150" s="232" t="s">
        <v>32</v>
      </c>
      <c r="F150" s="233" t="s">
        <v>84</v>
      </c>
      <c r="G150" s="230"/>
      <c r="H150" s="234">
        <v>1</v>
      </c>
      <c r="I150" s="235"/>
      <c r="J150" s="230"/>
      <c r="K150" s="230"/>
      <c r="L150" s="236"/>
      <c r="M150" s="237"/>
      <c r="N150" s="238"/>
      <c r="O150" s="238"/>
      <c r="P150" s="238"/>
      <c r="Q150" s="238"/>
      <c r="R150" s="238"/>
      <c r="S150" s="238"/>
      <c r="T150" s="239"/>
      <c r="U150" s="13"/>
      <c r="V150" s="13"/>
      <c r="W150" s="13"/>
      <c r="X150" s="13"/>
      <c r="Y150" s="13"/>
      <c r="Z150" s="13"/>
      <c r="AA150" s="13"/>
      <c r="AB150" s="13"/>
      <c r="AC150" s="13"/>
      <c r="AD150" s="13"/>
      <c r="AE150" s="13"/>
      <c r="AT150" s="240" t="s">
        <v>228</v>
      </c>
      <c r="AU150" s="240" t="s">
        <v>86</v>
      </c>
      <c r="AV150" s="13" t="s">
        <v>86</v>
      </c>
      <c r="AW150" s="13" t="s">
        <v>39</v>
      </c>
      <c r="AX150" s="13" t="s">
        <v>84</v>
      </c>
      <c r="AY150" s="240" t="s">
        <v>219</v>
      </c>
    </row>
    <row r="151" s="2" customFormat="1" ht="37.8" customHeight="1">
      <c r="A151" s="42"/>
      <c r="B151" s="43"/>
      <c r="C151" s="252" t="s">
        <v>350</v>
      </c>
      <c r="D151" s="252" t="s">
        <v>280</v>
      </c>
      <c r="E151" s="253" t="s">
        <v>1086</v>
      </c>
      <c r="F151" s="254" t="s">
        <v>1087</v>
      </c>
      <c r="G151" s="255" t="s">
        <v>240</v>
      </c>
      <c r="H151" s="256">
        <v>1</v>
      </c>
      <c r="I151" s="257"/>
      <c r="J151" s="258">
        <f>ROUND(I151*H151,2)</f>
        <v>0</v>
      </c>
      <c r="K151" s="254" t="s">
        <v>1017</v>
      </c>
      <c r="L151" s="259"/>
      <c r="M151" s="260" t="s">
        <v>32</v>
      </c>
      <c r="N151" s="261" t="s">
        <v>48</v>
      </c>
      <c r="O151" s="88"/>
      <c r="P151" s="225">
        <f>O151*H151</f>
        <v>0</v>
      </c>
      <c r="Q151" s="225">
        <v>0.0025500000000000002</v>
      </c>
      <c r="R151" s="225">
        <f>Q151*H151</f>
        <v>0.0025500000000000002</v>
      </c>
      <c r="S151" s="225">
        <v>0</v>
      </c>
      <c r="T151" s="226">
        <f>S151*H151</f>
        <v>0</v>
      </c>
      <c r="U151" s="42"/>
      <c r="V151" s="42"/>
      <c r="W151" s="42"/>
      <c r="X151" s="42"/>
      <c r="Y151" s="42"/>
      <c r="Z151" s="42"/>
      <c r="AA151" s="42"/>
      <c r="AB151" s="42"/>
      <c r="AC151" s="42"/>
      <c r="AD151" s="42"/>
      <c r="AE151" s="42"/>
      <c r="AR151" s="227" t="s">
        <v>241</v>
      </c>
      <c r="AT151" s="227" t="s">
        <v>280</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241</v>
      </c>
      <c r="BM151" s="227" t="s">
        <v>1088</v>
      </c>
    </row>
    <row r="152" s="2" customFormat="1" ht="16.5" customHeight="1">
      <c r="A152" s="42"/>
      <c r="B152" s="43"/>
      <c r="C152" s="252" t="s">
        <v>355</v>
      </c>
      <c r="D152" s="252" t="s">
        <v>280</v>
      </c>
      <c r="E152" s="253" t="s">
        <v>1030</v>
      </c>
      <c r="F152" s="254" t="s">
        <v>1031</v>
      </c>
      <c r="G152" s="255" t="s">
        <v>240</v>
      </c>
      <c r="H152" s="256">
        <v>1</v>
      </c>
      <c r="I152" s="257"/>
      <c r="J152" s="258">
        <f>ROUND(I152*H152,2)</f>
        <v>0</v>
      </c>
      <c r="K152" s="254" t="s">
        <v>1017</v>
      </c>
      <c r="L152" s="259"/>
      <c r="M152" s="260" t="s">
        <v>32</v>
      </c>
      <c r="N152" s="261" t="s">
        <v>48</v>
      </c>
      <c r="O152" s="88"/>
      <c r="P152" s="225">
        <f>O152*H152</f>
        <v>0</v>
      </c>
      <c r="Q152" s="225">
        <v>0.0032000000000000002</v>
      </c>
      <c r="R152" s="225">
        <f>Q152*H152</f>
        <v>0.0032000000000000002</v>
      </c>
      <c r="S152" s="225">
        <v>0</v>
      </c>
      <c r="T152" s="226">
        <f>S152*H152</f>
        <v>0</v>
      </c>
      <c r="U152" s="42"/>
      <c r="V152" s="42"/>
      <c r="W152" s="42"/>
      <c r="X152" s="42"/>
      <c r="Y152" s="42"/>
      <c r="Z152" s="42"/>
      <c r="AA152" s="42"/>
      <c r="AB152" s="42"/>
      <c r="AC152" s="42"/>
      <c r="AD152" s="42"/>
      <c r="AE152" s="42"/>
      <c r="AR152" s="227" t="s">
        <v>241</v>
      </c>
      <c r="AT152" s="227" t="s">
        <v>280</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241</v>
      </c>
      <c r="BM152" s="227" t="s">
        <v>1089</v>
      </c>
    </row>
    <row r="153" s="2" customFormat="1" ht="16.5" customHeight="1">
      <c r="A153" s="42"/>
      <c r="B153" s="43"/>
      <c r="C153" s="216" t="s">
        <v>362</v>
      </c>
      <c r="D153" s="216" t="s">
        <v>221</v>
      </c>
      <c r="E153" s="217" t="s">
        <v>1022</v>
      </c>
      <c r="F153" s="218" t="s">
        <v>1023</v>
      </c>
      <c r="G153" s="219" t="s">
        <v>240</v>
      </c>
      <c r="H153" s="220">
        <v>2</v>
      </c>
      <c r="I153" s="221"/>
      <c r="J153" s="222">
        <f>ROUND(I153*H153,2)</f>
        <v>0</v>
      </c>
      <c r="K153" s="218" t="s">
        <v>1017</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86</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1090</v>
      </c>
    </row>
    <row r="154" s="2" customFormat="1" ht="24.15" customHeight="1">
      <c r="A154" s="42"/>
      <c r="B154" s="43"/>
      <c r="C154" s="252" t="s">
        <v>366</v>
      </c>
      <c r="D154" s="252" t="s">
        <v>280</v>
      </c>
      <c r="E154" s="253" t="s">
        <v>1091</v>
      </c>
      <c r="F154" s="254" t="s">
        <v>1092</v>
      </c>
      <c r="G154" s="255" t="s">
        <v>240</v>
      </c>
      <c r="H154" s="256">
        <v>4</v>
      </c>
      <c r="I154" s="257"/>
      <c r="J154" s="258">
        <f>ROUND(I154*H154,2)</f>
        <v>0</v>
      </c>
      <c r="K154" s="254" t="s">
        <v>1017</v>
      </c>
      <c r="L154" s="259"/>
      <c r="M154" s="260" t="s">
        <v>32</v>
      </c>
      <c r="N154" s="261" t="s">
        <v>48</v>
      </c>
      <c r="O154" s="88"/>
      <c r="P154" s="225">
        <f>O154*H154</f>
        <v>0</v>
      </c>
      <c r="Q154" s="225">
        <v>0.0030000000000000001</v>
      </c>
      <c r="R154" s="225">
        <f>Q154*H154</f>
        <v>0.012</v>
      </c>
      <c r="S154" s="225">
        <v>0</v>
      </c>
      <c r="T154" s="226">
        <f>S154*H154</f>
        <v>0</v>
      </c>
      <c r="U154" s="42"/>
      <c r="V154" s="42"/>
      <c r="W154" s="42"/>
      <c r="X154" s="42"/>
      <c r="Y154" s="42"/>
      <c r="Z154" s="42"/>
      <c r="AA154" s="42"/>
      <c r="AB154" s="42"/>
      <c r="AC154" s="42"/>
      <c r="AD154" s="42"/>
      <c r="AE154" s="42"/>
      <c r="AR154" s="227" t="s">
        <v>241</v>
      </c>
      <c r="AT154" s="227" t="s">
        <v>280</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241</v>
      </c>
      <c r="BM154" s="227" t="s">
        <v>1093</v>
      </c>
    </row>
    <row r="155" s="2" customFormat="1" ht="16.5" customHeight="1">
      <c r="A155" s="42"/>
      <c r="B155" s="43"/>
      <c r="C155" s="252" t="s">
        <v>370</v>
      </c>
      <c r="D155" s="252" t="s">
        <v>280</v>
      </c>
      <c r="E155" s="253" t="s">
        <v>1030</v>
      </c>
      <c r="F155" s="254" t="s">
        <v>1031</v>
      </c>
      <c r="G155" s="255" t="s">
        <v>240</v>
      </c>
      <c r="H155" s="256">
        <v>4</v>
      </c>
      <c r="I155" s="257"/>
      <c r="J155" s="258">
        <f>ROUND(I155*H155,2)</f>
        <v>0</v>
      </c>
      <c r="K155" s="254" t="s">
        <v>1017</v>
      </c>
      <c r="L155" s="259"/>
      <c r="M155" s="260" t="s">
        <v>32</v>
      </c>
      <c r="N155" s="261" t="s">
        <v>48</v>
      </c>
      <c r="O155" s="88"/>
      <c r="P155" s="225">
        <f>O155*H155</f>
        <v>0</v>
      </c>
      <c r="Q155" s="225">
        <v>0.0032000000000000002</v>
      </c>
      <c r="R155" s="225">
        <f>Q155*H155</f>
        <v>0.012800000000000001</v>
      </c>
      <c r="S155" s="225">
        <v>0</v>
      </c>
      <c r="T155" s="226">
        <f>S155*H155</f>
        <v>0</v>
      </c>
      <c r="U155" s="42"/>
      <c r="V155" s="42"/>
      <c r="W155" s="42"/>
      <c r="X155" s="42"/>
      <c r="Y155" s="42"/>
      <c r="Z155" s="42"/>
      <c r="AA155" s="42"/>
      <c r="AB155" s="42"/>
      <c r="AC155" s="42"/>
      <c r="AD155" s="42"/>
      <c r="AE155" s="42"/>
      <c r="AR155" s="227" t="s">
        <v>241</v>
      </c>
      <c r="AT155" s="227" t="s">
        <v>280</v>
      </c>
      <c r="AU155" s="227" t="s">
        <v>86</v>
      </c>
      <c r="AY155" s="20" t="s">
        <v>219</v>
      </c>
      <c r="BE155" s="228">
        <f>IF(N155="základní",J155,0)</f>
        <v>0</v>
      </c>
      <c r="BF155" s="228">
        <f>IF(N155="snížená",J155,0)</f>
        <v>0</v>
      </c>
      <c r="BG155" s="228">
        <f>IF(N155="zákl. přenesená",J155,0)</f>
        <v>0</v>
      </c>
      <c r="BH155" s="228">
        <f>IF(N155="sníž. přenesená",J155,0)</f>
        <v>0</v>
      </c>
      <c r="BI155" s="228">
        <f>IF(N155="nulová",J155,0)</f>
        <v>0</v>
      </c>
      <c r="BJ155" s="20" t="s">
        <v>84</v>
      </c>
      <c r="BK155" s="228">
        <f>ROUND(I155*H155,2)</f>
        <v>0</v>
      </c>
      <c r="BL155" s="20" t="s">
        <v>241</v>
      </c>
      <c r="BM155" s="227" t="s">
        <v>1094</v>
      </c>
    </row>
    <row r="156" s="2" customFormat="1" ht="24.15" customHeight="1">
      <c r="A156" s="42"/>
      <c r="B156" s="43"/>
      <c r="C156" s="216" t="s">
        <v>375</v>
      </c>
      <c r="D156" s="216" t="s">
        <v>221</v>
      </c>
      <c r="E156" s="217" t="s">
        <v>1043</v>
      </c>
      <c r="F156" s="218" t="s">
        <v>1044</v>
      </c>
      <c r="G156" s="219" t="s">
        <v>240</v>
      </c>
      <c r="H156" s="220">
        <v>3</v>
      </c>
      <c r="I156" s="221"/>
      <c r="J156" s="222">
        <f>ROUND(I156*H156,2)</f>
        <v>0</v>
      </c>
      <c r="K156" s="218" t="s">
        <v>1017</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1095</v>
      </c>
    </row>
    <row r="157" s="15" customFormat="1">
      <c r="A157" s="15"/>
      <c r="B157" s="266"/>
      <c r="C157" s="267"/>
      <c r="D157" s="231" t="s">
        <v>228</v>
      </c>
      <c r="E157" s="268" t="s">
        <v>32</v>
      </c>
      <c r="F157" s="269" t="s">
        <v>1096</v>
      </c>
      <c r="G157" s="267"/>
      <c r="H157" s="268" t="s">
        <v>32</v>
      </c>
      <c r="I157" s="270"/>
      <c r="J157" s="267"/>
      <c r="K157" s="267"/>
      <c r="L157" s="271"/>
      <c r="M157" s="272"/>
      <c r="N157" s="273"/>
      <c r="O157" s="273"/>
      <c r="P157" s="273"/>
      <c r="Q157" s="273"/>
      <c r="R157" s="273"/>
      <c r="S157" s="273"/>
      <c r="T157" s="274"/>
      <c r="U157" s="15"/>
      <c r="V157" s="15"/>
      <c r="W157" s="15"/>
      <c r="X157" s="15"/>
      <c r="Y157" s="15"/>
      <c r="Z157" s="15"/>
      <c r="AA157" s="15"/>
      <c r="AB157" s="15"/>
      <c r="AC157" s="15"/>
      <c r="AD157" s="15"/>
      <c r="AE157" s="15"/>
      <c r="AT157" s="275" t="s">
        <v>228</v>
      </c>
      <c r="AU157" s="275" t="s">
        <v>86</v>
      </c>
      <c r="AV157" s="15" t="s">
        <v>84</v>
      </c>
      <c r="AW157" s="15" t="s">
        <v>39</v>
      </c>
      <c r="AX157" s="15" t="s">
        <v>77</v>
      </c>
      <c r="AY157" s="275" t="s">
        <v>219</v>
      </c>
    </row>
    <row r="158" s="13" customFormat="1">
      <c r="A158" s="13"/>
      <c r="B158" s="229"/>
      <c r="C158" s="230"/>
      <c r="D158" s="231" t="s">
        <v>228</v>
      </c>
      <c r="E158" s="232" t="s">
        <v>32</v>
      </c>
      <c r="F158" s="233" t="s">
        <v>1097</v>
      </c>
      <c r="G158" s="230"/>
      <c r="H158" s="234">
        <v>3</v>
      </c>
      <c r="I158" s="235"/>
      <c r="J158" s="230"/>
      <c r="K158" s="230"/>
      <c r="L158" s="236"/>
      <c r="M158" s="237"/>
      <c r="N158" s="238"/>
      <c r="O158" s="238"/>
      <c r="P158" s="238"/>
      <c r="Q158" s="238"/>
      <c r="R158" s="238"/>
      <c r="S158" s="238"/>
      <c r="T158" s="239"/>
      <c r="U158" s="13"/>
      <c r="V158" s="13"/>
      <c r="W158" s="13"/>
      <c r="X158" s="13"/>
      <c r="Y158" s="13"/>
      <c r="Z158" s="13"/>
      <c r="AA158" s="13"/>
      <c r="AB158" s="13"/>
      <c r="AC158" s="13"/>
      <c r="AD158" s="13"/>
      <c r="AE158" s="13"/>
      <c r="AT158" s="240" t="s">
        <v>228</v>
      </c>
      <c r="AU158" s="240" t="s">
        <v>86</v>
      </c>
      <c r="AV158" s="13" t="s">
        <v>86</v>
      </c>
      <c r="AW158" s="13" t="s">
        <v>39</v>
      </c>
      <c r="AX158" s="13" t="s">
        <v>84</v>
      </c>
      <c r="AY158" s="240" t="s">
        <v>219</v>
      </c>
    </row>
    <row r="159" s="2" customFormat="1" ht="24.15" customHeight="1">
      <c r="A159" s="42"/>
      <c r="B159" s="43"/>
      <c r="C159" s="252" t="s">
        <v>380</v>
      </c>
      <c r="D159" s="252" t="s">
        <v>280</v>
      </c>
      <c r="E159" s="253" t="s">
        <v>1098</v>
      </c>
      <c r="F159" s="254" t="s">
        <v>1099</v>
      </c>
      <c r="G159" s="255" t="s">
        <v>240</v>
      </c>
      <c r="H159" s="256">
        <v>3</v>
      </c>
      <c r="I159" s="257"/>
      <c r="J159" s="258">
        <f>ROUND(I159*H159,2)</f>
        <v>0</v>
      </c>
      <c r="K159" s="254" t="s">
        <v>1017</v>
      </c>
      <c r="L159" s="259"/>
      <c r="M159" s="260" t="s">
        <v>32</v>
      </c>
      <c r="N159" s="261" t="s">
        <v>48</v>
      </c>
      <c r="O159" s="88"/>
      <c r="P159" s="225">
        <f>O159*H159</f>
        <v>0</v>
      </c>
      <c r="Q159" s="225">
        <v>0.0030000000000000001</v>
      </c>
      <c r="R159" s="225">
        <f>Q159*H159</f>
        <v>0.0090000000000000011</v>
      </c>
      <c r="S159" s="225">
        <v>0</v>
      </c>
      <c r="T159" s="226">
        <f>S159*H159</f>
        <v>0</v>
      </c>
      <c r="U159" s="42"/>
      <c r="V159" s="42"/>
      <c r="W159" s="42"/>
      <c r="X159" s="42"/>
      <c r="Y159" s="42"/>
      <c r="Z159" s="42"/>
      <c r="AA159" s="42"/>
      <c r="AB159" s="42"/>
      <c r="AC159" s="42"/>
      <c r="AD159" s="42"/>
      <c r="AE159" s="42"/>
      <c r="AR159" s="227" t="s">
        <v>241</v>
      </c>
      <c r="AT159" s="227" t="s">
        <v>280</v>
      </c>
      <c r="AU159" s="227" t="s">
        <v>86</v>
      </c>
      <c r="AY159" s="20" t="s">
        <v>219</v>
      </c>
      <c r="BE159" s="228">
        <f>IF(N159="základní",J159,0)</f>
        <v>0</v>
      </c>
      <c r="BF159" s="228">
        <f>IF(N159="snížená",J159,0)</f>
        <v>0</v>
      </c>
      <c r="BG159" s="228">
        <f>IF(N159="zákl. přenesená",J159,0)</f>
        <v>0</v>
      </c>
      <c r="BH159" s="228">
        <f>IF(N159="sníž. přenesená",J159,0)</f>
        <v>0</v>
      </c>
      <c r="BI159" s="228">
        <f>IF(N159="nulová",J159,0)</f>
        <v>0</v>
      </c>
      <c r="BJ159" s="20" t="s">
        <v>84</v>
      </c>
      <c r="BK159" s="228">
        <f>ROUND(I159*H159,2)</f>
        <v>0</v>
      </c>
      <c r="BL159" s="20" t="s">
        <v>241</v>
      </c>
      <c r="BM159" s="227" t="s">
        <v>1100</v>
      </c>
    </row>
    <row r="160" s="2" customFormat="1" ht="16.5" customHeight="1">
      <c r="A160" s="42"/>
      <c r="B160" s="43"/>
      <c r="C160" s="252" t="s">
        <v>385</v>
      </c>
      <c r="D160" s="252" t="s">
        <v>280</v>
      </c>
      <c r="E160" s="253" t="s">
        <v>1030</v>
      </c>
      <c r="F160" s="254" t="s">
        <v>1031</v>
      </c>
      <c r="G160" s="255" t="s">
        <v>240</v>
      </c>
      <c r="H160" s="256">
        <v>6</v>
      </c>
      <c r="I160" s="257"/>
      <c r="J160" s="258">
        <f>ROUND(I160*H160,2)</f>
        <v>0</v>
      </c>
      <c r="K160" s="254" t="s">
        <v>1017</v>
      </c>
      <c r="L160" s="259"/>
      <c r="M160" s="260" t="s">
        <v>32</v>
      </c>
      <c r="N160" s="261" t="s">
        <v>48</v>
      </c>
      <c r="O160" s="88"/>
      <c r="P160" s="225">
        <f>O160*H160</f>
        <v>0</v>
      </c>
      <c r="Q160" s="225">
        <v>0.0032000000000000002</v>
      </c>
      <c r="R160" s="225">
        <f>Q160*H160</f>
        <v>0.019200000000000002</v>
      </c>
      <c r="S160" s="225">
        <v>0</v>
      </c>
      <c r="T160" s="226">
        <f>S160*H160</f>
        <v>0</v>
      </c>
      <c r="U160" s="42"/>
      <c r="V160" s="42"/>
      <c r="W160" s="42"/>
      <c r="X160" s="42"/>
      <c r="Y160" s="42"/>
      <c r="Z160" s="42"/>
      <c r="AA160" s="42"/>
      <c r="AB160" s="42"/>
      <c r="AC160" s="42"/>
      <c r="AD160" s="42"/>
      <c r="AE160" s="42"/>
      <c r="AR160" s="227" t="s">
        <v>241</v>
      </c>
      <c r="AT160" s="227" t="s">
        <v>280</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241</v>
      </c>
      <c r="BM160" s="227" t="s">
        <v>1101</v>
      </c>
    </row>
    <row r="161" s="13" customFormat="1">
      <c r="A161" s="13"/>
      <c r="B161" s="229"/>
      <c r="C161" s="230"/>
      <c r="D161" s="231" t="s">
        <v>228</v>
      </c>
      <c r="E161" s="232" t="s">
        <v>32</v>
      </c>
      <c r="F161" s="233" t="s">
        <v>1102</v>
      </c>
      <c r="G161" s="230"/>
      <c r="H161" s="234">
        <v>6</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16.5" customHeight="1">
      <c r="A162" s="42"/>
      <c r="B162" s="43"/>
      <c r="C162" s="216" t="s">
        <v>390</v>
      </c>
      <c r="D162" s="216" t="s">
        <v>221</v>
      </c>
      <c r="E162" s="217" t="s">
        <v>1022</v>
      </c>
      <c r="F162" s="218" t="s">
        <v>1023</v>
      </c>
      <c r="G162" s="219" t="s">
        <v>240</v>
      </c>
      <c r="H162" s="220">
        <v>3</v>
      </c>
      <c r="I162" s="221"/>
      <c r="J162" s="222">
        <f>ROUND(I162*H162,2)</f>
        <v>0</v>
      </c>
      <c r="K162" s="218" t="s">
        <v>1017</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1103</v>
      </c>
    </row>
    <row r="163" s="13" customFormat="1">
      <c r="A163" s="13"/>
      <c r="B163" s="229"/>
      <c r="C163" s="230"/>
      <c r="D163" s="231" t="s">
        <v>228</v>
      </c>
      <c r="E163" s="232" t="s">
        <v>32</v>
      </c>
      <c r="F163" s="233" t="s">
        <v>1104</v>
      </c>
      <c r="G163" s="230"/>
      <c r="H163" s="234">
        <v>1</v>
      </c>
      <c r="I163" s="235"/>
      <c r="J163" s="230"/>
      <c r="K163" s="230"/>
      <c r="L163" s="236"/>
      <c r="M163" s="237"/>
      <c r="N163" s="238"/>
      <c r="O163" s="238"/>
      <c r="P163" s="238"/>
      <c r="Q163" s="238"/>
      <c r="R163" s="238"/>
      <c r="S163" s="238"/>
      <c r="T163" s="239"/>
      <c r="U163" s="13"/>
      <c r="V163" s="13"/>
      <c r="W163" s="13"/>
      <c r="X163" s="13"/>
      <c r="Y163" s="13"/>
      <c r="Z163" s="13"/>
      <c r="AA163" s="13"/>
      <c r="AB163" s="13"/>
      <c r="AC163" s="13"/>
      <c r="AD163" s="13"/>
      <c r="AE163" s="13"/>
      <c r="AT163" s="240" t="s">
        <v>228</v>
      </c>
      <c r="AU163" s="240" t="s">
        <v>86</v>
      </c>
      <c r="AV163" s="13" t="s">
        <v>86</v>
      </c>
      <c r="AW163" s="13" t="s">
        <v>39</v>
      </c>
      <c r="AX163" s="13" t="s">
        <v>77</v>
      </c>
      <c r="AY163" s="240" t="s">
        <v>219</v>
      </c>
    </row>
    <row r="164" s="13" customFormat="1">
      <c r="A164" s="13"/>
      <c r="B164" s="229"/>
      <c r="C164" s="230"/>
      <c r="D164" s="231" t="s">
        <v>228</v>
      </c>
      <c r="E164" s="232" t="s">
        <v>32</v>
      </c>
      <c r="F164" s="233" t="s">
        <v>1105</v>
      </c>
      <c r="G164" s="230"/>
      <c r="H164" s="234">
        <v>1</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86</v>
      </c>
      <c r="AV164" s="13" t="s">
        <v>86</v>
      </c>
      <c r="AW164" s="13" t="s">
        <v>39</v>
      </c>
      <c r="AX164" s="13" t="s">
        <v>77</v>
      </c>
      <c r="AY164" s="240" t="s">
        <v>219</v>
      </c>
    </row>
    <row r="165" s="13" customFormat="1">
      <c r="A165" s="13"/>
      <c r="B165" s="229"/>
      <c r="C165" s="230"/>
      <c r="D165" s="231" t="s">
        <v>228</v>
      </c>
      <c r="E165" s="232" t="s">
        <v>32</v>
      </c>
      <c r="F165" s="233" t="s">
        <v>1106</v>
      </c>
      <c r="G165" s="230"/>
      <c r="H165" s="234">
        <v>1</v>
      </c>
      <c r="I165" s="235"/>
      <c r="J165" s="230"/>
      <c r="K165" s="230"/>
      <c r="L165" s="236"/>
      <c r="M165" s="237"/>
      <c r="N165" s="238"/>
      <c r="O165" s="238"/>
      <c r="P165" s="238"/>
      <c r="Q165" s="238"/>
      <c r="R165" s="238"/>
      <c r="S165" s="238"/>
      <c r="T165" s="239"/>
      <c r="U165" s="13"/>
      <c r="V165" s="13"/>
      <c r="W165" s="13"/>
      <c r="X165" s="13"/>
      <c r="Y165" s="13"/>
      <c r="Z165" s="13"/>
      <c r="AA165" s="13"/>
      <c r="AB165" s="13"/>
      <c r="AC165" s="13"/>
      <c r="AD165" s="13"/>
      <c r="AE165" s="13"/>
      <c r="AT165" s="240" t="s">
        <v>228</v>
      </c>
      <c r="AU165" s="240" t="s">
        <v>86</v>
      </c>
      <c r="AV165" s="13" t="s">
        <v>86</v>
      </c>
      <c r="AW165" s="13" t="s">
        <v>39</v>
      </c>
      <c r="AX165" s="13" t="s">
        <v>77</v>
      </c>
      <c r="AY165" s="240" t="s">
        <v>219</v>
      </c>
    </row>
    <row r="166" s="14" customFormat="1">
      <c r="A166" s="14"/>
      <c r="B166" s="241"/>
      <c r="C166" s="242"/>
      <c r="D166" s="231" t="s">
        <v>228</v>
      </c>
      <c r="E166" s="243" t="s">
        <v>32</v>
      </c>
      <c r="F166" s="244" t="s">
        <v>231</v>
      </c>
      <c r="G166" s="242"/>
      <c r="H166" s="245">
        <v>3</v>
      </c>
      <c r="I166" s="246"/>
      <c r="J166" s="242"/>
      <c r="K166" s="242"/>
      <c r="L166" s="247"/>
      <c r="M166" s="248"/>
      <c r="N166" s="249"/>
      <c r="O166" s="249"/>
      <c r="P166" s="249"/>
      <c r="Q166" s="249"/>
      <c r="R166" s="249"/>
      <c r="S166" s="249"/>
      <c r="T166" s="250"/>
      <c r="U166" s="14"/>
      <c r="V166" s="14"/>
      <c r="W166" s="14"/>
      <c r="X166" s="14"/>
      <c r="Y166" s="14"/>
      <c r="Z166" s="14"/>
      <c r="AA166" s="14"/>
      <c r="AB166" s="14"/>
      <c r="AC166" s="14"/>
      <c r="AD166" s="14"/>
      <c r="AE166" s="14"/>
      <c r="AT166" s="251" t="s">
        <v>228</v>
      </c>
      <c r="AU166" s="251" t="s">
        <v>86</v>
      </c>
      <c r="AV166" s="14" t="s">
        <v>226</v>
      </c>
      <c r="AW166" s="14" t="s">
        <v>39</v>
      </c>
      <c r="AX166" s="14" t="s">
        <v>84</v>
      </c>
      <c r="AY166" s="251" t="s">
        <v>219</v>
      </c>
    </row>
    <row r="167" s="2" customFormat="1" ht="24.15" customHeight="1">
      <c r="A167" s="42"/>
      <c r="B167" s="43"/>
      <c r="C167" s="216" t="s">
        <v>394</v>
      </c>
      <c r="D167" s="216" t="s">
        <v>221</v>
      </c>
      <c r="E167" s="217" t="s">
        <v>1050</v>
      </c>
      <c r="F167" s="218" t="s">
        <v>1051</v>
      </c>
      <c r="G167" s="219" t="s">
        <v>240</v>
      </c>
      <c r="H167" s="220">
        <v>1</v>
      </c>
      <c r="I167" s="221"/>
      <c r="J167" s="222">
        <f>ROUND(I167*H167,2)</f>
        <v>0</v>
      </c>
      <c r="K167" s="218" t="s">
        <v>1017</v>
      </c>
      <c r="L167" s="48"/>
      <c r="M167" s="223" t="s">
        <v>32</v>
      </c>
      <c r="N167" s="224" t="s">
        <v>48</v>
      </c>
      <c r="O167" s="88"/>
      <c r="P167" s="225">
        <f>O167*H167</f>
        <v>0</v>
      </c>
      <c r="Q167" s="225">
        <v>0</v>
      </c>
      <c r="R167" s="225">
        <f>Q167*H167</f>
        <v>0</v>
      </c>
      <c r="S167" s="225">
        <v>0</v>
      </c>
      <c r="T167" s="226">
        <f>S167*H167</f>
        <v>0</v>
      </c>
      <c r="U167" s="42"/>
      <c r="V167" s="42"/>
      <c r="W167" s="42"/>
      <c r="X167" s="42"/>
      <c r="Y167" s="42"/>
      <c r="Z167" s="42"/>
      <c r="AA167" s="42"/>
      <c r="AB167" s="42"/>
      <c r="AC167" s="42"/>
      <c r="AD167" s="42"/>
      <c r="AE167" s="42"/>
      <c r="AR167" s="227" t="s">
        <v>226</v>
      </c>
      <c r="AT167" s="227" t="s">
        <v>221</v>
      </c>
      <c r="AU167" s="227" t="s">
        <v>86</v>
      </c>
      <c r="AY167" s="20" t="s">
        <v>219</v>
      </c>
      <c r="BE167" s="228">
        <f>IF(N167="základní",J167,0)</f>
        <v>0</v>
      </c>
      <c r="BF167" s="228">
        <f>IF(N167="snížená",J167,0)</f>
        <v>0</v>
      </c>
      <c r="BG167" s="228">
        <f>IF(N167="zákl. přenesená",J167,0)</f>
        <v>0</v>
      </c>
      <c r="BH167" s="228">
        <f>IF(N167="sníž. přenesená",J167,0)</f>
        <v>0</v>
      </c>
      <c r="BI167" s="228">
        <f>IF(N167="nulová",J167,0)</f>
        <v>0</v>
      </c>
      <c r="BJ167" s="20" t="s">
        <v>84</v>
      </c>
      <c r="BK167" s="228">
        <f>ROUND(I167*H167,2)</f>
        <v>0</v>
      </c>
      <c r="BL167" s="20" t="s">
        <v>226</v>
      </c>
      <c r="BM167" s="227" t="s">
        <v>1107</v>
      </c>
    </row>
    <row r="168" s="13" customFormat="1">
      <c r="A168" s="13"/>
      <c r="B168" s="229"/>
      <c r="C168" s="230"/>
      <c r="D168" s="231" t="s">
        <v>228</v>
      </c>
      <c r="E168" s="232" t="s">
        <v>32</v>
      </c>
      <c r="F168" s="233" t="s">
        <v>1108</v>
      </c>
      <c r="G168" s="230"/>
      <c r="H168" s="234">
        <v>1</v>
      </c>
      <c r="I168" s="235"/>
      <c r="J168" s="230"/>
      <c r="K168" s="230"/>
      <c r="L168" s="236"/>
      <c r="M168" s="237"/>
      <c r="N168" s="238"/>
      <c r="O168" s="238"/>
      <c r="P168" s="238"/>
      <c r="Q168" s="238"/>
      <c r="R168" s="238"/>
      <c r="S168" s="238"/>
      <c r="T168" s="239"/>
      <c r="U168" s="13"/>
      <c r="V168" s="13"/>
      <c r="W168" s="13"/>
      <c r="X168" s="13"/>
      <c r="Y168" s="13"/>
      <c r="Z168" s="13"/>
      <c r="AA168" s="13"/>
      <c r="AB168" s="13"/>
      <c r="AC168" s="13"/>
      <c r="AD168" s="13"/>
      <c r="AE168" s="13"/>
      <c r="AT168" s="240" t="s">
        <v>228</v>
      </c>
      <c r="AU168" s="240" t="s">
        <v>86</v>
      </c>
      <c r="AV168" s="13" t="s">
        <v>86</v>
      </c>
      <c r="AW168" s="13" t="s">
        <v>39</v>
      </c>
      <c r="AX168" s="13" t="s">
        <v>84</v>
      </c>
      <c r="AY168" s="240" t="s">
        <v>219</v>
      </c>
    </row>
    <row r="169" s="2" customFormat="1" ht="24.15" customHeight="1">
      <c r="A169" s="42"/>
      <c r="B169" s="43"/>
      <c r="C169" s="252" t="s">
        <v>398</v>
      </c>
      <c r="D169" s="252" t="s">
        <v>280</v>
      </c>
      <c r="E169" s="253" t="s">
        <v>1109</v>
      </c>
      <c r="F169" s="254" t="s">
        <v>1110</v>
      </c>
      <c r="G169" s="255" t="s">
        <v>240</v>
      </c>
      <c r="H169" s="256">
        <v>5</v>
      </c>
      <c r="I169" s="257"/>
      <c r="J169" s="258">
        <f>ROUND(I169*H169,2)</f>
        <v>0</v>
      </c>
      <c r="K169" s="254" t="s">
        <v>1017</v>
      </c>
      <c r="L169" s="259"/>
      <c r="M169" s="260" t="s">
        <v>32</v>
      </c>
      <c r="N169" s="261" t="s">
        <v>48</v>
      </c>
      <c r="O169" s="88"/>
      <c r="P169" s="225">
        <f>O169*H169</f>
        <v>0</v>
      </c>
      <c r="Q169" s="225">
        <v>0.0022499999999999998</v>
      </c>
      <c r="R169" s="225">
        <f>Q169*H169</f>
        <v>0.01125</v>
      </c>
      <c r="S169" s="225">
        <v>0</v>
      </c>
      <c r="T169" s="226">
        <f>S169*H169</f>
        <v>0</v>
      </c>
      <c r="U169" s="42"/>
      <c r="V169" s="42"/>
      <c r="W169" s="42"/>
      <c r="X169" s="42"/>
      <c r="Y169" s="42"/>
      <c r="Z169" s="42"/>
      <c r="AA169" s="42"/>
      <c r="AB169" s="42"/>
      <c r="AC169" s="42"/>
      <c r="AD169" s="42"/>
      <c r="AE169" s="42"/>
      <c r="AR169" s="227" t="s">
        <v>241</v>
      </c>
      <c r="AT169" s="227" t="s">
        <v>280</v>
      </c>
      <c r="AU169" s="227" t="s">
        <v>86</v>
      </c>
      <c r="AY169" s="20" t="s">
        <v>219</v>
      </c>
      <c r="BE169" s="228">
        <f>IF(N169="základní",J169,0)</f>
        <v>0</v>
      </c>
      <c r="BF169" s="228">
        <f>IF(N169="snížená",J169,0)</f>
        <v>0</v>
      </c>
      <c r="BG169" s="228">
        <f>IF(N169="zákl. přenesená",J169,0)</f>
        <v>0</v>
      </c>
      <c r="BH169" s="228">
        <f>IF(N169="sníž. přenesená",J169,0)</f>
        <v>0</v>
      </c>
      <c r="BI169" s="228">
        <f>IF(N169="nulová",J169,0)</f>
        <v>0</v>
      </c>
      <c r="BJ169" s="20" t="s">
        <v>84</v>
      </c>
      <c r="BK169" s="228">
        <f>ROUND(I169*H169,2)</f>
        <v>0</v>
      </c>
      <c r="BL169" s="20" t="s">
        <v>241</v>
      </c>
      <c r="BM169" s="227" t="s">
        <v>1111</v>
      </c>
    </row>
    <row r="170" s="2" customFormat="1" ht="16.5" customHeight="1">
      <c r="A170" s="42"/>
      <c r="B170" s="43"/>
      <c r="C170" s="252" t="s">
        <v>402</v>
      </c>
      <c r="D170" s="252" t="s">
        <v>280</v>
      </c>
      <c r="E170" s="253" t="s">
        <v>1030</v>
      </c>
      <c r="F170" s="254" t="s">
        <v>1031</v>
      </c>
      <c r="G170" s="255" t="s">
        <v>240</v>
      </c>
      <c r="H170" s="256">
        <v>4</v>
      </c>
      <c r="I170" s="257"/>
      <c r="J170" s="258">
        <f>ROUND(I170*H170,2)</f>
        <v>0</v>
      </c>
      <c r="K170" s="254" t="s">
        <v>1017</v>
      </c>
      <c r="L170" s="259"/>
      <c r="M170" s="260" t="s">
        <v>32</v>
      </c>
      <c r="N170" s="261" t="s">
        <v>48</v>
      </c>
      <c r="O170" s="88"/>
      <c r="P170" s="225">
        <f>O170*H170</f>
        <v>0</v>
      </c>
      <c r="Q170" s="225">
        <v>0.0032000000000000002</v>
      </c>
      <c r="R170" s="225">
        <f>Q170*H170</f>
        <v>0.012800000000000001</v>
      </c>
      <c r="S170" s="225">
        <v>0</v>
      </c>
      <c r="T170" s="226">
        <f>S170*H170</f>
        <v>0</v>
      </c>
      <c r="U170" s="42"/>
      <c r="V170" s="42"/>
      <c r="W170" s="42"/>
      <c r="X170" s="42"/>
      <c r="Y170" s="42"/>
      <c r="Z170" s="42"/>
      <c r="AA170" s="42"/>
      <c r="AB170" s="42"/>
      <c r="AC170" s="42"/>
      <c r="AD170" s="42"/>
      <c r="AE170" s="42"/>
      <c r="AR170" s="227" t="s">
        <v>241</v>
      </c>
      <c r="AT170" s="227" t="s">
        <v>280</v>
      </c>
      <c r="AU170" s="227" t="s">
        <v>86</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241</v>
      </c>
      <c r="BM170" s="227" t="s">
        <v>1112</v>
      </c>
    </row>
    <row r="171" s="2" customFormat="1" ht="16.5" customHeight="1">
      <c r="A171" s="42"/>
      <c r="B171" s="43"/>
      <c r="C171" s="216" t="s">
        <v>406</v>
      </c>
      <c r="D171" s="216" t="s">
        <v>221</v>
      </c>
      <c r="E171" s="217" t="s">
        <v>1022</v>
      </c>
      <c r="F171" s="218" t="s">
        <v>1023</v>
      </c>
      <c r="G171" s="219" t="s">
        <v>240</v>
      </c>
      <c r="H171" s="220">
        <v>1</v>
      </c>
      <c r="I171" s="221"/>
      <c r="J171" s="222">
        <f>ROUND(I171*H171,2)</f>
        <v>0</v>
      </c>
      <c r="K171" s="218" t="s">
        <v>1017</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86</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1113</v>
      </c>
    </row>
    <row r="172" s="15" customFormat="1">
      <c r="A172" s="15"/>
      <c r="B172" s="266"/>
      <c r="C172" s="267"/>
      <c r="D172" s="231" t="s">
        <v>228</v>
      </c>
      <c r="E172" s="268" t="s">
        <v>32</v>
      </c>
      <c r="F172" s="269" t="s">
        <v>1068</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86</v>
      </c>
      <c r="AV172" s="15" t="s">
        <v>84</v>
      </c>
      <c r="AW172" s="15" t="s">
        <v>39</v>
      </c>
      <c r="AX172" s="15" t="s">
        <v>77</v>
      </c>
      <c r="AY172" s="275" t="s">
        <v>219</v>
      </c>
    </row>
    <row r="173" s="15" customFormat="1">
      <c r="A173" s="15"/>
      <c r="B173" s="266"/>
      <c r="C173" s="267"/>
      <c r="D173" s="231" t="s">
        <v>228</v>
      </c>
      <c r="E173" s="268" t="s">
        <v>32</v>
      </c>
      <c r="F173" s="269" t="s">
        <v>240</v>
      </c>
      <c r="G173" s="267"/>
      <c r="H173" s="268" t="s">
        <v>32</v>
      </c>
      <c r="I173" s="270"/>
      <c r="J173" s="267"/>
      <c r="K173" s="267"/>
      <c r="L173" s="271"/>
      <c r="M173" s="272"/>
      <c r="N173" s="273"/>
      <c r="O173" s="273"/>
      <c r="P173" s="273"/>
      <c r="Q173" s="273"/>
      <c r="R173" s="273"/>
      <c r="S173" s="273"/>
      <c r="T173" s="274"/>
      <c r="U173" s="15"/>
      <c r="V173" s="15"/>
      <c r="W173" s="15"/>
      <c r="X173" s="15"/>
      <c r="Y173" s="15"/>
      <c r="Z173" s="15"/>
      <c r="AA173" s="15"/>
      <c r="AB173" s="15"/>
      <c r="AC173" s="15"/>
      <c r="AD173" s="15"/>
      <c r="AE173" s="15"/>
      <c r="AT173" s="275" t="s">
        <v>228</v>
      </c>
      <c r="AU173" s="275" t="s">
        <v>86</v>
      </c>
      <c r="AV173" s="15" t="s">
        <v>84</v>
      </c>
      <c r="AW173" s="15" t="s">
        <v>39</v>
      </c>
      <c r="AX173" s="15" t="s">
        <v>77</v>
      </c>
      <c r="AY173" s="275" t="s">
        <v>219</v>
      </c>
    </row>
    <row r="174" s="13" customFormat="1">
      <c r="A174" s="13"/>
      <c r="B174" s="229"/>
      <c r="C174" s="230"/>
      <c r="D174" s="231" t="s">
        <v>228</v>
      </c>
      <c r="E174" s="232" t="s">
        <v>32</v>
      </c>
      <c r="F174" s="233" t="s">
        <v>84</v>
      </c>
      <c r="G174" s="230"/>
      <c r="H174" s="234">
        <v>1</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86</v>
      </c>
      <c r="AV174" s="13" t="s">
        <v>86</v>
      </c>
      <c r="AW174" s="13" t="s">
        <v>39</v>
      </c>
      <c r="AX174" s="13" t="s">
        <v>84</v>
      </c>
      <c r="AY174" s="240" t="s">
        <v>219</v>
      </c>
    </row>
    <row r="175" s="2" customFormat="1" ht="16.5" customHeight="1">
      <c r="A175" s="42"/>
      <c r="B175" s="43"/>
      <c r="C175" s="252" t="s">
        <v>410</v>
      </c>
      <c r="D175" s="252" t="s">
        <v>280</v>
      </c>
      <c r="E175" s="253" t="s">
        <v>1030</v>
      </c>
      <c r="F175" s="254" t="s">
        <v>1031</v>
      </c>
      <c r="G175" s="255" t="s">
        <v>240</v>
      </c>
      <c r="H175" s="256">
        <v>1</v>
      </c>
      <c r="I175" s="257"/>
      <c r="J175" s="258">
        <f>ROUND(I175*H175,2)</f>
        <v>0</v>
      </c>
      <c r="K175" s="254" t="s">
        <v>1017</v>
      </c>
      <c r="L175" s="259"/>
      <c r="M175" s="260" t="s">
        <v>32</v>
      </c>
      <c r="N175" s="261" t="s">
        <v>48</v>
      </c>
      <c r="O175" s="88"/>
      <c r="P175" s="225">
        <f>O175*H175</f>
        <v>0</v>
      </c>
      <c r="Q175" s="225">
        <v>0.0032000000000000002</v>
      </c>
      <c r="R175" s="225">
        <f>Q175*H175</f>
        <v>0.0032000000000000002</v>
      </c>
      <c r="S175" s="225">
        <v>0</v>
      </c>
      <c r="T175" s="226">
        <f>S175*H175</f>
        <v>0</v>
      </c>
      <c r="U175" s="42"/>
      <c r="V175" s="42"/>
      <c r="W175" s="42"/>
      <c r="X175" s="42"/>
      <c r="Y175" s="42"/>
      <c r="Z175" s="42"/>
      <c r="AA175" s="42"/>
      <c r="AB175" s="42"/>
      <c r="AC175" s="42"/>
      <c r="AD175" s="42"/>
      <c r="AE175" s="42"/>
      <c r="AR175" s="227" t="s">
        <v>241</v>
      </c>
      <c r="AT175" s="227" t="s">
        <v>280</v>
      </c>
      <c r="AU175" s="227" t="s">
        <v>86</v>
      </c>
      <c r="AY175" s="20" t="s">
        <v>219</v>
      </c>
      <c r="BE175" s="228">
        <f>IF(N175="základní",J175,0)</f>
        <v>0</v>
      </c>
      <c r="BF175" s="228">
        <f>IF(N175="snížená",J175,0)</f>
        <v>0</v>
      </c>
      <c r="BG175" s="228">
        <f>IF(N175="zákl. přenesená",J175,0)</f>
        <v>0</v>
      </c>
      <c r="BH175" s="228">
        <f>IF(N175="sníž. přenesená",J175,0)</f>
        <v>0</v>
      </c>
      <c r="BI175" s="228">
        <f>IF(N175="nulová",J175,0)</f>
        <v>0</v>
      </c>
      <c r="BJ175" s="20" t="s">
        <v>84</v>
      </c>
      <c r="BK175" s="228">
        <f>ROUND(I175*H175,2)</f>
        <v>0</v>
      </c>
      <c r="BL175" s="20" t="s">
        <v>241</v>
      </c>
      <c r="BM175" s="227" t="s">
        <v>1114</v>
      </c>
    </row>
    <row r="176" s="2" customFormat="1" ht="24.15" customHeight="1">
      <c r="A176" s="42"/>
      <c r="B176" s="43"/>
      <c r="C176" s="252" t="s">
        <v>414</v>
      </c>
      <c r="D176" s="252" t="s">
        <v>280</v>
      </c>
      <c r="E176" s="253" t="s">
        <v>1115</v>
      </c>
      <c r="F176" s="254" t="s">
        <v>1116</v>
      </c>
      <c r="G176" s="255" t="s">
        <v>240</v>
      </c>
      <c r="H176" s="256">
        <v>1</v>
      </c>
      <c r="I176" s="257"/>
      <c r="J176" s="258">
        <f>ROUND(I176*H176,2)</f>
        <v>0</v>
      </c>
      <c r="K176" s="254" t="s">
        <v>1017</v>
      </c>
      <c r="L176" s="259"/>
      <c r="M176" s="294" t="s">
        <v>32</v>
      </c>
      <c r="N176" s="295" t="s">
        <v>48</v>
      </c>
      <c r="O176" s="296"/>
      <c r="P176" s="297">
        <f>O176*H176</f>
        <v>0</v>
      </c>
      <c r="Q176" s="297">
        <v>0.0025500000000000002</v>
      </c>
      <c r="R176" s="297">
        <f>Q176*H176</f>
        <v>0.0025500000000000002</v>
      </c>
      <c r="S176" s="297">
        <v>0</v>
      </c>
      <c r="T176" s="298">
        <f>S176*H176</f>
        <v>0</v>
      </c>
      <c r="U176" s="42"/>
      <c r="V176" s="42"/>
      <c r="W176" s="42"/>
      <c r="X176" s="42"/>
      <c r="Y176" s="42"/>
      <c r="Z176" s="42"/>
      <c r="AA176" s="42"/>
      <c r="AB176" s="42"/>
      <c r="AC176" s="42"/>
      <c r="AD176" s="42"/>
      <c r="AE176" s="42"/>
      <c r="AR176" s="227" t="s">
        <v>241</v>
      </c>
      <c r="AT176" s="227" t="s">
        <v>280</v>
      </c>
      <c r="AU176" s="227" t="s">
        <v>86</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1117</v>
      </c>
    </row>
    <row r="177" s="2" customFormat="1" ht="6.96" customHeight="1">
      <c r="A177" s="42"/>
      <c r="B177" s="63"/>
      <c r="C177" s="64"/>
      <c r="D177" s="64"/>
      <c r="E177" s="64"/>
      <c r="F177" s="64"/>
      <c r="G177" s="64"/>
      <c r="H177" s="64"/>
      <c r="I177" s="64"/>
      <c r="J177" s="64"/>
      <c r="K177" s="64"/>
      <c r="L177" s="48"/>
      <c r="M177" s="42"/>
      <c r="O177" s="42"/>
      <c r="P177" s="42"/>
      <c r="Q177" s="42"/>
      <c r="R177" s="42"/>
      <c r="S177" s="42"/>
      <c r="T177" s="42"/>
      <c r="U177" s="42"/>
      <c r="V177" s="42"/>
      <c r="W177" s="42"/>
      <c r="X177" s="42"/>
      <c r="Y177" s="42"/>
      <c r="Z177" s="42"/>
      <c r="AA177" s="42"/>
      <c r="AB177" s="42"/>
      <c r="AC177" s="42"/>
      <c r="AD177" s="42"/>
      <c r="AE177" s="42"/>
    </row>
  </sheetData>
  <sheetProtection sheet="1" autoFilter="0" formatColumns="0" formatRows="0" objects="1" scenarios="1" spinCount="100000" saltValue="jtmbP3NIw/+pnMDULYuGajGYnCdIjNQSCMeOa1PVN5osUlKm81W36tqugrD9bOKtVUjNQt2PPbpvnCBF3oFH/g==" hashValue="qmaeWRPQ1UHIzVOURPFzKD5DdqCDhO+Qd+fmXbnIzUu7qOylZ0uWC7ySSg07cCSeORPI1SLP5sk4dWeVjtnXLA==" algorithmName="SHA-512" password="CC35"/>
  <autoFilter ref="C86:K176"/>
  <mergeCells count="12">
    <mergeCell ref="E7:H7"/>
    <mergeCell ref="E9:H9"/>
    <mergeCell ref="E11:H11"/>
    <mergeCell ref="E20:H20"/>
    <mergeCell ref="E29:H29"/>
    <mergeCell ref="E50:H50"/>
    <mergeCell ref="E52:H52"/>
    <mergeCell ref="E54:H54"/>
    <mergeCell ref="E75:H75"/>
    <mergeCell ref="E77:H77"/>
    <mergeCell ref="E79:H7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109</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1118</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ROUND((SUM(BE87:BE204)),  2)</f>
        <v>0</v>
      </c>
      <c r="G35" s="42"/>
      <c r="H35" s="42"/>
      <c r="I35" s="161">
        <v>0.20999999999999999</v>
      </c>
      <c r="J35" s="160">
        <f>ROUND(((SUM(BE87:BE204))*I35),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ROUND((SUM(BF87:BF204)),  2)</f>
        <v>0</v>
      </c>
      <c r="G36" s="42"/>
      <c r="H36" s="42"/>
      <c r="I36" s="161">
        <v>0.14999999999999999</v>
      </c>
      <c r="J36" s="160">
        <f>ROUND(((SUM(BF87:BF204))*I36),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ROUND((SUM(BG87:BG204)),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ROUND((SUM(BH87:BH204)),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ROUND((SUM(BI87:BI204)),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11-22 - Zajištění skalního zářezu km 78.980 - 79.100</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1119</v>
      </c>
      <c r="E64" s="181"/>
      <c r="F64" s="181"/>
      <c r="G64" s="181"/>
      <c r="H64" s="181"/>
      <c r="I64" s="181"/>
      <c r="J64" s="182">
        <f>J88</f>
        <v>0</v>
      </c>
      <c r="K64" s="179"/>
      <c r="L64" s="183"/>
      <c r="S64" s="9"/>
      <c r="T64" s="9"/>
      <c r="U64" s="9"/>
      <c r="V64" s="9"/>
      <c r="W64" s="9"/>
      <c r="X64" s="9"/>
      <c r="Y64" s="9"/>
      <c r="Z64" s="9"/>
      <c r="AA64" s="9"/>
      <c r="AB64" s="9"/>
      <c r="AC64" s="9"/>
      <c r="AD64" s="9"/>
      <c r="AE64" s="9"/>
    </row>
    <row r="65" s="9" customFormat="1" ht="24.96" customHeight="1">
      <c r="A65" s="9"/>
      <c r="B65" s="178"/>
      <c r="C65" s="179"/>
      <c r="D65" s="180" t="s">
        <v>1120</v>
      </c>
      <c r="E65" s="181"/>
      <c r="F65" s="181"/>
      <c r="G65" s="181"/>
      <c r="H65" s="181"/>
      <c r="I65" s="181"/>
      <c r="J65" s="182">
        <f>J171</f>
        <v>0</v>
      </c>
      <c r="K65" s="179"/>
      <c r="L65" s="183"/>
      <c r="S65" s="9"/>
      <c r="T65" s="9"/>
      <c r="U65" s="9"/>
      <c r="V65" s="9"/>
      <c r="W65" s="9"/>
      <c r="X65" s="9"/>
      <c r="Y65" s="9"/>
      <c r="Z65" s="9"/>
      <c r="AA65" s="9"/>
      <c r="AB65" s="9"/>
      <c r="AC65" s="9"/>
      <c r="AD65" s="9"/>
      <c r="AE65" s="9"/>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11-22 - Zajištění skalního zářezu km 78.980 - 79.100</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P88+P171</f>
        <v>0</v>
      </c>
      <c r="Q87" s="100"/>
      <c r="R87" s="197">
        <f>R88+R171</f>
        <v>60.852836000000003</v>
      </c>
      <c r="S87" s="100"/>
      <c r="T87" s="198">
        <f>T88+T171</f>
        <v>0.63680000000000003</v>
      </c>
      <c r="U87" s="42"/>
      <c r="V87" s="42"/>
      <c r="W87" s="42"/>
      <c r="X87" s="42"/>
      <c r="Y87" s="42"/>
      <c r="Z87" s="42"/>
      <c r="AA87" s="42"/>
      <c r="AB87" s="42"/>
      <c r="AC87" s="42"/>
      <c r="AD87" s="42"/>
      <c r="AE87" s="42"/>
      <c r="AT87" s="20" t="s">
        <v>76</v>
      </c>
      <c r="AU87" s="20" t="s">
        <v>196</v>
      </c>
      <c r="BK87" s="199">
        <f>BK88+BK171</f>
        <v>0</v>
      </c>
    </row>
    <row r="88" s="12" customFormat="1" ht="25.92" customHeight="1">
      <c r="A88" s="12"/>
      <c r="B88" s="200"/>
      <c r="C88" s="201"/>
      <c r="D88" s="202" t="s">
        <v>76</v>
      </c>
      <c r="E88" s="203" t="s">
        <v>84</v>
      </c>
      <c r="F88" s="203" t="s">
        <v>1121</v>
      </c>
      <c r="G88" s="201"/>
      <c r="H88" s="201"/>
      <c r="I88" s="204"/>
      <c r="J88" s="205">
        <f>BK88</f>
        <v>0</v>
      </c>
      <c r="K88" s="201"/>
      <c r="L88" s="206"/>
      <c r="M88" s="207"/>
      <c r="N88" s="208"/>
      <c r="O88" s="208"/>
      <c r="P88" s="209">
        <f>SUM(P89:P170)</f>
        <v>0</v>
      </c>
      <c r="Q88" s="208"/>
      <c r="R88" s="209">
        <f>SUM(R89:R170)</f>
        <v>30.753496000000002</v>
      </c>
      <c r="S88" s="208"/>
      <c r="T88" s="210">
        <f>SUM(T89:T170)</f>
        <v>0.63680000000000003</v>
      </c>
      <c r="U88" s="12"/>
      <c r="V88" s="12"/>
      <c r="W88" s="12"/>
      <c r="X88" s="12"/>
      <c r="Y88" s="12"/>
      <c r="Z88" s="12"/>
      <c r="AA88" s="12"/>
      <c r="AB88" s="12"/>
      <c r="AC88" s="12"/>
      <c r="AD88" s="12"/>
      <c r="AE88" s="12"/>
      <c r="AR88" s="211" t="s">
        <v>84</v>
      </c>
      <c r="AT88" s="212" t="s">
        <v>76</v>
      </c>
      <c r="AU88" s="212" t="s">
        <v>77</v>
      </c>
      <c r="AY88" s="211" t="s">
        <v>219</v>
      </c>
      <c r="BK88" s="213">
        <f>SUM(BK89:BK170)</f>
        <v>0</v>
      </c>
    </row>
    <row r="89" s="2" customFormat="1" ht="24.15" customHeight="1">
      <c r="A89" s="42"/>
      <c r="B89" s="43"/>
      <c r="C89" s="216" t="s">
        <v>84</v>
      </c>
      <c r="D89" s="216" t="s">
        <v>221</v>
      </c>
      <c r="E89" s="217" t="s">
        <v>1122</v>
      </c>
      <c r="F89" s="218" t="s">
        <v>1123</v>
      </c>
      <c r="G89" s="219" t="s">
        <v>224</v>
      </c>
      <c r="H89" s="220">
        <v>63</v>
      </c>
      <c r="I89" s="221"/>
      <c r="J89" s="222">
        <f>ROUND(I89*H89,2)</f>
        <v>0</v>
      </c>
      <c r="K89" s="218" t="s">
        <v>1124</v>
      </c>
      <c r="L89" s="48"/>
      <c r="M89" s="223" t="s">
        <v>32</v>
      </c>
      <c r="N89" s="224" t="s">
        <v>48</v>
      </c>
      <c r="O89" s="88"/>
      <c r="P89" s="225">
        <f>O89*H89</f>
        <v>0</v>
      </c>
      <c r="Q89" s="225">
        <v>0</v>
      </c>
      <c r="R89" s="225">
        <f>Q89*H89</f>
        <v>0</v>
      </c>
      <c r="S89" s="225">
        <v>0</v>
      </c>
      <c r="T89" s="226">
        <f>S89*H89</f>
        <v>0</v>
      </c>
      <c r="U89" s="42"/>
      <c r="V89" s="42"/>
      <c r="W89" s="42"/>
      <c r="X89" s="42"/>
      <c r="Y89" s="42"/>
      <c r="Z89" s="42"/>
      <c r="AA89" s="42"/>
      <c r="AB89" s="42"/>
      <c r="AC89" s="42"/>
      <c r="AD89" s="42"/>
      <c r="AE89" s="42"/>
      <c r="AR89" s="227" t="s">
        <v>226</v>
      </c>
      <c r="AT89" s="227" t="s">
        <v>221</v>
      </c>
      <c r="AU89" s="227" t="s">
        <v>84</v>
      </c>
      <c r="AY89" s="20" t="s">
        <v>219</v>
      </c>
      <c r="BE89" s="228">
        <f>IF(N89="základní",J89,0)</f>
        <v>0</v>
      </c>
      <c r="BF89" s="228">
        <f>IF(N89="snížená",J89,0)</f>
        <v>0</v>
      </c>
      <c r="BG89" s="228">
        <f>IF(N89="zákl. přenesená",J89,0)</f>
        <v>0</v>
      </c>
      <c r="BH89" s="228">
        <f>IF(N89="sníž. přenesená",J89,0)</f>
        <v>0</v>
      </c>
      <c r="BI89" s="228">
        <f>IF(N89="nulová",J89,0)</f>
        <v>0</v>
      </c>
      <c r="BJ89" s="20" t="s">
        <v>84</v>
      </c>
      <c r="BK89" s="228">
        <f>ROUND(I89*H89,2)</f>
        <v>0</v>
      </c>
      <c r="BL89" s="20" t="s">
        <v>226</v>
      </c>
      <c r="BM89" s="227" t="s">
        <v>1125</v>
      </c>
    </row>
    <row r="90" s="2" customFormat="1">
      <c r="A90" s="42"/>
      <c r="B90" s="43"/>
      <c r="C90" s="44"/>
      <c r="D90" s="231" t="s">
        <v>663</v>
      </c>
      <c r="E90" s="44"/>
      <c r="F90" s="276" t="s">
        <v>1126</v>
      </c>
      <c r="G90" s="44"/>
      <c r="H90" s="44"/>
      <c r="I90" s="277"/>
      <c r="J90" s="44"/>
      <c r="K90" s="44"/>
      <c r="L90" s="48"/>
      <c r="M90" s="278"/>
      <c r="N90" s="279"/>
      <c r="O90" s="88"/>
      <c r="P90" s="88"/>
      <c r="Q90" s="88"/>
      <c r="R90" s="88"/>
      <c r="S90" s="88"/>
      <c r="T90" s="89"/>
      <c r="U90" s="42"/>
      <c r="V90" s="42"/>
      <c r="W90" s="42"/>
      <c r="X90" s="42"/>
      <c r="Y90" s="42"/>
      <c r="Z90" s="42"/>
      <c r="AA90" s="42"/>
      <c r="AB90" s="42"/>
      <c r="AC90" s="42"/>
      <c r="AD90" s="42"/>
      <c r="AE90" s="42"/>
      <c r="AT90" s="20" t="s">
        <v>663</v>
      </c>
      <c r="AU90" s="20" t="s">
        <v>84</v>
      </c>
    </row>
    <row r="91" s="2" customFormat="1" ht="16.5" customHeight="1">
      <c r="A91" s="42"/>
      <c r="B91" s="43"/>
      <c r="C91" s="216" t="s">
        <v>86</v>
      </c>
      <c r="D91" s="216" t="s">
        <v>221</v>
      </c>
      <c r="E91" s="217" t="s">
        <v>1127</v>
      </c>
      <c r="F91" s="218" t="s">
        <v>1128</v>
      </c>
      <c r="G91" s="219" t="s">
        <v>637</v>
      </c>
      <c r="H91" s="220">
        <v>796</v>
      </c>
      <c r="I91" s="221"/>
      <c r="J91" s="222">
        <f>ROUND(I91*H91,2)</f>
        <v>0</v>
      </c>
      <c r="K91" s="218" t="s">
        <v>1129</v>
      </c>
      <c r="L91" s="48"/>
      <c r="M91" s="223" t="s">
        <v>32</v>
      </c>
      <c r="N91" s="224" t="s">
        <v>48</v>
      </c>
      <c r="O91" s="88"/>
      <c r="P91" s="225">
        <f>O91*H91</f>
        <v>0</v>
      </c>
      <c r="Q91" s="225">
        <v>0</v>
      </c>
      <c r="R91" s="225">
        <f>Q91*H91</f>
        <v>0</v>
      </c>
      <c r="S91" s="225">
        <v>0.00080000000000000004</v>
      </c>
      <c r="T91" s="226">
        <f>S91*H91</f>
        <v>0.63680000000000003</v>
      </c>
      <c r="U91" s="42"/>
      <c r="V91" s="42"/>
      <c r="W91" s="42"/>
      <c r="X91" s="42"/>
      <c r="Y91" s="42"/>
      <c r="Z91" s="42"/>
      <c r="AA91" s="42"/>
      <c r="AB91" s="42"/>
      <c r="AC91" s="42"/>
      <c r="AD91" s="42"/>
      <c r="AE91" s="42"/>
      <c r="AR91" s="227" t="s">
        <v>226</v>
      </c>
      <c r="AT91" s="227" t="s">
        <v>221</v>
      </c>
      <c r="AU91" s="227" t="s">
        <v>84</v>
      </c>
      <c r="AY91" s="20" t="s">
        <v>219</v>
      </c>
      <c r="BE91" s="228">
        <f>IF(N91="základní",J91,0)</f>
        <v>0</v>
      </c>
      <c r="BF91" s="228">
        <f>IF(N91="snížená",J91,0)</f>
        <v>0</v>
      </c>
      <c r="BG91" s="228">
        <f>IF(N91="zákl. přenesená",J91,0)</f>
        <v>0</v>
      </c>
      <c r="BH91" s="228">
        <f>IF(N91="sníž. přenesená",J91,0)</f>
        <v>0</v>
      </c>
      <c r="BI91" s="228">
        <f>IF(N91="nulová",J91,0)</f>
        <v>0</v>
      </c>
      <c r="BJ91" s="20" t="s">
        <v>84</v>
      </c>
      <c r="BK91" s="228">
        <f>ROUND(I91*H91,2)</f>
        <v>0</v>
      </c>
      <c r="BL91" s="20" t="s">
        <v>226</v>
      </c>
      <c r="BM91" s="227" t="s">
        <v>1130</v>
      </c>
    </row>
    <row r="92" s="2" customFormat="1">
      <c r="A92" s="42"/>
      <c r="B92" s="43"/>
      <c r="C92" s="44"/>
      <c r="D92" s="299" t="s">
        <v>1131</v>
      </c>
      <c r="E92" s="44"/>
      <c r="F92" s="300" t="s">
        <v>1132</v>
      </c>
      <c r="G92" s="44"/>
      <c r="H92" s="44"/>
      <c r="I92" s="277"/>
      <c r="J92" s="44"/>
      <c r="K92" s="44"/>
      <c r="L92" s="48"/>
      <c r="M92" s="278"/>
      <c r="N92" s="279"/>
      <c r="O92" s="88"/>
      <c r="P92" s="88"/>
      <c r="Q92" s="88"/>
      <c r="R92" s="88"/>
      <c r="S92" s="88"/>
      <c r="T92" s="89"/>
      <c r="U92" s="42"/>
      <c r="V92" s="42"/>
      <c r="W92" s="42"/>
      <c r="X92" s="42"/>
      <c r="Y92" s="42"/>
      <c r="Z92" s="42"/>
      <c r="AA92" s="42"/>
      <c r="AB92" s="42"/>
      <c r="AC92" s="42"/>
      <c r="AD92" s="42"/>
      <c r="AE92" s="42"/>
      <c r="AT92" s="20" t="s">
        <v>1131</v>
      </c>
      <c r="AU92" s="20" t="s">
        <v>84</v>
      </c>
    </row>
    <row r="93" s="2" customFormat="1">
      <c r="A93" s="42"/>
      <c r="B93" s="43"/>
      <c r="C93" s="44"/>
      <c r="D93" s="231" t="s">
        <v>663</v>
      </c>
      <c r="E93" s="44"/>
      <c r="F93" s="276" t="s">
        <v>1133</v>
      </c>
      <c r="G93" s="44"/>
      <c r="H93" s="44"/>
      <c r="I93" s="277"/>
      <c r="J93" s="44"/>
      <c r="K93" s="44"/>
      <c r="L93" s="48"/>
      <c r="M93" s="278"/>
      <c r="N93" s="279"/>
      <c r="O93" s="88"/>
      <c r="P93" s="88"/>
      <c r="Q93" s="88"/>
      <c r="R93" s="88"/>
      <c r="S93" s="88"/>
      <c r="T93" s="89"/>
      <c r="U93" s="42"/>
      <c r="V93" s="42"/>
      <c r="W93" s="42"/>
      <c r="X93" s="42"/>
      <c r="Y93" s="42"/>
      <c r="Z93" s="42"/>
      <c r="AA93" s="42"/>
      <c r="AB93" s="42"/>
      <c r="AC93" s="42"/>
      <c r="AD93" s="42"/>
      <c r="AE93" s="42"/>
      <c r="AT93" s="20" t="s">
        <v>663</v>
      </c>
      <c r="AU93" s="20" t="s">
        <v>84</v>
      </c>
    </row>
    <row r="94" s="13" customFormat="1">
      <c r="A94" s="13"/>
      <c r="B94" s="229"/>
      <c r="C94" s="230"/>
      <c r="D94" s="231" t="s">
        <v>228</v>
      </c>
      <c r="E94" s="232" t="s">
        <v>32</v>
      </c>
      <c r="F94" s="233" t="s">
        <v>1134</v>
      </c>
      <c r="G94" s="230"/>
      <c r="H94" s="234">
        <v>796</v>
      </c>
      <c r="I94" s="235"/>
      <c r="J94" s="230"/>
      <c r="K94" s="230"/>
      <c r="L94" s="236"/>
      <c r="M94" s="237"/>
      <c r="N94" s="238"/>
      <c r="O94" s="238"/>
      <c r="P94" s="238"/>
      <c r="Q94" s="238"/>
      <c r="R94" s="238"/>
      <c r="S94" s="238"/>
      <c r="T94" s="239"/>
      <c r="U94" s="13"/>
      <c r="V94" s="13"/>
      <c r="W94" s="13"/>
      <c r="X94" s="13"/>
      <c r="Y94" s="13"/>
      <c r="Z94" s="13"/>
      <c r="AA94" s="13"/>
      <c r="AB94" s="13"/>
      <c r="AC94" s="13"/>
      <c r="AD94" s="13"/>
      <c r="AE94" s="13"/>
      <c r="AT94" s="240" t="s">
        <v>228</v>
      </c>
      <c r="AU94" s="240" t="s">
        <v>84</v>
      </c>
      <c r="AV94" s="13" t="s">
        <v>86</v>
      </c>
      <c r="AW94" s="13" t="s">
        <v>39</v>
      </c>
      <c r="AX94" s="13" t="s">
        <v>77</v>
      </c>
      <c r="AY94" s="240" t="s">
        <v>219</v>
      </c>
    </row>
    <row r="95" s="14" customFormat="1">
      <c r="A95" s="14"/>
      <c r="B95" s="241"/>
      <c r="C95" s="242"/>
      <c r="D95" s="231" t="s">
        <v>228</v>
      </c>
      <c r="E95" s="243" t="s">
        <v>32</v>
      </c>
      <c r="F95" s="244" t="s">
        <v>231</v>
      </c>
      <c r="G95" s="242"/>
      <c r="H95" s="245">
        <v>796</v>
      </c>
      <c r="I95" s="246"/>
      <c r="J95" s="242"/>
      <c r="K95" s="242"/>
      <c r="L95" s="247"/>
      <c r="M95" s="248"/>
      <c r="N95" s="249"/>
      <c r="O95" s="249"/>
      <c r="P95" s="249"/>
      <c r="Q95" s="249"/>
      <c r="R95" s="249"/>
      <c r="S95" s="249"/>
      <c r="T95" s="250"/>
      <c r="U95" s="14"/>
      <c r="V95" s="14"/>
      <c r="W95" s="14"/>
      <c r="X95" s="14"/>
      <c r="Y95" s="14"/>
      <c r="Z95" s="14"/>
      <c r="AA95" s="14"/>
      <c r="AB95" s="14"/>
      <c r="AC95" s="14"/>
      <c r="AD95" s="14"/>
      <c r="AE95" s="14"/>
      <c r="AT95" s="251" t="s">
        <v>228</v>
      </c>
      <c r="AU95" s="251" t="s">
        <v>84</v>
      </c>
      <c r="AV95" s="14" t="s">
        <v>226</v>
      </c>
      <c r="AW95" s="14" t="s">
        <v>39</v>
      </c>
      <c r="AX95" s="14" t="s">
        <v>84</v>
      </c>
      <c r="AY95" s="251" t="s">
        <v>219</v>
      </c>
    </row>
    <row r="96" s="2" customFormat="1" ht="24.15" customHeight="1">
      <c r="A96" s="42"/>
      <c r="B96" s="43"/>
      <c r="C96" s="216" t="s">
        <v>237</v>
      </c>
      <c r="D96" s="216" t="s">
        <v>221</v>
      </c>
      <c r="E96" s="217" t="s">
        <v>1135</v>
      </c>
      <c r="F96" s="218" t="s">
        <v>1136</v>
      </c>
      <c r="G96" s="219" t="s">
        <v>224</v>
      </c>
      <c r="H96" s="220">
        <v>210</v>
      </c>
      <c r="I96" s="221"/>
      <c r="J96" s="222">
        <f>ROUND(I96*H96,2)</f>
        <v>0</v>
      </c>
      <c r="K96" s="218" t="s">
        <v>1129</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1137</v>
      </c>
    </row>
    <row r="97" s="2" customFormat="1">
      <c r="A97" s="42"/>
      <c r="B97" s="43"/>
      <c r="C97" s="44"/>
      <c r="D97" s="299" t="s">
        <v>1131</v>
      </c>
      <c r="E97" s="44"/>
      <c r="F97" s="300" t="s">
        <v>1138</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2" customFormat="1">
      <c r="A98" s="42"/>
      <c r="B98" s="43"/>
      <c r="C98" s="44"/>
      <c r="D98" s="231" t="s">
        <v>663</v>
      </c>
      <c r="E98" s="44"/>
      <c r="F98" s="276" t="s">
        <v>1139</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663</v>
      </c>
      <c r="AU98" s="20" t="s">
        <v>84</v>
      </c>
    </row>
    <row r="99" s="2" customFormat="1" ht="37.8" customHeight="1">
      <c r="A99" s="42"/>
      <c r="B99" s="43"/>
      <c r="C99" s="216" t="s">
        <v>226</v>
      </c>
      <c r="D99" s="216" t="s">
        <v>221</v>
      </c>
      <c r="E99" s="217" t="s">
        <v>1140</v>
      </c>
      <c r="F99" s="218" t="s">
        <v>1141</v>
      </c>
      <c r="G99" s="219" t="s">
        <v>224</v>
      </c>
      <c r="H99" s="220">
        <v>210</v>
      </c>
      <c r="I99" s="221"/>
      <c r="J99" s="222">
        <f>ROUND(I99*H99,2)</f>
        <v>0</v>
      </c>
      <c r="K99" s="218" t="s">
        <v>1129</v>
      </c>
      <c r="L99" s="48"/>
      <c r="M99" s="223" t="s">
        <v>32</v>
      </c>
      <c r="N99" s="224" t="s">
        <v>48</v>
      </c>
      <c r="O99" s="88"/>
      <c r="P99" s="225">
        <f>O99*H99</f>
        <v>0</v>
      </c>
      <c r="Q99" s="225">
        <v>0</v>
      </c>
      <c r="R99" s="225">
        <f>Q99*H99</f>
        <v>0</v>
      </c>
      <c r="S99" s="225">
        <v>0</v>
      </c>
      <c r="T99" s="226">
        <f>S99*H99</f>
        <v>0</v>
      </c>
      <c r="U99" s="42"/>
      <c r="V99" s="42"/>
      <c r="W99" s="42"/>
      <c r="X99" s="42"/>
      <c r="Y99" s="42"/>
      <c r="Z99" s="42"/>
      <c r="AA99" s="42"/>
      <c r="AB99" s="42"/>
      <c r="AC99" s="42"/>
      <c r="AD99" s="42"/>
      <c r="AE99" s="42"/>
      <c r="AR99" s="227" t="s">
        <v>226</v>
      </c>
      <c r="AT99" s="227" t="s">
        <v>221</v>
      </c>
      <c r="AU99" s="227" t="s">
        <v>84</v>
      </c>
      <c r="AY99" s="20" t="s">
        <v>219</v>
      </c>
      <c r="BE99" s="228">
        <f>IF(N99="základní",J99,0)</f>
        <v>0</v>
      </c>
      <c r="BF99" s="228">
        <f>IF(N99="snížená",J99,0)</f>
        <v>0</v>
      </c>
      <c r="BG99" s="228">
        <f>IF(N99="zákl. přenesená",J99,0)</f>
        <v>0</v>
      </c>
      <c r="BH99" s="228">
        <f>IF(N99="sníž. přenesená",J99,0)</f>
        <v>0</v>
      </c>
      <c r="BI99" s="228">
        <f>IF(N99="nulová",J99,0)</f>
        <v>0</v>
      </c>
      <c r="BJ99" s="20" t="s">
        <v>84</v>
      </c>
      <c r="BK99" s="228">
        <f>ROUND(I99*H99,2)</f>
        <v>0</v>
      </c>
      <c r="BL99" s="20" t="s">
        <v>226</v>
      </c>
      <c r="BM99" s="227" t="s">
        <v>1142</v>
      </c>
    </row>
    <row r="100" s="2" customFormat="1">
      <c r="A100" s="42"/>
      <c r="B100" s="43"/>
      <c r="C100" s="44"/>
      <c r="D100" s="299" t="s">
        <v>1131</v>
      </c>
      <c r="E100" s="44"/>
      <c r="F100" s="300" t="s">
        <v>1143</v>
      </c>
      <c r="G100" s="44"/>
      <c r="H100" s="44"/>
      <c r="I100" s="277"/>
      <c r="J100" s="44"/>
      <c r="K100" s="44"/>
      <c r="L100" s="48"/>
      <c r="M100" s="278"/>
      <c r="N100" s="279"/>
      <c r="O100" s="88"/>
      <c r="P100" s="88"/>
      <c r="Q100" s="88"/>
      <c r="R100" s="88"/>
      <c r="S100" s="88"/>
      <c r="T100" s="89"/>
      <c r="U100" s="42"/>
      <c r="V100" s="42"/>
      <c r="W100" s="42"/>
      <c r="X100" s="42"/>
      <c r="Y100" s="42"/>
      <c r="Z100" s="42"/>
      <c r="AA100" s="42"/>
      <c r="AB100" s="42"/>
      <c r="AC100" s="42"/>
      <c r="AD100" s="42"/>
      <c r="AE100" s="42"/>
      <c r="AT100" s="20" t="s">
        <v>1131</v>
      </c>
      <c r="AU100" s="20" t="s">
        <v>84</v>
      </c>
    </row>
    <row r="101" s="2" customFormat="1">
      <c r="A101" s="42"/>
      <c r="B101" s="43"/>
      <c r="C101" s="44"/>
      <c r="D101" s="231" t="s">
        <v>663</v>
      </c>
      <c r="E101" s="44"/>
      <c r="F101" s="276" t="s">
        <v>1144</v>
      </c>
      <c r="G101" s="44"/>
      <c r="H101" s="44"/>
      <c r="I101" s="277"/>
      <c r="J101" s="44"/>
      <c r="K101" s="44"/>
      <c r="L101" s="48"/>
      <c r="M101" s="278"/>
      <c r="N101" s="279"/>
      <c r="O101" s="88"/>
      <c r="P101" s="88"/>
      <c r="Q101" s="88"/>
      <c r="R101" s="88"/>
      <c r="S101" s="88"/>
      <c r="T101" s="89"/>
      <c r="U101" s="42"/>
      <c r="V101" s="42"/>
      <c r="W101" s="42"/>
      <c r="X101" s="42"/>
      <c r="Y101" s="42"/>
      <c r="Z101" s="42"/>
      <c r="AA101" s="42"/>
      <c r="AB101" s="42"/>
      <c r="AC101" s="42"/>
      <c r="AD101" s="42"/>
      <c r="AE101" s="42"/>
      <c r="AT101" s="20" t="s">
        <v>663</v>
      </c>
      <c r="AU101" s="20" t="s">
        <v>84</v>
      </c>
    </row>
    <row r="102" s="2" customFormat="1" ht="37.8" customHeight="1">
      <c r="A102" s="42"/>
      <c r="B102" s="43"/>
      <c r="C102" s="216" t="s">
        <v>246</v>
      </c>
      <c r="D102" s="216" t="s">
        <v>221</v>
      </c>
      <c r="E102" s="217" t="s">
        <v>1145</v>
      </c>
      <c r="F102" s="218" t="s">
        <v>1146</v>
      </c>
      <c r="G102" s="219" t="s">
        <v>224</v>
      </c>
      <c r="H102" s="220">
        <v>210</v>
      </c>
      <c r="I102" s="221"/>
      <c r="J102" s="222">
        <f>ROUND(I102*H102,2)</f>
        <v>0</v>
      </c>
      <c r="K102" s="218" t="s">
        <v>1129</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84</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1147</v>
      </c>
    </row>
    <row r="103" s="2" customFormat="1">
      <c r="A103" s="42"/>
      <c r="B103" s="43"/>
      <c r="C103" s="44"/>
      <c r="D103" s="299" t="s">
        <v>1131</v>
      </c>
      <c r="E103" s="44"/>
      <c r="F103" s="300" t="s">
        <v>1148</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1131</v>
      </c>
      <c r="AU103" s="20" t="s">
        <v>84</v>
      </c>
    </row>
    <row r="104" s="2" customFormat="1">
      <c r="A104" s="42"/>
      <c r="B104" s="43"/>
      <c r="C104" s="44"/>
      <c r="D104" s="231" t="s">
        <v>663</v>
      </c>
      <c r="E104" s="44"/>
      <c r="F104" s="276" t="s">
        <v>1149</v>
      </c>
      <c r="G104" s="44"/>
      <c r="H104" s="44"/>
      <c r="I104" s="277"/>
      <c r="J104" s="44"/>
      <c r="K104" s="44"/>
      <c r="L104" s="48"/>
      <c r="M104" s="278"/>
      <c r="N104" s="279"/>
      <c r="O104" s="88"/>
      <c r="P104" s="88"/>
      <c r="Q104" s="88"/>
      <c r="R104" s="88"/>
      <c r="S104" s="88"/>
      <c r="T104" s="89"/>
      <c r="U104" s="42"/>
      <c r="V104" s="42"/>
      <c r="W104" s="42"/>
      <c r="X104" s="42"/>
      <c r="Y104" s="42"/>
      <c r="Z104" s="42"/>
      <c r="AA104" s="42"/>
      <c r="AB104" s="42"/>
      <c r="AC104" s="42"/>
      <c r="AD104" s="42"/>
      <c r="AE104" s="42"/>
      <c r="AT104" s="20" t="s">
        <v>663</v>
      </c>
      <c r="AU104" s="20" t="s">
        <v>84</v>
      </c>
    </row>
    <row r="105" s="2" customFormat="1" ht="24.15" customHeight="1">
      <c r="A105" s="42"/>
      <c r="B105" s="43"/>
      <c r="C105" s="216" t="s">
        <v>252</v>
      </c>
      <c r="D105" s="216" t="s">
        <v>221</v>
      </c>
      <c r="E105" s="217" t="s">
        <v>1150</v>
      </c>
      <c r="F105" s="218" t="s">
        <v>1151</v>
      </c>
      <c r="G105" s="219" t="s">
        <v>637</v>
      </c>
      <c r="H105" s="220">
        <v>2007.3599999999999</v>
      </c>
      <c r="I105" s="221"/>
      <c r="J105" s="222">
        <f>ROUND(I105*H105,2)</f>
        <v>0</v>
      </c>
      <c r="K105" s="218" t="s">
        <v>1129</v>
      </c>
      <c r="L105" s="48"/>
      <c r="M105" s="223" t="s">
        <v>32</v>
      </c>
      <c r="N105" s="224" t="s">
        <v>48</v>
      </c>
      <c r="O105" s="88"/>
      <c r="P105" s="225">
        <f>O105*H105</f>
        <v>0</v>
      </c>
      <c r="Q105" s="225">
        <v>0</v>
      </c>
      <c r="R105" s="225">
        <f>Q105*H105</f>
        <v>0</v>
      </c>
      <c r="S105" s="225">
        <v>0</v>
      </c>
      <c r="T105" s="226">
        <f>S105*H105</f>
        <v>0</v>
      </c>
      <c r="U105" s="42"/>
      <c r="V105" s="42"/>
      <c r="W105" s="42"/>
      <c r="X105" s="42"/>
      <c r="Y105" s="42"/>
      <c r="Z105" s="42"/>
      <c r="AA105" s="42"/>
      <c r="AB105" s="42"/>
      <c r="AC105" s="42"/>
      <c r="AD105" s="42"/>
      <c r="AE105" s="42"/>
      <c r="AR105" s="227" t="s">
        <v>226</v>
      </c>
      <c r="AT105" s="227" t="s">
        <v>221</v>
      </c>
      <c r="AU105" s="227" t="s">
        <v>84</v>
      </c>
      <c r="AY105" s="20" t="s">
        <v>219</v>
      </c>
      <c r="BE105" s="228">
        <f>IF(N105="základní",J105,0)</f>
        <v>0</v>
      </c>
      <c r="BF105" s="228">
        <f>IF(N105="snížená",J105,0)</f>
        <v>0</v>
      </c>
      <c r="BG105" s="228">
        <f>IF(N105="zákl. přenesená",J105,0)</f>
        <v>0</v>
      </c>
      <c r="BH105" s="228">
        <f>IF(N105="sníž. přenesená",J105,0)</f>
        <v>0</v>
      </c>
      <c r="BI105" s="228">
        <f>IF(N105="nulová",J105,0)</f>
        <v>0</v>
      </c>
      <c r="BJ105" s="20" t="s">
        <v>84</v>
      </c>
      <c r="BK105" s="228">
        <f>ROUND(I105*H105,2)</f>
        <v>0</v>
      </c>
      <c r="BL105" s="20" t="s">
        <v>226</v>
      </c>
      <c r="BM105" s="227" t="s">
        <v>1152</v>
      </c>
    </row>
    <row r="106" s="2" customFormat="1">
      <c r="A106" s="42"/>
      <c r="B106" s="43"/>
      <c r="C106" s="44"/>
      <c r="D106" s="299" t="s">
        <v>1131</v>
      </c>
      <c r="E106" s="44"/>
      <c r="F106" s="300" t="s">
        <v>1153</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1131</v>
      </c>
      <c r="AU106" s="20" t="s">
        <v>84</v>
      </c>
    </row>
    <row r="107" s="2" customFormat="1">
      <c r="A107" s="42"/>
      <c r="B107" s="43"/>
      <c r="C107" s="44"/>
      <c r="D107" s="231" t="s">
        <v>663</v>
      </c>
      <c r="E107" s="44"/>
      <c r="F107" s="276" t="s">
        <v>1154</v>
      </c>
      <c r="G107" s="44"/>
      <c r="H107" s="44"/>
      <c r="I107" s="277"/>
      <c r="J107" s="44"/>
      <c r="K107" s="44"/>
      <c r="L107" s="48"/>
      <c r="M107" s="278"/>
      <c r="N107" s="279"/>
      <c r="O107" s="88"/>
      <c r="P107" s="88"/>
      <c r="Q107" s="88"/>
      <c r="R107" s="88"/>
      <c r="S107" s="88"/>
      <c r="T107" s="89"/>
      <c r="U107" s="42"/>
      <c r="V107" s="42"/>
      <c r="W107" s="42"/>
      <c r="X107" s="42"/>
      <c r="Y107" s="42"/>
      <c r="Z107" s="42"/>
      <c r="AA107" s="42"/>
      <c r="AB107" s="42"/>
      <c r="AC107" s="42"/>
      <c r="AD107" s="42"/>
      <c r="AE107" s="42"/>
      <c r="AT107" s="20" t="s">
        <v>663</v>
      </c>
      <c r="AU107" s="20" t="s">
        <v>84</v>
      </c>
    </row>
    <row r="108" s="2" customFormat="1" ht="24.15" customHeight="1">
      <c r="A108" s="42"/>
      <c r="B108" s="43"/>
      <c r="C108" s="216" t="s">
        <v>256</v>
      </c>
      <c r="D108" s="216" t="s">
        <v>221</v>
      </c>
      <c r="E108" s="217" t="s">
        <v>1155</v>
      </c>
      <c r="F108" s="218" t="s">
        <v>1156</v>
      </c>
      <c r="G108" s="219" t="s">
        <v>224</v>
      </c>
      <c r="H108" s="220">
        <v>160</v>
      </c>
      <c r="I108" s="221"/>
      <c r="J108" s="222">
        <f>ROUND(I108*H108,2)</f>
        <v>0</v>
      </c>
      <c r="K108" s="218" t="s">
        <v>1129</v>
      </c>
      <c r="L108" s="48"/>
      <c r="M108" s="223" t="s">
        <v>32</v>
      </c>
      <c r="N108" s="224" t="s">
        <v>48</v>
      </c>
      <c r="O108" s="88"/>
      <c r="P108" s="225">
        <f>O108*H108</f>
        <v>0</v>
      </c>
      <c r="Q108" s="225">
        <v>0</v>
      </c>
      <c r="R108" s="225">
        <f>Q108*H108</f>
        <v>0</v>
      </c>
      <c r="S108" s="225">
        <v>0</v>
      </c>
      <c r="T108" s="226">
        <f>S108*H108</f>
        <v>0</v>
      </c>
      <c r="U108" s="42"/>
      <c r="V108" s="42"/>
      <c r="W108" s="42"/>
      <c r="X108" s="42"/>
      <c r="Y108" s="42"/>
      <c r="Z108" s="42"/>
      <c r="AA108" s="42"/>
      <c r="AB108" s="42"/>
      <c r="AC108" s="42"/>
      <c r="AD108" s="42"/>
      <c r="AE108" s="42"/>
      <c r="AR108" s="227" t="s">
        <v>226</v>
      </c>
      <c r="AT108" s="227" t="s">
        <v>221</v>
      </c>
      <c r="AU108" s="227" t="s">
        <v>84</v>
      </c>
      <c r="AY108" s="20" t="s">
        <v>219</v>
      </c>
      <c r="BE108" s="228">
        <f>IF(N108="základní",J108,0)</f>
        <v>0</v>
      </c>
      <c r="BF108" s="228">
        <f>IF(N108="snížená",J108,0)</f>
        <v>0</v>
      </c>
      <c r="BG108" s="228">
        <f>IF(N108="zákl. přenesená",J108,0)</f>
        <v>0</v>
      </c>
      <c r="BH108" s="228">
        <f>IF(N108="sníž. přenesená",J108,0)</f>
        <v>0</v>
      </c>
      <c r="BI108" s="228">
        <f>IF(N108="nulová",J108,0)</f>
        <v>0</v>
      </c>
      <c r="BJ108" s="20" t="s">
        <v>84</v>
      </c>
      <c r="BK108" s="228">
        <f>ROUND(I108*H108,2)</f>
        <v>0</v>
      </c>
      <c r="BL108" s="20" t="s">
        <v>226</v>
      </c>
      <c r="BM108" s="227" t="s">
        <v>1157</v>
      </c>
    </row>
    <row r="109" s="2" customFormat="1">
      <c r="A109" s="42"/>
      <c r="B109" s="43"/>
      <c r="C109" s="44"/>
      <c r="D109" s="299" t="s">
        <v>1131</v>
      </c>
      <c r="E109" s="44"/>
      <c r="F109" s="300" t="s">
        <v>1158</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1131</v>
      </c>
      <c r="AU109" s="20" t="s">
        <v>84</v>
      </c>
    </row>
    <row r="110" s="2" customFormat="1">
      <c r="A110" s="42"/>
      <c r="B110" s="43"/>
      <c r="C110" s="44"/>
      <c r="D110" s="231" t="s">
        <v>663</v>
      </c>
      <c r="E110" s="44"/>
      <c r="F110" s="276" t="s">
        <v>1159</v>
      </c>
      <c r="G110" s="44"/>
      <c r="H110" s="44"/>
      <c r="I110" s="277"/>
      <c r="J110" s="44"/>
      <c r="K110" s="44"/>
      <c r="L110" s="48"/>
      <c r="M110" s="278"/>
      <c r="N110" s="279"/>
      <c r="O110" s="88"/>
      <c r="P110" s="88"/>
      <c r="Q110" s="88"/>
      <c r="R110" s="88"/>
      <c r="S110" s="88"/>
      <c r="T110" s="89"/>
      <c r="U110" s="42"/>
      <c r="V110" s="42"/>
      <c r="W110" s="42"/>
      <c r="X110" s="42"/>
      <c r="Y110" s="42"/>
      <c r="Z110" s="42"/>
      <c r="AA110" s="42"/>
      <c r="AB110" s="42"/>
      <c r="AC110" s="42"/>
      <c r="AD110" s="42"/>
      <c r="AE110" s="42"/>
      <c r="AT110" s="20" t="s">
        <v>663</v>
      </c>
      <c r="AU110" s="20" t="s">
        <v>84</v>
      </c>
    </row>
    <row r="111" s="2" customFormat="1" ht="24.15" customHeight="1">
      <c r="A111" s="42"/>
      <c r="B111" s="43"/>
      <c r="C111" s="216" t="s">
        <v>262</v>
      </c>
      <c r="D111" s="216" t="s">
        <v>221</v>
      </c>
      <c r="E111" s="217" t="s">
        <v>1160</v>
      </c>
      <c r="F111" s="218" t="s">
        <v>1161</v>
      </c>
      <c r="G111" s="219" t="s">
        <v>224</v>
      </c>
      <c r="H111" s="220">
        <v>15</v>
      </c>
      <c r="I111" s="221"/>
      <c r="J111" s="222">
        <f>ROUND(I111*H111,2)</f>
        <v>0</v>
      </c>
      <c r="K111" s="218" t="s">
        <v>1129</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84</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1162</v>
      </c>
    </row>
    <row r="112" s="2" customFormat="1">
      <c r="A112" s="42"/>
      <c r="B112" s="43"/>
      <c r="C112" s="44"/>
      <c r="D112" s="299" t="s">
        <v>1131</v>
      </c>
      <c r="E112" s="44"/>
      <c r="F112" s="300" t="s">
        <v>1163</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1131</v>
      </c>
      <c r="AU112" s="20" t="s">
        <v>84</v>
      </c>
    </row>
    <row r="113" s="2" customFormat="1">
      <c r="A113" s="42"/>
      <c r="B113" s="43"/>
      <c r="C113" s="44"/>
      <c r="D113" s="231" t="s">
        <v>663</v>
      </c>
      <c r="E113" s="44"/>
      <c r="F113" s="276" t="s">
        <v>1164</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663</v>
      </c>
      <c r="AU113" s="20" t="s">
        <v>84</v>
      </c>
    </row>
    <row r="114" s="2" customFormat="1" ht="24.15" customHeight="1">
      <c r="A114" s="42"/>
      <c r="B114" s="43"/>
      <c r="C114" s="216" t="s">
        <v>267</v>
      </c>
      <c r="D114" s="216" t="s">
        <v>221</v>
      </c>
      <c r="E114" s="217" t="s">
        <v>1165</v>
      </c>
      <c r="F114" s="218" t="s">
        <v>1166</v>
      </c>
      <c r="G114" s="219" t="s">
        <v>224</v>
      </c>
      <c r="H114" s="220">
        <v>50</v>
      </c>
      <c r="I114" s="221"/>
      <c r="J114" s="222">
        <f>ROUND(I114*H114,2)</f>
        <v>0</v>
      </c>
      <c r="K114" s="218" t="s">
        <v>1129</v>
      </c>
      <c r="L114" s="48"/>
      <c r="M114" s="223" t="s">
        <v>32</v>
      </c>
      <c r="N114" s="224" t="s">
        <v>48</v>
      </c>
      <c r="O114" s="88"/>
      <c r="P114" s="225">
        <f>O114*H114</f>
        <v>0</v>
      </c>
      <c r="Q114" s="225">
        <v>0</v>
      </c>
      <c r="R114" s="225">
        <f>Q114*H114</f>
        <v>0</v>
      </c>
      <c r="S114" s="225">
        <v>0</v>
      </c>
      <c r="T114" s="226">
        <f>S114*H114</f>
        <v>0</v>
      </c>
      <c r="U114" s="42"/>
      <c r="V114" s="42"/>
      <c r="W114" s="42"/>
      <c r="X114" s="42"/>
      <c r="Y114" s="42"/>
      <c r="Z114" s="42"/>
      <c r="AA114" s="42"/>
      <c r="AB114" s="42"/>
      <c r="AC114" s="42"/>
      <c r="AD114" s="42"/>
      <c r="AE114" s="42"/>
      <c r="AR114" s="227" t="s">
        <v>226</v>
      </c>
      <c r="AT114" s="227" t="s">
        <v>221</v>
      </c>
      <c r="AU114" s="227" t="s">
        <v>84</v>
      </c>
      <c r="AY114" s="20" t="s">
        <v>219</v>
      </c>
      <c r="BE114" s="228">
        <f>IF(N114="základní",J114,0)</f>
        <v>0</v>
      </c>
      <c r="BF114" s="228">
        <f>IF(N114="snížená",J114,0)</f>
        <v>0</v>
      </c>
      <c r="BG114" s="228">
        <f>IF(N114="zákl. přenesená",J114,0)</f>
        <v>0</v>
      </c>
      <c r="BH114" s="228">
        <f>IF(N114="sníž. přenesená",J114,0)</f>
        <v>0</v>
      </c>
      <c r="BI114" s="228">
        <f>IF(N114="nulová",J114,0)</f>
        <v>0</v>
      </c>
      <c r="BJ114" s="20" t="s">
        <v>84</v>
      </c>
      <c r="BK114" s="228">
        <f>ROUND(I114*H114,2)</f>
        <v>0</v>
      </c>
      <c r="BL114" s="20" t="s">
        <v>226</v>
      </c>
      <c r="BM114" s="227" t="s">
        <v>1167</v>
      </c>
    </row>
    <row r="115" s="2" customFormat="1">
      <c r="A115" s="42"/>
      <c r="B115" s="43"/>
      <c r="C115" s="44"/>
      <c r="D115" s="299" t="s">
        <v>1131</v>
      </c>
      <c r="E115" s="44"/>
      <c r="F115" s="300" t="s">
        <v>1168</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1131</v>
      </c>
      <c r="AU115" s="20" t="s">
        <v>84</v>
      </c>
    </row>
    <row r="116" s="2" customFormat="1">
      <c r="A116" s="42"/>
      <c r="B116" s="43"/>
      <c r="C116" s="44"/>
      <c r="D116" s="231" t="s">
        <v>663</v>
      </c>
      <c r="E116" s="44"/>
      <c r="F116" s="276" t="s">
        <v>1169</v>
      </c>
      <c r="G116" s="44"/>
      <c r="H116" s="44"/>
      <c r="I116" s="277"/>
      <c r="J116" s="44"/>
      <c r="K116" s="44"/>
      <c r="L116" s="48"/>
      <c r="M116" s="278"/>
      <c r="N116" s="279"/>
      <c r="O116" s="88"/>
      <c r="P116" s="88"/>
      <c r="Q116" s="88"/>
      <c r="R116" s="88"/>
      <c r="S116" s="88"/>
      <c r="T116" s="89"/>
      <c r="U116" s="42"/>
      <c r="V116" s="42"/>
      <c r="W116" s="42"/>
      <c r="X116" s="42"/>
      <c r="Y116" s="42"/>
      <c r="Z116" s="42"/>
      <c r="AA116" s="42"/>
      <c r="AB116" s="42"/>
      <c r="AC116" s="42"/>
      <c r="AD116" s="42"/>
      <c r="AE116" s="42"/>
      <c r="AT116" s="20" t="s">
        <v>663</v>
      </c>
      <c r="AU116" s="20" t="s">
        <v>84</v>
      </c>
    </row>
    <row r="117" s="2" customFormat="1" ht="24.15" customHeight="1">
      <c r="A117" s="42"/>
      <c r="B117" s="43"/>
      <c r="C117" s="216" t="s">
        <v>273</v>
      </c>
      <c r="D117" s="216" t="s">
        <v>221</v>
      </c>
      <c r="E117" s="217" t="s">
        <v>1170</v>
      </c>
      <c r="F117" s="218" t="s">
        <v>1171</v>
      </c>
      <c r="G117" s="219" t="s">
        <v>224</v>
      </c>
      <c r="H117" s="220">
        <v>4</v>
      </c>
      <c r="I117" s="221"/>
      <c r="J117" s="222">
        <f>ROUND(I117*H117,2)</f>
        <v>0</v>
      </c>
      <c r="K117" s="218" t="s">
        <v>1129</v>
      </c>
      <c r="L117" s="48"/>
      <c r="M117" s="223" t="s">
        <v>32</v>
      </c>
      <c r="N117" s="224" t="s">
        <v>48</v>
      </c>
      <c r="O117" s="88"/>
      <c r="P117" s="225">
        <f>O117*H117</f>
        <v>0</v>
      </c>
      <c r="Q117" s="225">
        <v>0.50948000000000004</v>
      </c>
      <c r="R117" s="225">
        <f>Q117*H117</f>
        <v>2.0379200000000002</v>
      </c>
      <c r="S117" s="225">
        <v>0</v>
      </c>
      <c r="T117" s="226">
        <f>S117*H117</f>
        <v>0</v>
      </c>
      <c r="U117" s="42"/>
      <c r="V117" s="42"/>
      <c r="W117" s="42"/>
      <c r="X117" s="42"/>
      <c r="Y117" s="42"/>
      <c r="Z117" s="42"/>
      <c r="AA117" s="42"/>
      <c r="AB117" s="42"/>
      <c r="AC117" s="42"/>
      <c r="AD117" s="42"/>
      <c r="AE117" s="42"/>
      <c r="AR117" s="227" t="s">
        <v>226</v>
      </c>
      <c r="AT117" s="227" t="s">
        <v>221</v>
      </c>
      <c r="AU117" s="227" t="s">
        <v>84</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1172</v>
      </c>
    </row>
    <row r="118" s="2" customFormat="1">
      <c r="A118" s="42"/>
      <c r="B118" s="43"/>
      <c r="C118" s="44"/>
      <c r="D118" s="299" t="s">
        <v>1131</v>
      </c>
      <c r="E118" s="44"/>
      <c r="F118" s="300" t="s">
        <v>1173</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1131</v>
      </c>
      <c r="AU118" s="20" t="s">
        <v>84</v>
      </c>
    </row>
    <row r="119" s="2" customFormat="1">
      <c r="A119" s="42"/>
      <c r="B119" s="43"/>
      <c r="C119" s="44"/>
      <c r="D119" s="231" t="s">
        <v>663</v>
      </c>
      <c r="E119" s="44"/>
      <c r="F119" s="276" t="s">
        <v>1174</v>
      </c>
      <c r="G119" s="44"/>
      <c r="H119" s="44"/>
      <c r="I119" s="277"/>
      <c r="J119" s="44"/>
      <c r="K119" s="44"/>
      <c r="L119" s="48"/>
      <c r="M119" s="278"/>
      <c r="N119" s="279"/>
      <c r="O119" s="88"/>
      <c r="P119" s="88"/>
      <c r="Q119" s="88"/>
      <c r="R119" s="88"/>
      <c r="S119" s="88"/>
      <c r="T119" s="89"/>
      <c r="U119" s="42"/>
      <c r="V119" s="42"/>
      <c r="W119" s="42"/>
      <c r="X119" s="42"/>
      <c r="Y119" s="42"/>
      <c r="Z119" s="42"/>
      <c r="AA119" s="42"/>
      <c r="AB119" s="42"/>
      <c r="AC119" s="42"/>
      <c r="AD119" s="42"/>
      <c r="AE119" s="42"/>
      <c r="AT119" s="20" t="s">
        <v>663</v>
      </c>
      <c r="AU119" s="20" t="s">
        <v>84</v>
      </c>
    </row>
    <row r="120" s="2" customFormat="1" ht="33" customHeight="1">
      <c r="A120" s="42"/>
      <c r="B120" s="43"/>
      <c r="C120" s="216" t="s">
        <v>279</v>
      </c>
      <c r="D120" s="216" t="s">
        <v>221</v>
      </c>
      <c r="E120" s="217" t="s">
        <v>1175</v>
      </c>
      <c r="F120" s="218" t="s">
        <v>1176</v>
      </c>
      <c r="G120" s="219" t="s">
        <v>224</v>
      </c>
      <c r="H120" s="220">
        <v>4</v>
      </c>
      <c r="I120" s="221"/>
      <c r="J120" s="222">
        <f>ROUND(I120*H120,2)</f>
        <v>0</v>
      </c>
      <c r="K120" s="218" t="s">
        <v>1129</v>
      </c>
      <c r="L120" s="48"/>
      <c r="M120" s="223" t="s">
        <v>32</v>
      </c>
      <c r="N120" s="224" t="s">
        <v>48</v>
      </c>
      <c r="O120" s="88"/>
      <c r="P120" s="225">
        <f>O120*H120</f>
        <v>0</v>
      </c>
      <c r="Q120" s="225">
        <v>1.09548</v>
      </c>
      <c r="R120" s="225">
        <f>Q120*H120</f>
        <v>4.38192</v>
      </c>
      <c r="S120" s="225">
        <v>0</v>
      </c>
      <c r="T120" s="226">
        <f>S120*H120</f>
        <v>0</v>
      </c>
      <c r="U120" s="42"/>
      <c r="V120" s="42"/>
      <c r="W120" s="42"/>
      <c r="X120" s="42"/>
      <c r="Y120" s="42"/>
      <c r="Z120" s="42"/>
      <c r="AA120" s="42"/>
      <c r="AB120" s="42"/>
      <c r="AC120" s="42"/>
      <c r="AD120" s="42"/>
      <c r="AE120" s="42"/>
      <c r="AR120" s="227" t="s">
        <v>226</v>
      </c>
      <c r="AT120" s="227" t="s">
        <v>221</v>
      </c>
      <c r="AU120" s="227" t="s">
        <v>84</v>
      </c>
      <c r="AY120" s="20" t="s">
        <v>219</v>
      </c>
      <c r="BE120" s="228">
        <f>IF(N120="základní",J120,0)</f>
        <v>0</v>
      </c>
      <c r="BF120" s="228">
        <f>IF(N120="snížená",J120,0)</f>
        <v>0</v>
      </c>
      <c r="BG120" s="228">
        <f>IF(N120="zákl. přenesená",J120,0)</f>
        <v>0</v>
      </c>
      <c r="BH120" s="228">
        <f>IF(N120="sníž. přenesená",J120,0)</f>
        <v>0</v>
      </c>
      <c r="BI120" s="228">
        <f>IF(N120="nulová",J120,0)</f>
        <v>0</v>
      </c>
      <c r="BJ120" s="20" t="s">
        <v>84</v>
      </c>
      <c r="BK120" s="228">
        <f>ROUND(I120*H120,2)</f>
        <v>0</v>
      </c>
      <c r="BL120" s="20" t="s">
        <v>226</v>
      </c>
      <c r="BM120" s="227" t="s">
        <v>1177</v>
      </c>
    </row>
    <row r="121" s="2" customFormat="1">
      <c r="A121" s="42"/>
      <c r="B121" s="43"/>
      <c r="C121" s="44"/>
      <c r="D121" s="299" t="s">
        <v>1131</v>
      </c>
      <c r="E121" s="44"/>
      <c r="F121" s="300" t="s">
        <v>1178</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1131</v>
      </c>
      <c r="AU121" s="20" t="s">
        <v>84</v>
      </c>
    </row>
    <row r="122" s="2" customFormat="1">
      <c r="A122" s="42"/>
      <c r="B122" s="43"/>
      <c r="C122" s="44"/>
      <c r="D122" s="231" t="s">
        <v>663</v>
      </c>
      <c r="E122" s="44"/>
      <c r="F122" s="276" t="s">
        <v>1179</v>
      </c>
      <c r="G122" s="44"/>
      <c r="H122" s="44"/>
      <c r="I122" s="277"/>
      <c r="J122" s="44"/>
      <c r="K122" s="44"/>
      <c r="L122" s="48"/>
      <c r="M122" s="278"/>
      <c r="N122" s="279"/>
      <c r="O122" s="88"/>
      <c r="P122" s="88"/>
      <c r="Q122" s="88"/>
      <c r="R122" s="88"/>
      <c r="S122" s="88"/>
      <c r="T122" s="89"/>
      <c r="U122" s="42"/>
      <c r="V122" s="42"/>
      <c r="W122" s="42"/>
      <c r="X122" s="42"/>
      <c r="Y122" s="42"/>
      <c r="Z122" s="42"/>
      <c r="AA122" s="42"/>
      <c r="AB122" s="42"/>
      <c r="AC122" s="42"/>
      <c r="AD122" s="42"/>
      <c r="AE122" s="42"/>
      <c r="AT122" s="20" t="s">
        <v>663</v>
      </c>
      <c r="AU122" s="20" t="s">
        <v>84</v>
      </c>
    </row>
    <row r="123" s="2" customFormat="1" ht="33" customHeight="1">
      <c r="A123" s="42"/>
      <c r="B123" s="43"/>
      <c r="C123" s="216" t="s">
        <v>286</v>
      </c>
      <c r="D123" s="216" t="s">
        <v>221</v>
      </c>
      <c r="E123" s="217" t="s">
        <v>1180</v>
      </c>
      <c r="F123" s="218" t="s">
        <v>1181</v>
      </c>
      <c r="G123" s="219" t="s">
        <v>259</v>
      </c>
      <c r="H123" s="220">
        <v>1324.5</v>
      </c>
      <c r="I123" s="221"/>
      <c r="J123" s="222">
        <f>ROUND(I123*H123,2)</f>
        <v>0</v>
      </c>
      <c r="K123" s="218" t="s">
        <v>1129</v>
      </c>
      <c r="L123" s="48"/>
      <c r="M123" s="223" t="s">
        <v>32</v>
      </c>
      <c r="N123" s="224" t="s">
        <v>48</v>
      </c>
      <c r="O123" s="88"/>
      <c r="P123" s="225">
        <f>O123*H123</f>
        <v>0</v>
      </c>
      <c r="Q123" s="225">
        <v>0.00020000000000000001</v>
      </c>
      <c r="R123" s="225">
        <f>Q123*H123</f>
        <v>0.26490000000000002</v>
      </c>
      <c r="S123" s="225">
        <v>0</v>
      </c>
      <c r="T123" s="226">
        <f>S123*H123</f>
        <v>0</v>
      </c>
      <c r="U123" s="42"/>
      <c r="V123" s="42"/>
      <c r="W123" s="42"/>
      <c r="X123" s="42"/>
      <c r="Y123" s="42"/>
      <c r="Z123" s="42"/>
      <c r="AA123" s="42"/>
      <c r="AB123" s="42"/>
      <c r="AC123" s="42"/>
      <c r="AD123" s="42"/>
      <c r="AE123" s="42"/>
      <c r="AR123" s="227" t="s">
        <v>226</v>
      </c>
      <c r="AT123" s="227" t="s">
        <v>221</v>
      </c>
      <c r="AU123" s="227" t="s">
        <v>84</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1182</v>
      </c>
    </row>
    <row r="124" s="2" customFormat="1">
      <c r="A124" s="42"/>
      <c r="B124" s="43"/>
      <c r="C124" s="44"/>
      <c r="D124" s="299" t="s">
        <v>1131</v>
      </c>
      <c r="E124" s="44"/>
      <c r="F124" s="300" t="s">
        <v>1183</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1131</v>
      </c>
      <c r="AU124" s="20" t="s">
        <v>84</v>
      </c>
    </row>
    <row r="125" s="2" customFormat="1">
      <c r="A125" s="42"/>
      <c r="B125" s="43"/>
      <c r="C125" s="44"/>
      <c r="D125" s="231" t="s">
        <v>663</v>
      </c>
      <c r="E125" s="44"/>
      <c r="F125" s="276" t="s">
        <v>1184</v>
      </c>
      <c r="G125" s="44"/>
      <c r="H125" s="44"/>
      <c r="I125" s="277"/>
      <c r="J125" s="44"/>
      <c r="K125" s="44"/>
      <c r="L125" s="48"/>
      <c r="M125" s="278"/>
      <c r="N125" s="279"/>
      <c r="O125" s="88"/>
      <c r="P125" s="88"/>
      <c r="Q125" s="88"/>
      <c r="R125" s="88"/>
      <c r="S125" s="88"/>
      <c r="T125" s="89"/>
      <c r="U125" s="42"/>
      <c r="V125" s="42"/>
      <c r="W125" s="42"/>
      <c r="X125" s="42"/>
      <c r="Y125" s="42"/>
      <c r="Z125" s="42"/>
      <c r="AA125" s="42"/>
      <c r="AB125" s="42"/>
      <c r="AC125" s="42"/>
      <c r="AD125" s="42"/>
      <c r="AE125" s="42"/>
      <c r="AT125" s="20" t="s">
        <v>663</v>
      </c>
      <c r="AU125" s="20" t="s">
        <v>84</v>
      </c>
    </row>
    <row r="126" s="2" customFormat="1" ht="37.8" customHeight="1">
      <c r="A126" s="42"/>
      <c r="B126" s="43"/>
      <c r="C126" s="216" t="s">
        <v>290</v>
      </c>
      <c r="D126" s="216" t="s">
        <v>221</v>
      </c>
      <c r="E126" s="217" t="s">
        <v>1185</v>
      </c>
      <c r="F126" s="218" t="s">
        <v>1186</v>
      </c>
      <c r="G126" s="219" t="s">
        <v>240</v>
      </c>
      <c r="H126" s="220">
        <v>645</v>
      </c>
      <c r="I126" s="221"/>
      <c r="J126" s="222">
        <f>ROUND(I126*H126,2)</f>
        <v>0</v>
      </c>
      <c r="K126" s="218" t="s">
        <v>1129</v>
      </c>
      <c r="L126" s="48"/>
      <c r="M126" s="223" t="s">
        <v>32</v>
      </c>
      <c r="N126" s="224" t="s">
        <v>48</v>
      </c>
      <c r="O126" s="88"/>
      <c r="P126" s="225">
        <f>O126*H126</f>
        <v>0</v>
      </c>
      <c r="Q126" s="225">
        <v>0.028060000000000002</v>
      </c>
      <c r="R126" s="225">
        <f>Q126*H126</f>
        <v>18.098700000000001</v>
      </c>
      <c r="S126" s="225">
        <v>0</v>
      </c>
      <c r="T126" s="226">
        <f>S126*H126</f>
        <v>0</v>
      </c>
      <c r="U126" s="42"/>
      <c r="V126" s="42"/>
      <c r="W126" s="42"/>
      <c r="X126" s="42"/>
      <c r="Y126" s="42"/>
      <c r="Z126" s="42"/>
      <c r="AA126" s="42"/>
      <c r="AB126" s="42"/>
      <c r="AC126" s="42"/>
      <c r="AD126" s="42"/>
      <c r="AE126" s="42"/>
      <c r="AR126" s="227" t="s">
        <v>226</v>
      </c>
      <c r="AT126" s="227" t="s">
        <v>221</v>
      </c>
      <c r="AU126" s="227" t="s">
        <v>84</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1187</v>
      </c>
    </row>
    <row r="127" s="2" customFormat="1">
      <c r="A127" s="42"/>
      <c r="B127" s="43"/>
      <c r="C127" s="44"/>
      <c r="D127" s="299" t="s">
        <v>1131</v>
      </c>
      <c r="E127" s="44"/>
      <c r="F127" s="300" t="s">
        <v>1188</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1131</v>
      </c>
      <c r="AU127" s="20" t="s">
        <v>84</v>
      </c>
    </row>
    <row r="128" s="2" customFormat="1">
      <c r="A128" s="42"/>
      <c r="B128" s="43"/>
      <c r="C128" s="44"/>
      <c r="D128" s="231" t="s">
        <v>663</v>
      </c>
      <c r="E128" s="44"/>
      <c r="F128" s="276" t="s">
        <v>1189</v>
      </c>
      <c r="G128" s="44"/>
      <c r="H128" s="44"/>
      <c r="I128" s="277"/>
      <c r="J128" s="44"/>
      <c r="K128" s="44"/>
      <c r="L128" s="48"/>
      <c r="M128" s="278"/>
      <c r="N128" s="279"/>
      <c r="O128" s="88"/>
      <c r="P128" s="88"/>
      <c r="Q128" s="88"/>
      <c r="R128" s="88"/>
      <c r="S128" s="88"/>
      <c r="T128" s="89"/>
      <c r="U128" s="42"/>
      <c r="V128" s="42"/>
      <c r="W128" s="42"/>
      <c r="X128" s="42"/>
      <c r="Y128" s="42"/>
      <c r="Z128" s="42"/>
      <c r="AA128" s="42"/>
      <c r="AB128" s="42"/>
      <c r="AC128" s="42"/>
      <c r="AD128" s="42"/>
      <c r="AE128" s="42"/>
      <c r="AT128" s="20" t="s">
        <v>663</v>
      </c>
      <c r="AU128" s="20" t="s">
        <v>84</v>
      </c>
    </row>
    <row r="129" s="2" customFormat="1" ht="37.8" customHeight="1">
      <c r="A129" s="42"/>
      <c r="B129" s="43"/>
      <c r="C129" s="216" t="s">
        <v>295</v>
      </c>
      <c r="D129" s="216" t="s">
        <v>221</v>
      </c>
      <c r="E129" s="217" t="s">
        <v>1190</v>
      </c>
      <c r="F129" s="218" t="s">
        <v>1191</v>
      </c>
      <c r="G129" s="219" t="s">
        <v>240</v>
      </c>
      <c r="H129" s="220">
        <v>218</v>
      </c>
      <c r="I129" s="221"/>
      <c r="J129" s="222">
        <f>ROUND(I129*H129,2)</f>
        <v>0</v>
      </c>
      <c r="K129" s="218" t="s">
        <v>1129</v>
      </c>
      <c r="L129" s="48"/>
      <c r="M129" s="223" t="s">
        <v>32</v>
      </c>
      <c r="N129" s="224" t="s">
        <v>48</v>
      </c>
      <c r="O129" s="88"/>
      <c r="P129" s="225">
        <f>O129*H129</f>
        <v>0</v>
      </c>
      <c r="Q129" s="225">
        <v>0.025600000000000001</v>
      </c>
      <c r="R129" s="225">
        <f>Q129*H129</f>
        <v>5.5808</v>
      </c>
      <c r="S129" s="225">
        <v>0</v>
      </c>
      <c r="T129" s="226">
        <f>S129*H129</f>
        <v>0</v>
      </c>
      <c r="U129" s="42"/>
      <c r="V129" s="42"/>
      <c r="W129" s="42"/>
      <c r="X129" s="42"/>
      <c r="Y129" s="42"/>
      <c r="Z129" s="42"/>
      <c r="AA129" s="42"/>
      <c r="AB129" s="42"/>
      <c r="AC129" s="42"/>
      <c r="AD129" s="42"/>
      <c r="AE129" s="42"/>
      <c r="AR129" s="227" t="s">
        <v>226</v>
      </c>
      <c r="AT129" s="227" t="s">
        <v>221</v>
      </c>
      <c r="AU129" s="227" t="s">
        <v>84</v>
      </c>
      <c r="AY129" s="20" t="s">
        <v>219</v>
      </c>
      <c r="BE129" s="228">
        <f>IF(N129="základní",J129,0)</f>
        <v>0</v>
      </c>
      <c r="BF129" s="228">
        <f>IF(N129="snížená",J129,0)</f>
        <v>0</v>
      </c>
      <c r="BG129" s="228">
        <f>IF(N129="zákl. přenesená",J129,0)</f>
        <v>0</v>
      </c>
      <c r="BH129" s="228">
        <f>IF(N129="sníž. přenesená",J129,0)</f>
        <v>0</v>
      </c>
      <c r="BI129" s="228">
        <f>IF(N129="nulová",J129,0)</f>
        <v>0</v>
      </c>
      <c r="BJ129" s="20" t="s">
        <v>84</v>
      </c>
      <c r="BK129" s="228">
        <f>ROUND(I129*H129,2)</f>
        <v>0</v>
      </c>
      <c r="BL129" s="20" t="s">
        <v>226</v>
      </c>
      <c r="BM129" s="227" t="s">
        <v>1192</v>
      </c>
    </row>
    <row r="130" s="2" customFormat="1">
      <c r="A130" s="42"/>
      <c r="B130" s="43"/>
      <c r="C130" s="44"/>
      <c r="D130" s="299" t="s">
        <v>1131</v>
      </c>
      <c r="E130" s="44"/>
      <c r="F130" s="300" t="s">
        <v>1193</v>
      </c>
      <c r="G130" s="44"/>
      <c r="H130" s="44"/>
      <c r="I130" s="277"/>
      <c r="J130" s="44"/>
      <c r="K130" s="44"/>
      <c r="L130" s="48"/>
      <c r="M130" s="278"/>
      <c r="N130" s="279"/>
      <c r="O130" s="88"/>
      <c r="P130" s="88"/>
      <c r="Q130" s="88"/>
      <c r="R130" s="88"/>
      <c r="S130" s="88"/>
      <c r="T130" s="89"/>
      <c r="U130" s="42"/>
      <c r="V130" s="42"/>
      <c r="W130" s="42"/>
      <c r="X130" s="42"/>
      <c r="Y130" s="42"/>
      <c r="Z130" s="42"/>
      <c r="AA130" s="42"/>
      <c r="AB130" s="42"/>
      <c r="AC130" s="42"/>
      <c r="AD130" s="42"/>
      <c r="AE130" s="42"/>
      <c r="AT130" s="20" t="s">
        <v>1131</v>
      </c>
      <c r="AU130" s="20" t="s">
        <v>84</v>
      </c>
    </row>
    <row r="131" s="2" customFormat="1">
      <c r="A131" s="42"/>
      <c r="B131" s="43"/>
      <c r="C131" s="44"/>
      <c r="D131" s="231" t="s">
        <v>663</v>
      </c>
      <c r="E131" s="44"/>
      <c r="F131" s="276" t="s">
        <v>1194</v>
      </c>
      <c r="G131" s="44"/>
      <c r="H131" s="44"/>
      <c r="I131" s="277"/>
      <c r="J131" s="44"/>
      <c r="K131" s="44"/>
      <c r="L131" s="48"/>
      <c r="M131" s="278"/>
      <c r="N131" s="279"/>
      <c r="O131" s="88"/>
      <c r="P131" s="88"/>
      <c r="Q131" s="88"/>
      <c r="R131" s="88"/>
      <c r="S131" s="88"/>
      <c r="T131" s="89"/>
      <c r="U131" s="42"/>
      <c r="V131" s="42"/>
      <c r="W131" s="42"/>
      <c r="X131" s="42"/>
      <c r="Y131" s="42"/>
      <c r="Z131" s="42"/>
      <c r="AA131" s="42"/>
      <c r="AB131" s="42"/>
      <c r="AC131" s="42"/>
      <c r="AD131" s="42"/>
      <c r="AE131" s="42"/>
      <c r="AT131" s="20" t="s">
        <v>663</v>
      </c>
      <c r="AU131" s="20" t="s">
        <v>84</v>
      </c>
    </row>
    <row r="132" s="13" customFormat="1">
      <c r="A132" s="13"/>
      <c r="B132" s="229"/>
      <c r="C132" s="230"/>
      <c r="D132" s="231" t="s">
        <v>228</v>
      </c>
      <c r="E132" s="232" t="s">
        <v>32</v>
      </c>
      <c r="F132" s="233" t="s">
        <v>1195</v>
      </c>
      <c r="G132" s="230"/>
      <c r="H132" s="234">
        <v>218</v>
      </c>
      <c r="I132" s="235"/>
      <c r="J132" s="230"/>
      <c r="K132" s="230"/>
      <c r="L132" s="236"/>
      <c r="M132" s="237"/>
      <c r="N132" s="238"/>
      <c r="O132" s="238"/>
      <c r="P132" s="238"/>
      <c r="Q132" s="238"/>
      <c r="R132" s="238"/>
      <c r="S132" s="238"/>
      <c r="T132" s="239"/>
      <c r="U132" s="13"/>
      <c r="V132" s="13"/>
      <c r="W132" s="13"/>
      <c r="X132" s="13"/>
      <c r="Y132" s="13"/>
      <c r="Z132" s="13"/>
      <c r="AA132" s="13"/>
      <c r="AB132" s="13"/>
      <c r="AC132" s="13"/>
      <c r="AD132" s="13"/>
      <c r="AE132" s="13"/>
      <c r="AT132" s="240" t="s">
        <v>228</v>
      </c>
      <c r="AU132" s="240" t="s">
        <v>84</v>
      </c>
      <c r="AV132" s="13" t="s">
        <v>86</v>
      </c>
      <c r="AW132" s="13" t="s">
        <v>39</v>
      </c>
      <c r="AX132" s="13" t="s">
        <v>77</v>
      </c>
      <c r="AY132" s="240" t="s">
        <v>219</v>
      </c>
    </row>
    <row r="133" s="14" customFormat="1">
      <c r="A133" s="14"/>
      <c r="B133" s="241"/>
      <c r="C133" s="242"/>
      <c r="D133" s="231" t="s">
        <v>228</v>
      </c>
      <c r="E133" s="243" t="s">
        <v>32</v>
      </c>
      <c r="F133" s="244" t="s">
        <v>231</v>
      </c>
      <c r="G133" s="242"/>
      <c r="H133" s="245">
        <v>218</v>
      </c>
      <c r="I133" s="246"/>
      <c r="J133" s="242"/>
      <c r="K133" s="242"/>
      <c r="L133" s="247"/>
      <c r="M133" s="248"/>
      <c r="N133" s="249"/>
      <c r="O133" s="249"/>
      <c r="P133" s="249"/>
      <c r="Q133" s="249"/>
      <c r="R133" s="249"/>
      <c r="S133" s="249"/>
      <c r="T133" s="250"/>
      <c r="U133" s="14"/>
      <c r="V133" s="14"/>
      <c r="W133" s="14"/>
      <c r="X133" s="14"/>
      <c r="Y133" s="14"/>
      <c r="Z133" s="14"/>
      <c r="AA133" s="14"/>
      <c r="AB133" s="14"/>
      <c r="AC133" s="14"/>
      <c r="AD133" s="14"/>
      <c r="AE133" s="14"/>
      <c r="AT133" s="251" t="s">
        <v>228</v>
      </c>
      <c r="AU133" s="251" t="s">
        <v>84</v>
      </c>
      <c r="AV133" s="14" t="s">
        <v>226</v>
      </c>
      <c r="AW133" s="14" t="s">
        <v>39</v>
      </c>
      <c r="AX133" s="14" t="s">
        <v>84</v>
      </c>
      <c r="AY133" s="251" t="s">
        <v>219</v>
      </c>
    </row>
    <row r="134" s="2" customFormat="1" ht="24.15" customHeight="1">
      <c r="A134" s="42"/>
      <c r="B134" s="43"/>
      <c r="C134" s="216" t="s">
        <v>8</v>
      </c>
      <c r="D134" s="216" t="s">
        <v>221</v>
      </c>
      <c r="E134" s="217" t="s">
        <v>1196</v>
      </c>
      <c r="F134" s="218" t="s">
        <v>1197</v>
      </c>
      <c r="G134" s="219" t="s">
        <v>637</v>
      </c>
      <c r="H134" s="220">
        <v>2390.4000000000001</v>
      </c>
      <c r="I134" s="221"/>
      <c r="J134" s="222">
        <f>ROUND(I134*H134,2)</f>
        <v>0</v>
      </c>
      <c r="K134" s="218" t="s">
        <v>1129</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1198</v>
      </c>
    </row>
    <row r="135" s="2" customFormat="1">
      <c r="A135" s="42"/>
      <c r="B135" s="43"/>
      <c r="C135" s="44"/>
      <c r="D135" s="299" t="s">
        <v>1131</v>
      </c>
      <c r="E135" s="44"/>
      <c r="F135" s="300" t="s">
        <v>1199</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2" customFormat="1">
      <c r="A136" s="42"/>
      <c r="B136" s="43"/>
      <c r="C136" s="44"/>
      <c r="D136" s="231" t="s">
        <v>663</v>
      </c>
      <c r="E136" s="44"/>
      <c r="F136" s="276" t="s">
        <v>1200</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663</v>
      </c>
      <c r="AU136" s="20" t="s">
        <v>84</v>
      </c>
    </row>
    <row r="137" s="2" customFormat="1" ht="24.15" customHeight="1">
      <c r="A137" s="42"/>
      <c r="B137" s="43"/>
      <c r="C137" s="216" t="s">
        <v>302</v>
      </c>
      <c r="D137" s="216" t="s">
        <v>221</v>
      </c>
      <c r="E137" s="217" t="s">
        <v>1201</v>
      </c>
      <c r="F137" s="218" t="s">
        <v>1202</v>
      </c>
      <c r="G137" s="219" t="s">
        <v>259</v>
      </c>
      <c r="H137" s="220">
        <v>480</v>
      </c>
      <c r="I137" s="221"/>
      <c r="J137" s="222">
        <f>ROUND(I137*H137,2)</f>
        <v>0</v>
      </c>
      <c r="K137" s="218" t="s">
        <v>1129</v>
      </c>
      <c r="L137" s="48"/>
      <c r="M137" s="223" t="s">
        <v>32</v>
      </c>
      <c r="N137" s="224" t="s">
        <v>48</v>
      </c>
      <c r="O137" s="88"/>
      <c r="P137" s="225">
        <f>O137*H137</f>
        <v>0</v>
      </c>
      <c r="Q137" s="225">
        <v>1.0000000000000001E-05</v>
      </c>
      <c r="R137" s="225">
        <f>Q137*H137</f>
        <v>0.0048000000000000004</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1203</v>
      </c>
    </row>
    <row r="138" s="2" customFormat="1">
      <c r="A138" s="42"/>
      <c r="B138" s="43"/>
      <c r="C138" s="44"/>
      <c r="D138" s="299" t="s">
        <v>1131</v>
      </c>
      <c r="E138" s="44"/>
      <c r="F138" s="300" t="s">
        <v>1204</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1131</v>
      </c>
      <c r="AU138" s="20" t="s">
        <v>84</v>
      </c>
    </row>
    <row r="139" s="2" customFormat="1">
      <c r="A139" s="42"/>
      <c r="B139" s="43"/>
      <c r="C139" s="44"/>
      <c r="D139" s="231" t="s">
        <v>663</v>
      </c>
      <c r="E139" s="44"/>
      <c r="F139" s="276" t="s">
        <v>1205</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663</v>
      </c>
      <c r="AU139" s="20" t="s">
        <v>84</v>
      </c>
    </row>
    <row r="140" s="13" customFormat="1">
      <c r="A140" s="13"/>
      <c r="B140" s="229"/>
      <c r="C140" s="230"/>
      <c r="D140" s="231" t="s">
        <v>228</v>
      </c>
      <c r="E140" s="232" t="s">
        <v>32</v>
      </c>
      <c r="F140" s="233" t="s">
        <v>1206</v>
      </c>
      <c r="G140" s="230"/>
      <c r="H140" s="234">
        <v>480</v>
      </c>
      <c r="I140" s="235"/>
      <c r="J140" s="230"/>
      <c r="K140" s="230"/>
      <c r="L140" s="236"/>
      <c r="M140" s="237"/>
      <c r="N140" s="238"/>
      <c r="O140" s="238"/>
      <c r="P140" s="238"/>
      <c r="Q140" s="238"/>
      <c r="R140" s="238"/>
      <c r="S140" s="238"/>
      <c r="T140" s="239"/>
      <c r="U140" s="13"/>
      <c r="V140" s="13"/>
      <c r="W140" s="13"/>
      <c r="X140" s="13"/>
      <c r="Y140" s="13"/>
      <c r="Z140" s="13"/>
      <c r="AA140" s="13"/>
      <c r="AB140" s="13"/>
      <c r="AC140" s="13"/>
      <c r="AD140" s="13"/>
      <c r="AE140" s="13"/>
      <c r="AT140" s="240" t="s">
        <v>228</v>
      </c>
      <c r="AU140" s="240" t="s">
        <v>84</v>
      </c>
      <c r="AV140" s="13" t="s">
        <v>86</v>
      </c>
      <c r="AW140" s="13" t="s">
        <v>39</v>
      </c>
      <c r="AX140" s="13" t="s">
        <v>77</v>
      </c>
      <c r="AY140" s="240" t="s">
        <v>219</v>
      </c>
    </row>
    <row r="141" s="14" customFormat="1">
      <c r="A141" s="14"/>
      <c r="B141" s="241"/>
      <c r="C141" s="242"/>
      <c r="D141" s="231" t="s">
        <v>228</v>
      </c>
      <c r="E141" s="243" t="s">
        <v>32</v>
      </c>
      <c r="F141" s="244" t="s">
        <v>231</v>
      </c>
      <c r="G141" s="242"/>
      <c r="H141" s="245">
        <v>480</v>
      </c>
      <c r="I141" s="246"/>
      <c r="J141" s="242"/>
      <c r="K141" s="242"/>
      <c r="L141" s="247"/>
      <c r="M141" s="248"/>
      <c r="N141" s="249"/>
      <c r="O141" s="249"/>
      <c r="P141" s="249"/>
      <c r="Q141" s="249"/>
      <c r="R141" s="249"/>
      <c r="S141" s="249"/>
      <c r="T141" s="250"/>
      <c r="U141" s="14"/>
      <c r="V141" s="14"/>
      <c r="W141" s="14"/>
      <c r="X141" s="14"/>
      <c r="Y141" s="14"/>
      <c r="Z141" s="14"/>
      <c r="AA141" s="14"/>
      <c r="AB141" s="14"/>
      <c r="AC141" s="14"/>
      <c r="AD141" s="14"/>
      <c r="AE141" s="14"/>
      <c r="AT141" s="251" t="s">
        <v>228</v>
      </c>
      <c r="AU141" s="251" t="s">
        <v>84</v>
      </c>
      <c r="AV141" s="14" t="s">
        <v>226</v>
      </c>
      <c r="AW141" s="14" t="s">
        <v>39</v>
      </c>
      <c r="AX141" s="14" t="s">
        <v>84</v>
      </c>
      <c r="AY141" s="251" t="s">
        <v>219</v>
      </c>
    </row>
    <row r="142" s="2" customFormat="1" ht="24.15" customHeight="1">
      <c r="A142" s="42"/>
      <c r="B142" s="43"/>
      <c r="C142" s="216" t="s">
        <v>308</v>
      </c>
      <c r="D142" s="216" t="s">
        <v>221</v>
      </c>
      <c r="E142" s="217" t="s">
        <v>1207</v>
      </c>
      <c r="F142" s="218" t="s">
        <v>1208</v>
      </c>
      <c r="G142" s="219" t="s">
        <v>259</v>
      </c>
      <c r="H142" s="220">
        <v>516.79999999999995</v>
      </c>
      <c r="I142" s="221"/>
      <c r="J142" s="222">
        <f>ROUND(I142*H142,2)</f>
        <v>0</v>
      </c>
      <c r="K142" s="218" t="s">
        <v>1129</v>
      </c>
      <c r="L142" s="48"/>
      <c r="M142" s="223" t="s">
        <v>32</v>
      </c>
      <c r="N142" s="224" t="s">
        <v>48</v>
      </c>
      <c r="O142" s="88"/>
      <c r="P142" s="225">
        <f>O142*H142</f>
        <v>0</v>
      </c>
      <c r="Q142" s="225">
        <v>2.0000000000000002E-05</v>
      </c>
      <c r="R142" s="225">
        <f>Q142*H142</f>
        <v>0.010336</v>
      </c>
      <c r="S142" s="225">
        <v>0</v>
      </c>
      <c r="T142" s="226">
        <f>S142*H142</f>
        <v>0</v>
      </c>
      <c r="U142" s="42"/>
      <c r="V142" s="42"/>
      <c r="W142" s="42"/>
      <c r="X142" s="42"/>
      <c r="Y142" s="42"/>
      <c r="Z142" s="42"/>
      <c r="AA142" s="42"/>
      <c r="AB142" s="42"/>
      <c r="AC142" s="42"/>
      <c r="AD142" s="42"/>
      <c r="AE142" s="42"/>
      <c r="AR142" s="227" t="s">
        <v>226</v>
      </c>
      <c r="AT142" s="227" t="s">
        <v>221</v>
      </c>
      <c r="AU142" s="227" t="s">
        <v>84</v>
      </c>
      <c r="AY142" s="20" t="s">
        <v>219</v>
      </c>
      <c r="BE142" s="228">
        <f>IF(N142="základní",J142,0)</f>
        <v>0</v>
      </c>
      <c r="BF142" s="228">
        <f>IF(N142="snížená",J142,0)</f>
        <v>0</v>
      </c>
      <c r="BG142" s="228">
        <f>IF(N142="zákl. přenesená",J142,0)</f>
        <v>0</v>
      </c>
      <c r="BH142" s="228">
        <f>IF(N142="sníž. přenesená",J142,0)</f>
        <v>0</v>
      </c>
      <c r="BI142" s="228">
        <f>IF(N142="nulová",J142,0)</f>
        <v>0</v>
      </c>
      <c r="BJ142" s="20" t="s">
        <v>84</v>
      </c>
      <c r="BK142" s="228">
        <f>ROUND(I142*H142,2)</f>
        <v>0</v>
      </c>
      <c r="BL142" s="20" t="s">
        <v>226</v>
      </c>
      <c r="BM142" s="227" t="s">
        <v>1209</v>
      </c>
    </row>
    <row r="143" s="2" customFormat="1">
      <c r="A143" s="42"/>
      <c r="B143" s="43"/>
      <c r="C143" s="44"/>
      <c r="D143" s="299" t="s">
        <v>1131</v>
      </c>
      <c r="E143" s="44"/>
      <c r="F143" s="300" t="s">
        <v>1210</v>
      </c>
      <c r="G143" s="44"/>
      <c r="H143" s="44"/>
      <c r="I143" s="277"/>
      <c r="J143" s="44"/>
      <c r="K143" s="44"/>
      <c r="L143" s="48"/>
      <c r="M143" s="278"/>
      <c r="N143" s="279"/>
      <c r="O143" s="88"/>
      <c r="P143" s="88"/>
      <c r="Q143" s="88"/>
      <c r="R143" s="88"/>
      <c r="S143" s="88"/>
      <c r="T143" s="89"/>
      <c r="U143" s="42"/>
      <c r="V143" s="42"/>
      <c r="W143" s="42"/>
      <c r="X143" s="42"/>
      <c r="Y143" s="42"/>
      <c r="Z143" s="42"/>
      <c r="AA143" s="42"/>
      <c r="AB143" s="42"/>
      <c r="AC143" s="42"/>
      <c r="AD143" s="42"/>
      <c r="AE143" s="42"/>
      <c r="AT143" s="20" t="s">
        <v>1131</v>
      </c>
      <c r="AU143" s="20" t="s">
        <v>84</v>
      </c>
    </row>
    <row r="144" s="2" customFormat="1">
      <c r="A144" s="42"/>
      <c r="B144" s="43"/>
      <c r="C144" s="44"/>
      <c r="D144" s="231" t="s">
        <v>663</v>
      </c>
      <c r="E144" s="44"/>
      <c r="F144" s="276" t="s">
        <v>1211</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663</v>
      </c>
      <c r="AU144" s="20" t="s">
        <v>84</v>
      </c>
    </row>
    <row r="145" s="13" customFormat="1">
      <c r="A145" s="13"/>
      <c r="B145" s="229"/>
      <c r="C145" s="230"/>
      <c r="D145" s="231" t="s">
        <v>228</v>
      </c>
      <c r="E145" s="232" t="s">
        <v>32</v>
      </c>
      <c r="F145" s="233" t="s">
        <v>1212</v>
      </c>
      <c r="G145" s="230"/>
      <c r="H145" s="234">
        <v>516.79999999999995</v>
      </c>
      <c r="I145" s="235"/>
      <c r="J145" s="230"/>
      <c r="K145" s="230"/>
      <c r="L145" s="236"/>
      <c r="M145" s="237"/>
      <c r="N145" s="238"/>
      <c r="O145" s="238"/>
      <c r="P145" s="238"/>
      <c r="Q145" s="238"/>
      <c r="R145" s="238"/>
      <c r="S145" s="238"/>
      <c r="T145" s="239"/>
      <c r="U145" s="13"/>
      <c r="V145" s="13"/>
      <c r="W145" s="13"/>
      <c r="X145" s="13"/>
      <c r="Y145" s="13"/>
      <c r="Z145" s="13"/>
      <c r="AA145" s="13"/>
      <c r="AB145" s="13"/>
      <c r="AC145" s="13"/>
      <c r="AD145" s="13"/>
      <c r="AE145" s="13"/>
      <c r="AT145" s="240" t="s">
        <v>228</v>
      </c>
      <c r="AU145" s="240" t="s">
        <v>84</v>
      </c>
      <c r="AV145" s="13" t="s">
        <v>86</v>
      </c>
      <c r="AW145" s="13" t="s">
        <v>39</v>
      </c>
      <c r="AX145" s="13" t="s">
        <v>77</v>
      </c>
      <c r="AY145" s="240" t="s">
        <v>219</v>
      </c>
    </row>
    <row r="146" s="14" customFormat="1">
      <c r="A146" s="14"/>
      <c r="B146" s="241"/>
      <c r="C146" s="242"/>
      <c r="D146" s="231" t="s">
        <v>228</v>
      </c>
      <c r="E146" s="243" t="s">
        <v>32</v>
      </c>
      <c r="F146" s="244" t="s">
        <v>231</v>
      </c>
      <c r="G146" s="242"/>
      <c r="H146" s="245">
        <v>516.79999999999995</v>
      </c>
      <c r="I146" s="246"/>
      <c r="J146" s="242"/>
      <c r="K146" s="242"/>
      <c r="L146" s="247"/>
      <c r="M146" s="248"/>
      <c r="N146" s="249"/>
      <c r="O146" s="249"/>
      <c r="P146" s="249"/>
      <c r="Q146" s="249"/>
      <c r="R146" s="249"/>
      <c r="S146" s="249"/>
      <c r="T146" s="250"/>
      <c r="U146" s="14"/>
      <c r="V146" s="14"/>
      <c r="W146" s="14"/>
      <c r="X146" s="14"/>
      <c r="Y146" s="14"/>
      <c r="Z146" s="14"/>
      <c r="AA146" s="14"/>
      <c r="AB146" s="14"/>
      <c r="AC146" s="14"/>
      <c r="AD146" s="14"/>
      <c r="AE146" s="14"/>
      <c r="AT146" s="251" t="s">
        <v>228</v>
      </c>
      <c r="AU146" s="251" t="s">
        <v>84</v>
      </c>
      <c r="AV146" s="14" t="s">
        <v>226</v>
      </c>
      <c r="AW146" s="14" t="s">
        <v>39</v>
      </c>
      <c r="AX146" s="14" t="s">
        <v>84</v>
      </c>
      <c r="AY146" s="251" t="s">
        <v>219</v>
      </c>
    </row>
    <row r="147" s="2" customFormat="1" ht="24.15" customHeight="1">
      <c r="A147" s="42"/>
      <c r="B147" s="43"/>
      <c r="C147" s="216" t="s">
        <v>312</v>
      </c>
      <c r="D147" s="216" t="s">
        <v>221</v>
      </c>
      <c r="E147" s="217" t="s">
        <v>1213</v>
      </c>
      <c r="F147" s="218" t="s">
        <v>1214</v>
      </c>
      <c r="G147" s="219" t="s">
        <v>637</v>
      </c>
      <c r="H147" s="220">
        <v>4596.7600000000002</v>
      </c>
      <c r="I147" s="221"/>
      <c r="J147" s="222">
        <f>ROUND(I147*H147,2)</f>
        <v>0</v>
      </c>
      <c r="K147" s="218" t="s">
        <v>1129</v>
      </c>
      <c r="L147" s="48"/>
      <c r="M147" s="223" t="s">
        <v>32</v>
      </c>
      <c r="N147" s="224"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226</v>
      </c>
      <c r="AT147" s="227" t="s">
        <v>221</v>
      </c>
      <c r="AU147" s="227" t="s">
        <v>84</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1215</v>
      </c>
    </row>
    <row r="148" s="2" customFormat="1">
      <c r="A148" s="42"/>
      <c r="B148" s="43"/>
      <c r="C148" s="44"/>
      <c r="D148" s="299" t="s">
        <v>1131</v>
      </c>
      <c r="E148" s="44"/>
      <c r="F148" s="300" t="s">
        <v>1216</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1131</v>
      </c>
      <c r="AU148" s="20" t="s">
        <v>84</v>
      </c>
    </row>
    <row r="149" s="2" customFormat="1">
      <c r="A149" s="42"/>
      <c r="B149" s="43"/>
      <c r="C149" s="44"/>
      <c r="D149" s="231" t="s">
        <v>663</v>
      </c>
      <c r="E149" s="44"/>
      <c r="F149" s="276" t="s">
        <v>1217</v>
      </c>
      <c r="G149" s="44"/>
      <c r="H149" s="44"/>
      <c r="I149" s="277"/>
      <c r="J149" s="44"/>
      <c r="K149" s="44"/>
      <c r="L149" s="48"/>
      <c r="M149" s="278"/>
      <c r="N149" s="279"/>
      <c r="O149" s="88"/>
      <c r="P149" s="88"/>
      <c r="Q149" s="88"/>
      <c r="R149" s="88"/>
      <c r="S149" s="88"/>
      <c r="T149" s="89"/>
      <c r="U149" s="42"/>
      <c r="V149" s="42"/>
      <c r="W149" s="42"/>
      <c r="X149" s="42"/>
      <c r="Y149" s="42"/>
      <c r="Z149" s="42"/>
      <c r="AA149" s="42"/>
      <c r="AB149" s="42"/>
      <c r="AC149" s="42"/>
      <c r="AD149" s="42"/>
      <c r="AE149" s="42"/>
      <c r="AT149" s="20" t="s">
        <v>663</v>
      </c>
      <c r="AU149" s="20" t="s">
        <v>84</v>
      </c>
    </row>
    <row r="150" s="2" customFormat="1" ht="24.15" customHeight="1">
      <c r="A150" s="42"/>
      <c r="B150" s="43"/>
      <c r="C150" s="216" t="s">
        <v>316</v>
      </c>
      <c r="D150" s="216" t="s">
        <v>221</v>
      </c>
      <c r="E150" s="217" t="s">
        <v>1218</v>
      </c>
      <c r="F150" s="218" t="s">
        <v>1219</v>
      </c>
      <c r="G150" s="219" t="s">
        <v>567</v>
      </c>
      <c r="H150" s="220">
        <v>357</v>
      </c>
      <c r="I150" s="221"/>
      <c r="J150" s="222">
        <f>ROUND(I150*H150,2)</f>
        <v>0</v>
      </c>
      <c r="K150" s="218" t="s">
        <v>1129</v>
      </c>
      <c r="L150" s="48"/>
      <c r="M150" s="223" t="s">
        <v>32</v>
      </c>
      <c r="N150" s="224"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226</v>
      </c>
      <c r="AT150" s="227" t="s">
        <v>221</v>
      </c>
      <c r="AU150" s="227" t="s">
        <v>84</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1220</v>
      </c>
    </row>
    <row r="151" s="2" customFormat="1">
      <c r="A151" s="42"/>
      <c r="B151" s="43"/>
      <c r="C151" s="44"/>
      <c r="D151" s="299" t="s">
        <v>1131</v>
      </c>
      <c r="E151" s="44"/>
      <c r="F151" s="300" t="s">
        <v>1221</v>
      </c>
      <c r="G151" s="44"/>
      <c r="H151" s="44"/>
      <c r="I151" s="277"/>
      <c r="J151" s="44"/>
      <c r="K151" s="44"/>
      <c r="L151" s="48"/>
      <c r="M151" s="278"/>
      <c r="N151" s="279"/>
      <c r="O151" s="88"/>
      <c r="P151" s="88"/>
      <c r="Q151" s="88"/>
      <c r="R151" s="88"/>
      <c r="S151" s="88"/>
      <c r="T151" s="89"/>
      <c r="U151" s="42"/>
      <c r="V151" s="42"/>
      <c r="W151" s="42"/>
      <c r="X151" s="42"/>
      <c r="Y151" s="42"/>
      <c r="Z151" s="42"/>
      <c r="AA151" s="42"/>
      <c r="AB151" s="42"/>
      <c r="AC151" s="42"/>
      <c r="AD151" s="42"/>
      <c r="AE151" s="42"/>
      <c r="AT151" s="20" t="s">
        <v>1131</v>
      </c>
      <c r="AU151" s="20" t="s">
        <v>84</v>
      </c>
    </row>
    <row r="152" s="2" customFormat="1">
      <c r="A152" s="42"/>
      <c r="B152" s="43"/>
      <c r="C152" s="44"/>
      <c r="D152" s="231" t="s">
        <v>663</v>
      </c>
      <c r="E152" s="44"/>
      <c r="F152" s="276" t="s">
        <v>1222</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663</v>
      </c>
      <c r="AU152" s="20" t="s">
        <v>84</v>
      </c>
    </row>
    <row r="153" s="2" customFormat="1" ht="33" customHeight="1">
      <c r="A153" s="42"/>
      <c r="B153" s="43"/>
      <c r="C153" s="216" t="s">
        <v>320</v>
      </c>
      <c r="D153" s="216" t="s">
        <v>221</v>
      </c>
      <c r="E153" s="217" t="s">
        <v>1223</v>
      </c>
      <c r="F153" s="218" t="s">
        <v>1224</v>
      </c>
      <c r="G153" s="219" t="s">
        <v>224</v>
      </c>
      <c r="H153" s="220">
        <v>210</v>
      </c>
      <c r="I153" s="221"/>
      <c r="J153" s="222">
        <f>ROUND(I153*H153,2)</f>
        <v>0</v>
      </c>
      <c r="K153" s="218" t="s">
        <v>1129</v>
      </c>
      <c r="L153" s="48"/>
      <c r="M153" s="223" t="s">
        <v>32</v>
      </c>
      <c r="N153" s="224" t="s">
        <v>48</v>
      </c>
      <c r="O153" s="88"/>
      <c r="P153" s="225">
        <f>O153*H153</f>
        <v>0</v>
      </c>
      <c r="Q153" s="225">
        <v>0</v>
      </c>
      <c r="R153" s="225">
        <f>Q153*H153</f>
        <v>0</v>
      </c>
      <c r="S153" s="225">
        <v>0</v>
      </c>
      <c r="T153" s="226">
        <f>S153*H153</f>
        <v>0</v>
      </c>
      <c r="U153" s="42"/>
      <c r="V153" s="42"/>
      <c r="W153" s="42"/>
      <c r="X153" s="42"/>
      <c r="Y153" s="42"/>
      <c r="Z153" s="42"/>
      <c r="AA153" s="42"/>
      <c r="AB153" s="42"/>
      <c r="AC153" s="42"/>
      <c r="AD153" s="42"/>
      <c r="AE153" s="42"/>
      <c r="AR153" s="227" t="s">
        <v>226</v>
      </c>
      <c r="AT153" s="227" t="s">
        <v>221</v>
      </c>
      <c r="AU153" s="227" t="s">
        <v>84</v>
      </c>
      <c r="AY153" s="20" t="s">
        <v>219</v>
      </c>
      <c r="BE153" s="228">
        <f>IF(N153="základní",J153,0)</f>
        <v>0</v>
      </c>
      <c r="BF153" s="228">
        <f>IF(N153="snížená",J153,0)</f>
        <v>0</v>
      </c>
      <c r="BG153" s="228">
        <f>IF(N153="zákl. přenesená",J153,0)</f>
        <v>0</v>
      </c>
      <c r="BH153" s="228">
        <f>IF(N153="sníž. přenesená",J153,0)</f>
        <v>0</v>
      </c>
      <c r="BI153" s="228">
        <f>IF(N153="nulová",J153,0)</f>
        <v>0</v>
      </c>
      <c r="BJ153" s="20" t="s">
        <v>84</v>
      </c>
      <c r="BK153" s="228">
        <f>ROUND(I153*H153,2)</f>
        <v>0</v>
      </c>
      <c r="BL153" s="20" t="s">
        <v>226</v>
      </c>
      <c r="BM153" s="227" t="s">
        <v>1225</v>
      </c>
    </row>
    <row r="154" s="2" customFormat="1">
      <c r="A154" s="42"/>
      <c r="B154" s="43"/>
      <c r="C154" s="44"/>
      <c r="D154" s="299" t="s">
        <v>1131</v>
      </c>
      <c r="E154" s="44"/>
      <c r="F154" s="300" t="s">
        <v>1226</v>
      </c>
      <c r="G154" s="44"/>
      <c r="H154" s="44"/>
      <c r="I154" s="277"/>
      <c r="J154" s="44"/>
      <c r="K154" s="44"/>
      <c r="L154" s="48"/>
      <c r="M154" s="278"/>
      <c r="N154" s="279"/>
      <c r="O154" s="88"/>
      <c r="P154" s="88"/>
      <c r="Q154" s="88"/>
      <c r="R154" s="88"/>
      <c r="S154" s="88"/>
      <c r="T154" s="89"/>
      <c r="U154" s="42"/>
      <c r="V154" s="42"/>
      <c r="W154" s="42"/>
      <c r="X154" s="42"/>
      <c r="Y154" s="42"/>
      <c r="Z154" s="42"/>
      <c r="AA154" s="42"/>
      <c r="AB154" s="42"/>
      <c r="AC154" s="42"/>
      <c r="AD154" s="42"/>
      <c r="AE154" s="42"/>
      <c r="AT154" s="20" t="s">
        <v>1131</v>
      </c>
      <c r="AU154" s="20" t="s">
        <v>84</v>
      </c>
    </row>
    <row r="155" s="2" customFormat="1">
      <c r="A155" s="42"/>
      <c r="B155" s="43"/>
      <c r="C155" s="44"/>
      <c r="D155" s="231" t="s">
        <v>663</v>
      </c>
      <c r="E155" s="44"/>
      <c r="F155" s="276" t="s">
        <v>1227</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663</v>
      </c>
      <c r="AU155" s="20" t="s">
        <v>84</v>
      </c>
    </row>
    <row r="156" s="2" customFormat="1" ht="37.8" customHeight="1">
      <c r="A156" s="42"/>
      <c r="B156" s="43"/>
      <c r="C156" s="216" t="s">
        <v>7</v>
      </c>
      <c r="D156" s="216" t="s">
        <v>221</v>
      </c>
      <c r="E156" s="217" t="s">
        <v>1228</v>
      </c>
      <c r="F156" s="218" t="s">
        <v>1229</v>
      </c>
      <c r="G156" s="219" t="s">
        <v>224</v>
      </c>
      <c r="H156" s="220">
        <v>4200</v>
      </c>
      <c r="I156" s="221"/>
      <c r="J156" s="222">
        <f>ROUND(I156*H156,2)</f>
        <v>0</v>
      </c>
      <c r="K156" s="218" t="s">
        <v>1129</v>
      </c>
      <c r="L156" s="48"/>
      <c r="M156" s="223" t="s">
        <v>32</v>
      </c>
      <c r="N156" s="224" t="s">
        <v>48</v>
      </c>
      <c r="O156" s="88"/>
      <c r="P156" s="225">
        <f>O156*H156</f>
        <v>0</v>
      </c>
      <c r="Q156" s="225">
        <v>0</v>
      </c>
      <c r="R156" s="225">
        <f>Q156*H156</f>
        <v>0</v>
      </c>
      <c r="S156" s="225">
        <v>0</v>
      </c>
      <c r="T156" s="226">
        <f>S156*H156</f>
        <v>0</v>
      </c>
      <c r="U156" s="42"/>
      <c r="V156" s="42"/>
      <c r="W156" s="42"/>
      <c r="X156" s="42"/>
      <c r="Y156" s="42"/>
      <c r="Z156" s="42"/>
      <c r="AA156" s="42"/>
      <c r="AB156" s="42"/>
      <c r="AC156" s="42"/>
      <c r="AD156" s="42"/>
      <c r="AE156" s="42"/>
      <c r="AR156" s="227" t="s">
        <v>226</v>
      </c>
      <c r="AT156" s="227" t="s">
        <v>221</v>
      </c>
      <c r="AU156" s="227" t="s">
        <v>84</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1230</v>
      </c>
    </row>
    <row r="157" s="2" customFormat="1">
      <c r="A157" s="42"/>
      <c r="B157" s="43"/>
      <c r="C157" s="44"/>
      <c r="D157" s="299" t="s">
        <v>1131</v>
      </c>
      <c r="E157" s="44"/>
      <c r="F157" s="300" t="s">
        <v>1231</v>
      </c>
      <c r="G157" s="44"/>
      <c r="H157" s="44"/>
      <c r="I157" s="277"/>
      <c r="J157" s="44"/>
      <c r="K157" s="44"/>
      <c r="L157" s="48"/>
      <c r="M157" s="278"/>
      <c r="N157" s="279"/>
      <c r="O157" s="88"/>
      <c r="P157" s="88"/>
      <c r="Q157" s="88"/>
      <c r="R157" s="88"/>
      <c r="S157" s="88"/>
      <c r="T157" s="89"/>
      <c r="U157" s="42"/>
      <c r="V157" s="42"/>
      <c r="W157" s="42"/>
      <c r="X157" s="42"/>
      <c r="Y157" s="42"/>
      <c r="Z157" s="42"/>
      <c r="AA157" s="42"/>
      <c r="AB157" s="42"/>
      <c r="AC157" s="42"/>
      <c r="AD157" s="42"/>
      <c r="AE157" s="42"/>
      <c r="AT157" s="20" t="s">
        <v>1131</v>
      </c>
      <c r="AU157" s="20" t="s">
        <v>84</v>
      </c>
    </row>
    <row r="158" s="2" customFormat="1">
      <c r="A158" s="42"/>
      <c r="B158" s="43"/>
      <c r="C158" s="44"/>
      <c r="D158" s="231" t="s">
        <v>663</v>
      </c>
      <c r="E158" s="44"/>
      <c r="F158" s="276" t="s">
        <v>1232</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663</v>
      </c>
      <c r="AU158" s="20" t="s">
        <v>84</v>
      </c>
    </row>
    <row r="159" s="13" customFormat="1">
      <c r="A159" s="13"/>
      <c r="B159" s="229"/>
      <c r="C159" s="230"/>
      <c r="D159" s="231" t="s">
        <v>228</v>
      </c>
      <c r="E159" s="232" t="s">
        <v>32</v>
      </c>
      <c r="F159" s="233" t="s">
        <v>1233</v>
      </c>
      <c r="G159" s="230"/>
      <c r="H159" s="234">
        <v>4200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84</v>
      </c>
      <c r="AV159" s="13" t="s">
        <v>86</v>
      </c>
      <c r="AW159" s="13" t="s">
        <v>39</v>
      </c>
      <c r="AX159" s="13" t="s">
        <v>77</v>
      </c>
      <c r="AY159" s="240" t="s">
        <v>219</v>
      </c>
    </row>
    <row r="160" s="14" customFormat="1">
      <c r="A160" s="14"/>
      <c r="B160" s="241"/>
      <c r="C160" s="242"/>
      <c r="D160" s="231" t="s">
        <v>228</v>
      </c>
      <c r="E160" s="243" t="s">
        <v>32</v>
      </c>
      <c r="F160" s="244" t="s">
        <v>231</v>
      </c>
      <c r="G160" s="242"/>
      <c r="H160" s="245">
        <v>4200</v>
      </c>
      <c r="I160" s="246"/>
      <c r="J160" s="242"/>
      <c r="K160" s="242"/>
      <c r="L160" s="247"/>
      <c r="M160" s="248"/>
      <c r="N160" s="249"/>
      <c r="O160" s="249"/>
      <c r="P160" s="249"/>
      <c r="Q160" s="249"/>
      <c r="R160" s="249"/>
      <c r="S160" s="249"/>
      <c r="T160" s="250"/>
      <c r="U160" s="14"/>
      <c r="V160" s="14"/>
      <c r="W160" s="14"/>
      <c r="X160" s="14"/>
      <c r="Y160" s="14"/>
      <c r="Z160" s="14"/>
      <c r="AA160" s="14"/>
      <c r="AB160" s="14"/>
      <c r="AC160" s="14"/>
      <c r="AD160" s="14"/>
      <c r="AE160" s="14"/>
      <c r="AT160" s="251" t="s">
        <v>228</v>
      </c>
      <c r="AU160" s="251" t="s">
        <v>84</v>
      </c>
      <c r="AV160" s="14" t="s">
        <v>226</v>
      </c>
      <c r="AW160" s="14" t="s">
        <v>39</v>
      </c>
      <c r="AX160" s="14" t="s">
        <v>84</v>
      </c>
      <c r="AY160" s="251" t="s">
        <v>219</v>
      </c>
    </row>
    <row r="161" s="2" customFormat="1" ht="24.15" customHeight="1">
      <c r="A161" s="42"/>
      <c r="B161" s="43"/>
      <c r="C161" s="216" t="s">
        <v>327</v>
      </c>
      <c r="D161" s="216" t="s">
        <v>221</v>
      </c>
      <c r="E161" s="217" t="s">
        <v>1234</v>
      </c>
      <c r="F161" s="218" t="s">
        <v>1235</v>
      </c>
      <c r="G161" s="219" t="s">
        <v>637</v>
      </c>
      <c r="H161" s="220">
        <v>796</v>
      </c>
      <c r="I161" s="221"/>
      <c r="J161" s="222">
        <f>ROUND(I161*H161,2)</f>
        <v>0</v>
      </c>
      <c r="K161" s="218" t="s">
        <v>1129</v>
      </c>
      <c r="L161" s="48"/>
      <c r="M161" s="223" t="s">
        <v>32</v>
      </c>
      <c r="N161" s="224" t="s">
        <v>48</v>
      </c>
      <c r="O161" s="88"/>
      <c r="P161" s="225">
        <f>O161*H161</f>
        <v>0</v>
      </c>
      <c r="Q161" s="225">
        <v>0.00046999999999999999</v>
      </c>
      <c r="R161" s="225">
        <f>Q161*H161</f>
        <v>0.37412000000000001</v>
      </c>
      <c r="S161" s="225">
        <v>0</v>
      </c>
      <c r="T161" s="226">
        <f>S161*H161</f>
        <v>0</v>
      </c>
      <c r="U161" s="42"/>
      <c r="V161" s="42"/>
      <c r="W161" s="42"/>
      <c r="X161" s="42"/>
      <c r="Y161" s="42"/>
      <c r="Z161" s="42"/>
      <c r="AA161" s="42"/>
      <c r="AB161" s="42"/>
      <c r="AC161" s="42"/>
      <c r="AD161" s="42"/>
      <c r="AE161" s="42"/>
      <c r="AR161" s="227" t="s">
        <v>226</v>
      </c>
      <c r="AT161" s="227" t="s">
        <v>221</v>
      </c>
      <c r="AU161" s="227" t="s">
        <v>84</v>
      </c>
      <c r="AY161" s="20" t="s">
        <v>219</v>
      </c>
      <c r="BE161" s="228">
        <f>IF(N161="základní",J161,0)</f>
        <v>0</v>
      </c>
      <c r="BF161" s="228">
        <f>IF(N161="snížená",J161,0)</f>
        <v>0</v>
      </c>
      <c r="BG161" s="228">
        <f>IF(N161="zákl. přenesená",J161,0)</f>
        <v>0</v>
      </c>
      <c r="BH161" s="228">
        <f>IF(N161="sníž. přenesená",J161,0)</f>
        <v>0</v>
      </c>
      <c r="BI161" s="228">
        <f>IF(N161="nulová",J161,0)</f>
        <v>0</v>
      </c>
      <c r="BJ161" s="20" t="s">
        <v>84</v>
      </c>
      <c r="BK161" s="228">
        <f>ROUND(I161*H161,2)</f>
        <v>0</v>
      </c>
      <c r="BL161" s="20" t="s">
        <v>226</v>
      </c>
      <c r="BM161" s="227" t="s">
        <v>1236</v>
      </c>
    </row>
    <row r="162" s="2" customFormat="1">
      <c r="A162" s="42"/>
      <c r="B162" s="43"/>
      <c r="C162" s="44"/>
      <c r="D162" s="299" t="s">
        <v>1131</v>
      </c>
      <c r="E162" s="44"/>
      <c r="F162" s="300" t="s">
        <v>1237</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1131</v>
      </c>
      <c r="AU162" s="20" t="s">
        <v>84</v>
      </c>
    </row>
    <row r="163" s="2" customFormat="1">
      <c r="A163" s="42"/>
      <c r="B163" s="43"/>
      <c r="C163" s="44"/>
      <c r="D163" s="231" t="s">
        <v>663</v>
      </c>
      <c r="E163" s="44"/>
      <c r="F163" s="276" t="s">
        <v>1238</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663</v>
      </c>
      <c r="AU163" s="20" t="s">
        <v>84</v>
      </c>
    </row>
    <row r="164" s="13" customFormat="1">
      <c r="A164" s="13"/>
      <c r="B164" s="229"/>
      <c r="C164" s="230"/>
      <c r="D164" s="231" t="s">
        <v>228</v>
      </c>
      <c r="E164" s="232" t="s">
        <v>32</v>
      </c>
      <c r="F164" s="233" t="s">
        <v>1134</v>
      </c>
      <c r="G164" s="230"/>
      <c r="H164" s="234">
        <v>796</v>
      </c>
      <c r="I164" s="235"/>
      <c r="J164" s="230"/>
      <c r="K164" s="230"/>
      <c r="L164" s="236"/>
      <c r="M164" s="237"/>
      <c r="N164" s="238"/>
      <c r="O164" s="238"/>
      <c r="P164" s="238"/>
      <c r="Q164" s="238"/>
      <c r="R164" s="238"/>
      <c r="S164" s="238"/>
      <c r="T164" s="239"/>
      <c r="U164" s="13"/>
      <c r="V164" s="13"/>
      <c r="W164" s="13"/>
      <c r="X164" s="13"/>
      <c r="Y164" s="13"/>
      <c r="Z164" s="13"/>
      <c r="AA164" s="13"/>
      <c r="AB164" s="13"/>
      <c r="AC164" s="13"/>
      <c r="AD164" s="13"/>
      <c r="AE164" s="13"/>
      <c r="AT164" s="240" t="s">
        <v>228</v>
      </c>
      <c r="AU164" s="240" t="s">
        <v>84</v>
      </c>
      <c r="AV164" s="13" t="s">
        <v>86</v>
      </c>
      <c r="AW164" s="13" t="s">
        <v>39</v>
      </c>
      <c r="AX164" s="13" t="s">
        <v>77</v>
      </c>
      <c r="AY164" s="240" t="s">
        <v>219</v>
      </c>
    </row>
    <row r="165" s="14" customFormat="1">
      <c r="A165" s="14"/>
      <c r="B165" s="241"/>
      <c r="C165" s="242"/>
      <c r="D165" s="231" t="s">
        <v>228</v>
      </c>
      <c r="E165" s="243" t="s">
        <v>32</v>
      </c>
      <c r="F165" s="244" t="s">
        <v>231</v>
      </c>
      <c r="G165" s="242"/>
      <c r="H165" s="245">
        <v>796</v>
      </c>
      <c r="I165" s="246"/>
      <c r="J165" s="242"/>
      <c r="K165" s="242"/>
      <c r="L165" s="247"/>
      <c r="M165" s="248"/>
      <c r="N165" s="249"/>
      <c r="O165" s="249"/>
      <c r="P165" s="249"/>
      <c r="Q165" s="249"/>
      <c r="R165" s="249"/>
      <c r="S165" s="249"/>
      <c r="T165" s="250"/>
      <c r="U165" s="14"/>
      <c r="V165" s="14"/>
      <c r="W165" s="14"/>
      <c r="X165" s="14"/>
      <c r="Y165" s="14"/>
      <c r="Z165" s="14"/>
      <c r="AA165" s="14"/>
      <c r="AB165" s="14"/>
      <c r="AC165" s="14"/>
      <c r="AD165" s="14"/>
      <c r="AE165" s="14"/>
      <c r="AT165" s="251" t="s">
        <v>228</v>
      </c>
      <c r="AU165" s="251" t="s">
        <v>84</v>
      </c>
      <c r="AV165" s="14" t="s">
        <v>226</v>
      </c>
      <c r="AW165" s="14" t="s">
        <v>39</v>
      </c>
      <c r="AX165" s="14" t="s">
        <v>84</v>
      </c>
      <c r="AY165" s="251" t="s">
        <v>219</v>
      </c>
    </row>
    <row r="166" s="2" customFormat="1" ht="16.5" customHeight="1">
      <c r="A166" s="42"/>
      <c r="B166" s="43"/>
      <c r="C166" s="216" t="s">
        <v>331</v>
      </c>
      <c r="D166" s="216" t="s">
        <v>221</v>
      </c>
      <c r="E166" s="217" t="s">
        <v>1239</v>
      </c>
      <c r="F166" s="218" t="s">
        <v>1240</v>
      </c>
      <c r="G166" s="219" t="s">
        <v>567</v>
      </c>
      <c r="H166" s="220">
        <v>27.800000000000001</v>
      </c>
      <c r="I166" s="221"/>
      <c r="J166" s="222">
        <f>ROUND(I166*H166,2)</f>
        <v>0</v>
      </c>
      <c r="K166" s="218" t="s">
        <v>1129</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1241</v>
      </c>
    </row>
    <row r="167" s="2" customFormat="1">
      <c r="A167" s="42"/>
      <c r="B167" s="43"/>
      <c r="C167" s="44"/>
      <c r="D167" s="299" t="s">
        <v>1131</v>
      </c>
      <c r="E167" s="44"/>
      <c r="F167" s="300" t="s">
        <v>1242</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1131</v>
      </c>
      <c r="AU167" s="20" t="s">
        <v>84</v>
      </c>
    </row>
    <row r="168" s="2" customFormat="1">
      <c r="A168" s="42"/>
      <c r="B168" s="43"/>
      <c r="C168" s="44"/>
      <c r="D168" s="231" t="s">
        <v>663</v>
      </c>
      <c r="E168" s="44"/>
      <c r="F168" s="276" t="s">
        <v>1243</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663</v>
      </c>
      <c r="AU168" s="20" t="s">
        <v>84</v>
      </c>
    </row>
    <row r="169" s="13" customFormat="1">
      <c r="A169" s="13"/>
      <c r="B169" s="229"/>
      <c r="C169" s="230"/>
      <c r="D169" s="231" t="s">
        <v>228</v>
      </c>
      <c r="E169" s="232" t="s">
        <v>32</v>
      </c>
      <c r="F169" s="233" t="s">
        <v>1244</v>
      </c>
      <c r="G169" s="230"/>
      <c r="H169" s="234">
        <v>27.800000000000001</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77</v>
      </c>
      <c r="AY169" s="240" t="s">
        <v>219</v>
      </c>
    </row>
    <row r="170" s="14" customFormat="1">
      <c r="A170" s="14"/>
      <c r="B170" s="241"/>
      <c r="C170" s="242"/>
      <c r="D170" s="231" t="s">
        <v>228</v>
      </c>
      <c r="E170" s="243" t="s">
        <v>32</v>
      </c>
      <c r="F170" s="244" t="s">
        <v>231</v>
      </c>
      <c r="G170" s="242"/>
      <c r="H170" s="245">
        <v>27.800000000000001</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228</v>
      </c>
      <c r="AU170" s="251" t="s">
        <v>84</v>
      </c>
      <c r="AV170" s="14" t="s">
        <v>226</v>
      </c>
      <c r="AW170" s="14" t="s">
        <v>39</v>
      </c>
      <c r="AX170" s="14" t="s">
        <v>84</v>
      </c>
      <c r="AY170" s="251" t="s">
        <v>219</v>
      </c>
    </row>
    <row r="171" s="12" customFormat="1" ht="25.92" customHeight="1">
      <c r="A171" s="12"/>
      <c r="B171" s="200"/>
      <c r="C171" s="201"/>
      <c r="D171" s="202" t="s">
        <v>76</v>
      </c>
      <c r="E171" s="203" t="s">
        <v>86</v>
      </c>
      <c r="F171" s="203" t="s">
        <v>1245</v>
      </c>
      <c r="G171" s="201"/>
      <c r="H171" s="201"/>
      <c r="I171" s="204"/>
      <c r="J171" s="205">
        <f>BK171</f>
        <v>0</v>
      </c>
      <c r="K171" s="201"/>
      <c r="L171" s="206"/>
      <c r="M171" s="207"/>
      <c r="N171" s="208"/>
      <c r="O171" s="208"/>
      <c r="P171" s="209">
        <f>SUM(P172:P204)</f>
        <v>0</v>
      </c>
      <c r="Q171" s="208"/>
      <c r="R171" s="209">
        <f>SUM(R172:R204)</f>
        <v>30.099340000000002</v>
      </c>
      <c r="S171" s="208"/>
      <c r="T171" s="210">
        <f>SUM(T172:T204)</f>
        <v>0</v>
      </c>
      <c r="U171" s="12"/>
      <c r="V171" s="12"/>
      <c r="W171" s="12"/>
      <c r="X171" s="12"/>
      <c r="Y171" s="12"/>
      <c r="Z171" s="12"/>
      <c r="AA171" s="12"/>
      <c r="AB171" s="12"/>
      <c r="AC171" s="12"/>
      <c r="AD171" s="12"/>
      <c r="AE171" s="12"/>
      <c r="AR171" s="211" t="s">
        <v>84</v>
      </c>
      <c r="AT171" s="212" t="s">
        <v>76</v>
      </c>
      <c r="AU171" s="212" t="s">
        <v>77</v>
      </c>
      <c r="AY171" s="211" t="s">
        <v>219</v>
      </c>
      <c r="BK171" s="213">
        <f>SUM(BK172:BK204)</f>
        <v>0</v>
      </c>
    </row>
    <row r="172" s="2" customFormat="1" ht="24.15" customHeight="1">
      <c r="A172" s="42"/>
      <c r="B172" s="43"/>
      <c r="C172" s="216" t="s">
        <v>336</v>
      </c>
      <c r="D172" s="216" t="s">
        <v>221</v>
      </c>
      <c r="E172" s="217" t="s">
        <v>1246</v>
      </c>
      <c r="F172" s="218" t="s">
        <v>1247</v>
      </c>
      <c r="G172" s="219" t="s">
        <v>637</v>
      </c>
      <c r="H172" s="220">
        <v>2589.4000000000001</v>
      </c>
      <c r="I172" s="221"/>
      <c r="J172" s="222">
        <f>ROUND(I172*H172,2)</f>
        <v>0</v>
      </c>
      <c r="K172" s="218" t="s">
        <v>1124</v>
      </c>
      <c r="L172" s="48"/>
      <c r="M172" s="223" t="s">
        <v>32</v>
      </c>
      <c r="N172" s="224" t="s">
        <v>48</v>
      </c>
      <c r="O172" s="88"/>
      <c r="P172" s="225">
        <f>O172*H172</f>
        <v>0</v>
      </c>
      <c r="Q172" s="225">
        <v>0</v>
      </c>
      <c r="R172" s="225">
        <f>Q172*H172</f>
        <v>0</v>
      </c>
      <c r="S172" s="225">
        <v>0</v>
      </c>
      <c r="T172" s="226">
        <f>S172*H172</f>
        <v>0</v>
      </c>
      <c r="U172" s="42"/>
      <c r="V172" s="42"/>
      <c r="W172" s="42"/>
      <c r="X172" s="42"/>
      <c r="Y172" s="42"/>
      <c r="Z172" s="42"/>
      <c r="AA172" s="42"/>
      <c r="AB172" s="42"/>
      <c r="AC172" s="42"/>
      <c r="AD172" s="42"/>
      <c r="AE172" s="42"/>
      <c r="AR172" s="227" t="s">
        <v>226</v>
      </c>
      <c r="AT172" s="227" t="s">
        <v>221</v>
      </c>
      <c r="AU172" s="227" t="s">
        <v>84</v>
      </c>
      <c r="AY172" s="20" t="s">
        <v>219</v>
      </c>
      <c r="BE172" s="228">
        <f>IF(N172="základní",J172,0)</f>
        <v>0</v>
      </c>
      <c r="BF172" s="228">
        <f>IF(N172="snížená",J172,0)</f>
        <v>0</v>
      </c>
      <c r="BG172" s="228">
        <f>IF(N172="zákl. přenesená",J172,0)</f>
        <v>0</v>
      </c>
      <c r="BH172" s="228">
        <f>IF(N172="sníž. přenesená",J172,0)</f>
        <v>0</v>
      </c>
      <c r="BI172" s="228">
        <f>IF(N172="nulová",J172,0)</f>
        <v>0</v>
      </c>
      <c r="BJ172" s="20" t="s">
        <v>84</v>
      </c>
      <c r="BK172" s="228">
        <f>ROUND(I172*H172,2)</f>
        <v>0</v>
      </c>
      <c r="BL172" s="20" t="s">
        <v>226</v>
      </c>
      <c r="BM172" s="227" t="s">
        <v>1248</v>
      </c>
    </row>
    <row r="173" s="2" customFormat="1">
      <c r="A173" s="42"/>
      <c r="B173" s="43"/>
      <c r="C173" s="44"/>
      <c r="D173" s="231" t="s">
        <v>663</v>
      </c>
      <c r="E173" s="44"/>
      <c r="F173" s="276" t="s">
        <v>1249</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663</v>
      </c>
      <c r="AU173" s="20" t="s">
        <v>84</v>
      </c>
    </row>
    <row r="174" s="2" customFormat="1" ht="24.15" customHeight="1">
      <c r="A174" s="42"/>
      <c r="B174" s="43"/>
      <c r="C174" s="216" t="s">
        <v>341</v>
      </c>
      <c r="D174" s="216" t="s">
        <v>221</v>
      </c>
      <c r="E174" s="217" t="s">
        <v>1170</v>
      </c>
      <c r="F174" s="218" t="s">
        <v>1171</v>
      </c>
      <c r="G174" s="219" t="s">
        <v>224</v>
      </c>
      <c r="H174" s="220">
        <v>4</v>
      </c>
      <c r="I174" s="221"/>
      <c r="J174" s="222">
        <f>ROUND(I174*H174,2)</f>
        <v>0</v>
      </c>
      <c r="K174" s="218" t="s">
        <v>1129</v>
      </c>
      <c r="L174" s="48"/>
      <c r="M174" s="223" t="s">
        <v>32</v>
      </c>
      <c r="N174" s="224" t="s">
        <v>48</v>
      </c>
      <c r="O174" s="88"/>
      <c r="P174" s="225">
        <f>O174*H174</f>
        <v>0</v>
      </c>
      <c r="Q174" s="225">
        <v>0.50948000000000004</v>
      </c>
      <c r="R174" s="225">
        <f>Q174*H174</f>
        <v>2.0379200000000002</v>
      </c>
      <c r="S174" s="225">
        <v>0</v>
      </c>
      <c r="T174" s="226">
        <f>S174*H174</f>
        <v>0</v>
      </c>
      <c r="U174" s="42"/>
      <c r="V174" s="42"/>
      <c r="W174" s="42"/>
      <c r="X174" s="42"/>
      <c r="Y174" s="42"/>
      <c r="Z174" s="42"/>
      <c r="AA174" s="42"/>
      <c r="AB174" s="42"/>
      <c r="AC174" s="42"/>
      <c r="AD174" s="42"/>
      <c r="AE174" s="42"/>
      <c r="AR174" s="227" t="s">
        <v>226</v>
      </c>
      <c r="AT174" s="227" t="s">
        <v>221</v>
      </c>
      <c r="AU174" s="227" t="s">
        <v>84</v>
      </c>
      <c r="AY174" s="20" t="s">
        <v>219</v>
      </c>
      <c r="BE174" s="228">
        <f>IF(N174="základní",J174,0)</f>
        <v>0</v>
      </c>
      <c r="BF174" s="228">
        <f>IF(N174="snížená",J174,0)</f>
        <v>0</v>
      </c>
      <c r="BG174" s="228">
        <f>IF(N174="zákl. přenesená",J174,0)</f>
        <v>0</v>
      </c>
      <c r="BH174" s="228">
        <f>IF(N174="sníž. přenesená",J174,0)</f>
        <v>0</v>
      </c>
      <c r="BI174" s="228">
        <f>IF(N174="nulová",J174,0)</f>
        <v>0</v>
      </c>
      <c r="BJ174" s="20" t="s">
        <v>84</v>
      </c>
      <c r="BK174" s="228">
        <f>ROUND(I174*H174,2)</f>
        <v>0</v>
      </c>
      <c r="BL174" s="20" t="s">
        <v>226</v>
      </c>
      <c r="BM174" s="227" t="s">
        <v>1250</v>
      </c>
    </row>
    <row r="175" s="2" customFormat="1">
      <c r="A175" s="42"/>
      <c r="B175" s="43"/>
      <c r="C175" s="44"/>
      <c r="D175" s="299" t="s">
        <v>1131</v>
      </c>
      <c r="E175" s="44"/>
      <c r="F175" s="300" t="s">
        <v>1173</v>
      </c>
      <c r="G175" s="44"/>
      <c r="H175" s="44"/>
      <c r="I175" s="277"/>
      <c r="J175" s="44"/>
      <c r="K175" s="44"/>
      <c r="L175" s="48"/>
      <c r="M175" s="278"/>
      <c r="N175" s="279"/>
      <c r="O175" s="88"/>
      <c r="P175" s="88"/>
      <c r="Q175" s="88"/>
      <c r="R175" s="88"/>
      <c r="S175" s="88"/>
      <c r="T175" s="89"/>
      <c r="U175" s="42"/>
      <c r="V175" s="42"/>
      <c r="W175" s="42"/>
      <c r="X175" s="42"/>
      <c r="Y175" s="42"/>
      <c r="Z175" s="42"/>
      <c r="AA175" s="42"/>
      <c r="AB175" s="42"/>
      <c r="AC175" s="42"/>
      <c r="AD175" s="42"/>
      <c r="AE175" s="42"/>
      <c r="AT175" s="20" t="s">
        <v>1131</v>
      </c>
      <c r="AU175" s="20" t="s">
        <v>84</v>
      </c>
    </row>
    <row r="176" s="2" customFormat="1">
      <c r="A176" s="42"/>
      <c r="B176" s="43"/>
      <c r="C176" s="44"/>
      <c r="D176" s="231" t="s">
        <v>663</v>
      </c>
      <c r="E176" s="44"/>
      <c r="F176" s="276" t="s">
        <v>1174</v>
      </c>
      <c r="G176" s="44"/>
      <c r="H176" s="44"/>
      <c r="I176" s="277"/>
      <c r="J176" s="44"/>
      <c r="K176" s="44"/>
      <c r="L176" s="48"/>
      <c r="M176" s="278"/>
      <c r="N176" s="279"/>
      <c r="O176" s="88"/>
      <c r="P176" s="88"/>
      <c r="Q176" s="88"/>
      <c r="R176" s="88"/>
      <c r="S176" s="88"/>
      <c r="T176" s="89"/>
      <c r="U176" s="42"/>
      <c r="V176" s="42"/>
      <c r="W176" s="42"/>
      <c r="X176" s="42"/>
      <c r="Y176" s="42"/>
      <c r="Z176" s="42"/>
      <c r="AA176" s="42"/>
      <c r="AB176" s="42"/>
      <c r="AC176" s="42"/>
      <c r="AD176" s="42"/>
      <c r="AE176" s="42"/>
      <c r="AT176" s="20" t="s">
        <v>663</v>
      </c>
      <c r="AU176" s="20" t="s">
        <v>84</v>
      </c>
    </row>
    <row r="177" s="2" customFormat="1" ht="33" customHeight="1">
      <c r="A177" s="42"/>
      <c r="B177" s="43"/>
      <c r="C177" s="216" t="s">
        <v>346</v>
      </c>
      <c r="D177" s="216" t="s">
        <v>221</v>
      </c>
      <c r="E177" s="217" t="s">
        <v>1175</v>
      </c>
      <c r="F177" s="218" t="s">
        <v>1176</v>
      </c>
      <c r="G177" s="219" t="s">
        <v>224</v>
      </c>
      <c r="H177" s="220">
        <v>4</v>
      </c>
      <c r="I177" s="221"/>
      <c r="J177" s="222">
        <f>ROUND(I177*H177,2)</f>
        <v>0</v>
      </c>
      <c r="K177" s="218" t="s">
        <v>1129</v>
      </c>
      <c r="L177" s="48"/>
      <c r="M177" s="223" t="s">
        <v>32</v>
      </c>
      <c r="N177" s="224" t="s">
        <v>48</v>
      </c>
      <c r="O177" s="88"/>
      <c r="P177" s="225">
        <f>O177*H177</f>
        <v>0</v>
      </c>
      <c r="Q177" s="225">
        <v>1.09548</v>
      </c>
      <c r="R177" s="225">
        <f>Q177*H177</f>
        <v>4.38192</v>
      </c>
      <c r="S177" s="225">
        <v>0</v>
      </c>
      <c r="T177" s="226">
        <f>S177*H177</f>
        <v>0</v>
      </c>
      <c r="U177" s="42"/>
      <c r="V177" s="42"/>
      <c r="W177" s="42"/>
      <c r="X177" s="42"/>
      <c r="Y177" s="42"/>
      <c r="Z177" s="42"/>
      <c r="AA177" s="42"/>
      <c r="AB177" s="42"/>
      <c r="AC177" s="42"/>
      <c r="AD177" s="42"/>
      <c r="AE177" s="42"/>
      <c r="AR177" s="227" t="s">
        <v>226</v>
      </c>
      <c r="AT177" s="227" t="s">
        <v>221</v>
      </c>
      <c r="AU177" s="227" t="s">
        <v>84</v>
      </c>
      <c r="AY177" s="20" t="s">
        <v>219</v>
      </c>
      <c r="BE177" s="228">
        <f>IF(N177="základní",J177,0)</f>
        <v>0</v>
      </c>
      <c r="BF177" s="228">
        <f>IF(N177="snížená",J177,0)</f>
        <v>0</v>
      </c>
      <c r="BG177" s="228">
        <f>IF(N177="zákl. přenesená",J177,0)</f>
        <v>0</v>
      </c>
      <c r="BH177" s="228">
        <f>IF(N177="sníž. přenesená",J177,0)</f>
        <v>0</v>
      </c>
      <c r="BI177" s="228">
        <f>IF(N177="nulová",J177,0)</f>
        <v>0</v>
      </c>
      <c r="BJ177" s="20" t="s">
        <v>84</v>
      </c>
      <c r="BK177" s="228">
        <f>ROUND(I177*H177,2)</f>
        <v>0</v>
      </c>
      <c r="BL177" s="20" t="s">
        <v>226</v>
      </c>
      <c r="BM177" s="227" t="s">
        <v>1251</v>
      </c>
    </row>
    <row r="178" s="2" customFormat="1">
      <c r="A178" s="42"/>
      <c r="B178" s="43"/>
      <c r="C178" s="44"/>
      <c r="D178" s="299" t="s">
        <v>1131</v>
      </c>
      <c r="E178" s="44"/>
      <c r="F178" s="300" t="s">
        <v>1178</v>
      </c>
      <c r="G178" s="44"/>
      <c r="H178" s="44"/>
      <c r="I178" s="277"/>
      <c r="J178" s="44"/>
      <c r="K178" s="44"/>
      <c r="L178" s="48"/>
      <c r="M178" s="278"/>
      <c r="N178" s="279"/>
      <c r="O178" s="88"/>
      <c r="P178" s="88"/>
      <c r="Q178" s="88"/>
      <c r="R178" s="88"/>
      <c r="S178" s="88"/>
      <c r="T178" s="89"/>
      <c r="U178" s="42"/>
      <c r="V178" s="42"/>
      <c r="W178" s="42"/>
      <c r="X178" s="42"/>
      <c r="Y178" s="42"/>
      <c r="Z178" s="42"/>
      <c r="AA178" s="42"/>
      <c r="AB178" s="42"/>
      <c r="AC178" s="42"/>
      <c r="AD178" s="42"/>
      <c r="AE178" s="42"/>
      <c r="AT178" s="20" t="s">
        <v>1131</v>
      </c>
      <c r="AU178" s="20" t="s">
        <v>84</v>
      </c>
    </row>
    <row r="179" s="2" customFormat="1">
      <c r="A179" s="42"/>
      <c r="B179" s="43"/>
      <c r="C179" s="44"/>
      <c r="D179" s="231" t="s">
        <v>663</v>
      </c>
      <c r="E179" s="44"/>
      <c r="F179" s="276" t="s">
        <v>1179</v>
      </c>
      <c r="G179" s="44"/>
      <c r="H179" s="44"/>
      <c r="I179" s="277"/>
      <c r="J179" s="44"/>
      <c r="K179" s="44"/>
      <c r="L179" s="48"/>
      <c r="M179" s="278"/>
      <c r="N179" s="279"/>
      <c r="O179" s="88"/>
      <c r="P179" s="88"/>
      <c r="Q179" s="88"/>
      <c r="R179" s="88"/>
      <c r="S179" s="88"/>
      <c r="T179" s="89"/>
      <c r="U179" s="42"/>
      <c r="V179" s="42"/>
      <c r="W179" s="42"/>
      <c r="X179" s="42"/>
      <c r="Y179" s="42"/>
      <c r="Z179" s="42"/>
      <c r="AA179" s="42"/>
      <c r="AB179" s="42"/>
      <c r="AC179" s="42"/>
      <c r="AD179" s="42"/>
      <c r="AE179" s="42"/>
      <c r="AT179" s="20" t="s">
        <v>663</v>
      </c>
      <c r="AU179" s="20" t="s">
        <v>84</v>
      </c>
    </row>
    <row r="180" s="2" customFormat="1" ht="37.8" customHeight="1">
      <c r="A180" s="42"/>
      <c r="B180" s="43"/>
      <c r="C180" s="216" t="s">
        <v>355</v>
      </c>
      <c r="D180" s="216" t="s">
        <v>221</v>
      </c>
      <c r="E180" s="217" t="s">
        <v>1185</v>
      </c>
      <c r="F180" s="218" t="s">
        <v>1186</v>
      </c>
      <c r="G180" s="219" t="s">
        <v>240</v>
      </c>
      <c r="H180" s="220">
        <v>645</v>
      </c>
      <c r="I180" s="221"/>
      <c r="J180" s="222">
        <f>ROUND(I180*H180,2)</f>
        <v>0</v>
      </c>
      <c r="K180" s="218" t="s">
        <v>1129</v>
      </c>
      <c r="L180" s="48"/>
      <c r="M180" s="223" t="s">
        <v>32</v>
      </c>
      <c r="N180" s="224" t="s">
        <v>48</v>
      </c>
      <c r="O180" s="88"/>
      <c r="P180" s="225">
        <f>O180*H180</f>
        <v>0</v>
      </c>
      <c r="Q180" s="225">
        <v>0.028060000000000002</v>
      </c>
      <c r="R180" s="225">
        <f>Q180*H180</f>
        <v>18.098700000000001</v>
      </c>
      <c r="S180" s="225">
        <v>0</v>
      </c>
      <c r="T180" s="226">
        <f>S180*H180</f>
        <v>0</v>
      </c>
      <c r="U180" s="42"/>
      <c r="V180" s="42"/>
      <c r="W180" s="42"/>
      <c r="X180" s="42"/>
      <c r="Y180" s="42"/>
      <c r="Z180" s="42"/>
      <c r="AA180" s="42"/>
      <c r="AB180" s="42"/>
      <c r="AC180" s="42"/>
      <c r="AD180" s="42"/>
      <c r="AE180" s="42"/>
      <c r="AR180" s="227" t="s">
        <v>226</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226</v>
      </c>
      <c r="BM180" s="227" t="s">
        <v>1252</v>
      </c>
    </row>
    <row r="181" s="2" customFormat="1">
      <c r="A181" s="42"/>
      <c r="B181" s="43"/>
      <c r="C181" s="44"/>
      <c r="D181" s="299" t="s">
        <v>1131</v>
      </c>
      <c r="E181" s="44"/>
      <c r="F181" s="300" t="s">
        <v>1188</v>
      </c>
      <c r="G181" s="44"/>
      <c r="H181" s="44"/>
      <c r="I181" s="277"/>
      <c r="J181" s="44"/>
      <c r="K181" s="44"/>
      <c r="L181" s="48"/>
      <c r="M181" s="278"/>
      <c r="N181" s="279"/>
      <c r="O181" s="88"/>
      <c r="P181" s="88"/>
      <c r="Q181" s="88"/>
      <c r="R181" s="88"/>
      <c r="S181" s="88"/>
      <c r="T181" s="89"/>
      <c r="U181" s="42"/>
      <c r="V181" s="42"/>
      <c r="W181" s="42"/>
      <c r="X181" s="42"/>
      <c r="Y181" s="42"/>
      <c r="Z181" s="42"/>
      <c r="AA181" s="42"/>
      <c r="AB181" s="42"/>
      <c r="AC181" s="42"/>
      <c r="AD181" s="42"/>
      <c r="AE181" s="42"/>
      <c r="AT181" s="20" t="s">
        <v>1131</v>
      </c>
      <c r="AU181" s="20" t="s">
        <v>84</v>
      </c>
    </row>
    <row r="182" s="2" customFormat="1">
      <c r="A182" s="42"/>
      <c r="B182" s="43"/>
      <c r="C182" s="44"/>
      <c r="D182" s="231" t="s">
        <v>663</v>
      </c>
      <c r="E182" s="44"/>
      <c r="F182" s="276" t="s">
        <v>1189</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663</v>
      </c>
      <c r="AU182" s="20" t="s">
        <v>84</v>
      </c>
    </row>
    <row r="183" s="2" customFormat="1" ht="37.8" customHeight="1">
      <c r="A183" s="42"/>
      <c r="B183" s="43"/>
      <c r="C183" s="216" t="s">
        <v>362</v>
      </c>
      <c r="D183" s="216" t="s">
        <v>221</v>
      </c>
      <c r="E183" s="217" t="s">
        <v>1190</v>
      </c>
      <c r="F183" s="218" t="s">
        <v>1191</v>
      </c>
      <c r="G183" s="219" t="s">
        <v>240</v>
      </c>
      <c r="H183" s="220">
        <v>218</v>
      </c>
      <c r="I183" s="221"/>
      <c r="J183" s="222">
        <f>ROUND(I183*H183,2)</f>
        <v>0</v>
      </c>
      <c r="K183" s="218" t="s">
        <v>1129</v>
      </c>
      <c r="L183" s="48"/>
      <c r="M183" s="223" t="s">
        <v>32</v>
      </c>
      <c r="N183" s="224" t="s">
        <v>48</v>
      </c>
      <c r="O183" s="88"/>
      <c r="P183" s="225">
        <f>O183*H183</f>
        <v>0</v>
      </c>
      <c r="Q183" s="225">
        <v>0.025600000000000001</v>
      </c>
      <c r="R183" s="225">
        <f>Q183*H183</f>
        <v>5.5808</v>
      </c>
      <c r="S183" s="225">
        <v>0</v>
      </c>
      <c r="T183" s="226">
        <f>S183*H183</f>
        <v>0</v>
      </c>
      <c r="U183" s="42"/>
      <c r="V183" s="42"/>
      <c r="W183" s="42"/>
      <c r="X183" s="42"/>
      <c r="Y183" s="42"/>
      <c r="Z183" s="42"/>
      <c r="AA183" s="42"/>
      <c r="AB183" s="42"/>
      <c r="AC183" s="42"/>
      <c r="AD183" s="42"/>
      <c r="AE183" s="42"/>
      <c r="AR183" s="227" t="s">
        <v>226</v>
      </c>
      <c r="AT183" s="227" t="s">
        <v>221</v>
      </c>
      <c r="AU183" s="227" t="s">
        <v>84</v>
      </c>
      <c r="AY183" s="20" t="s">
        <v>219</v>
      </c>
      <c r="BE183" s="228">
        <f>IF(N183="základní",J183,0)</f>
        <v>0</v>
      </c>
      <c r="BF183" s="228">
        <f>IF(N183="snížená",J183,0)</f>
        <v>0</v>
      </c>
      <c r="BG183" s="228">
        <f>IF(N183="zákl. přenesená",J183,0)</f>
        <v>0</v>
      </c>
      <c r="BH183" s="228">
        <f>IF(N183="sníž. přenesená",J183,0)</f>
        <v>0</v>
      </c>
      <c r="BI183" s="228">
        <f>IF(N183="nulová",J183,0)</f>
        <v>0</v>
      </c>
      <c r="BJ183" s="20" t="s">
        <v>84</v>
      </c>
      <c r="BK183" s="228">
        <f>ROUND(I183*H183,2)</f>
        <v>0</v>
      </c>
      <c r="BL183" s="20" t="s">
        <v>226</v>
      </c>
      <c r="BM183" s="227" t="s">
        <v>1253</v>
      </c>
    </row>
    <row r="184" s="2" customFormat="1">
      <c r="A184" s="42"/>
      <c r="B184" s="43"/>
      <c r="C184" s="44"/>
      <c r="D184" s="299" t="s">
        <v>1131</v>
      </c>
      <c r="E184" s="44"/>
      <c r="F184" s="300" t="s">
        <v>1193</v>
      </c>
      <c r="G184" s="44"/>
      <c r="H184" s="44"/>
      <c r="I184" s="277"/>
      <c r="J184" s="44"/>
      <c r="K184" s="44"/>
      <c r="L184" s="48"/>
      <c r="M184" s="278"/>
      <c r="N184" s="279"/>
      <c r="O184" s="88"/>
      <c r="P184" s="88"/>
      <c r="Q184" s="88"/>
      <c r="R184" s="88"/>
      <c r="S184" s="88"/>
      <c r="T184" s="89"/>
      <c r="U184" s="42"/>
      <c r="V184" s="42"/>
      <c r="W184" s="42"/>
      <c r="X184" s="42"/>
      <c r="Y184" s="42"/>
      <c r="Z184" s="42"/>
      <c r="AA184" s="42"/>
      <c r="AB184" s="42"/>
      <c r="AC184" s="42"/>
      <c r="AD184" s="42"/>
      <c r="AE184" s="42"/>
      <c r="AT184" s="20" t="s">
        <v>1131</v>
      </c>
      <c r="AU184" s="20" t="s">
        <v>84</v>
      </c>
    </row>
    <row r="185" s="2" customFormat="1">
      <c r="A185" s="42"/>
      <c r="B185" s="43"/>
      <c r="C185" s="44"/>
      <c r="D185" s="231" t="s">
        <v>663</v>
      </c>
      <c r="E185" s="44"/>
      <c r="F185" s="276" t="s">
        <v>1194</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663</v>
      </c>
      <c r="AU185" s="20" t="s">
        <v>84</v>
      </c>
    </row>
    <row r="186" s="13" customFormat="1">
      <c r="A186" s="13"/>
      <c r="B186" s="229"/>
      <c r="C186" s="230"/>
      <c r="D186" s="231" t="s">
        <v>228</v>
      </c>
      <c r="E186" s="232" t="s">
        <v>32</v>
      </c>
      <c r="F186" s="233" t="s">
        <v>1195</v>
      </c>
      <c r="G186" s="230"/>
      <c r="H186" s="234">
        <v>218</v>
      </c>
      <c r="I186" s="235"/>
      <c r="J186" s="230"/>
      <c r="K186" s="230"/>
      <c r="L186" s="236"/>
      <c r="M186" s="237"/>
      <c r="N186" s="238"/>
      <c r="O186" s="238"/>
      <c r="P186" s="238"/>
      <c r="Q186" s="238"/>
      <c r="R186" s="238"/>
      <c r="S186" s="238"/>
      <c r="T186" s="239"/>
      <c r="U186" s="13"/>
      <c r="V186" s="13"/>
      <c r="W186" s="13"/>
      <c r="X186" s="13"/>
      <c r="Y186" s="13"/>
      <c r="Z186" s="13"/>
      <c r="AA186" s="13"/>
      <c r="AB186" s="13"/>
      <c r="AC186" s="13"/>
      <c r="AD186" s="13"/>
      <c r="AE186" s="13"/>
      <c r="AT186" s="240" t="s">
        <v>228</v>
      </c>
      <c r="AU186" s="240" t="s">
        <v>84</v>
      </c>
      <c r="AV186" s="13" t="s">
        <v>86</v>
      </c>
      <c r="AW186" s="13" t="s">
        <v>39</v>
      </c>
      <c r="AX186" s="13" t="s">
        <v>77</v>
      </c>
      <c r="AY186" s="240" t="s">
        <v>219</v>
      </c>
    </row>
    <row r="187" s="14" customFormat="1">
      <c r="A187" s="14"/>
      <c r="B187" s="241"/>
      <c r="C187" s="242"/>
      <c r="D187" s="231" t="s">
        <v>228</v>
      </c>
      <c r="E187" s="243" t="s">
        <v>32</v>
      </c>
      <c r="F187" s="244" t="s">
        <v>231</v>
      </c>
      <c r="G187" s="242"/>
      <c r="H187" s="245">
        <v>218</v>
      </c>
      <c r="I187" s="246"/>
      <c r="J187" s="242"/>
      <c r="K187" s="242"/>
      <c r="L187" s="247"/>
      <c r="M187" s="248"/>
      <c r="N187" s="249"/>
      <c r="O187" s="249"/>
      <c r="P187" s="249"/>
      <c r="Q187" s="249"/>
      <c r="R187" s="249"/>
      <c r="S187" s="249"/>
      <c r="T187" s="250"/>
      <c r="U187" s="14"/>
      <c r="V187" s="14"/>
      <c r="W187" s="14"/>
      <c r="X187" s="14"/>
      <c r="Y187" s="14"/>
      <c r="Z187" s="14"/>
      <c r="AA187" s="14"/>
      <c r="AB187" s="14"/>
      <c r="AC187" s="14"/>
      <c r="AD187" s="14"/>
      <c r="AE187" s="14"/>
      <c r="AT187" s="251" t="s">
        <v>228</v>
      </c>
      <c r="AU187" s="251" t="s">
        <v>84</v>
      </c>
      <c r="AV187" s="14" t="s">
        <v>226</v>
      </c>
      <c r="AW187" s="14" t="s">
        <v>39</v>
      </c>
      <c r="AX187" s="14" t="s">
        <v>84</v>
      </c>
      <c r="AY187" s="251" t="s">
        <v>219</v>
      </c>
    </row>
    <row r="188" s="2" customFormat="1" ht="21.75" customHeight="1">
      <c r="A188" s="42"/>
      <c r="B188" s="43"/>
      <c r="C188" s="216" t="s">
        <v>375</v>
      </c>
      <c r="D188" s="216" t="s">
        <v>221</v>
      </c>
      <c r="E188" s="217" t="s">
        <v>1254</v>
      </c>
      <c r="F188" s="218" t="s">
        <v>1255</v>
      </c>
      <c r="G188" s="219" t="s">
        <v>259</v>
      </c>
      <c r="H188" s="220">
        <v>480</v>
      </c>
      <c r="I188" s="221"/>
      <c r="J188" s="222">
        <f>ROUND(I188*H188,2)</f>
        <v>0</v>
      </c>
      <c r="K188" s="218" t="s">
        <v>1124</v>
      </c>
      <c r="L188" s="48"/>
      <c r="M188" s="223" t="s">
        <v>32</v>
      </c>
      <c r="N188" s="224" t="s">
        <v>48</v>
      </c>
      <c r="O188" s="88"/>
      <c r="P188" s="225">
        <f>O188*H188</f>
        <v>0</v>
      </c>
      <c r="Q188" s="225">
        <v>0</v>
      </c>
      <c r="R188" s="225">
        <f>Q188*H188</f>
        <v>0</v>
      </c>
      <c r="S188" s="225">
        <v>0</v>
      </c>
      <c r="T188" s="226">
        <f>S188*H188</f>
        <v>0</v>
      </c>
      <c r="U188" s="42"/>
      <c r="V188" s="42"/>
      <c r="W188" s="42"/>
      <c r="X188" s="42"/>
      <c r="Y188" s="42"/>
      <c r="Z188" s="42"/>
      <c r="AA188" s="42"/>
      <c r="AB188" s="42"/>
      <c r="AC188" s="42"/>
      <c r="AD188" s="42"/>
      <c r="AE188" s="42"/>
      <c r="AR188" s="227" t="s">
        <v>226</v>
      </c>
      <c r="AT188" s="227" t="s">
        <v>221</v>
      </c>
      <c r="AU188" s="227" t="s">
        <v>84</v>
      </c>
      <c r="AY188" s="20" t="s">
        <v>219</v>
      </c>
      <c r="BE188" s="228">
        <f>IF(N188="základní",J188,0)</f>
        <v>0</v>
      </c>
      <c r="BF188" s="228">
        <f>IF(N188="snížená",J188,0)</f>
        <v>0</v>
      </c>
      <c r="BG188" s="228">
        <f>IF(N188="zákl. přenesená",J188,0)</f>
        <v>0</v>
      </c>
      <c r="BH188" s="228">
        <f>IF(N188="sníž. přenesená",J188,0)</f>
        <v>0</v>
      </c>
      <c r="BI188" s="228">
        <f>IF(N188="nulová",J188,0)</f>
        <v>0</v>
      </c>
      <c r="BJ188" s="20" t="s">
        <v>84</v>
      </c>
      <c r="BK188" s="228">
        <f>ROUND(I188*H188,2)</f>
        <v>0</v>
      </c>
      <c r="BL188" s="20" t="s">
        <v>226</v>
      </c>
      <c r="BM188" s="227" t="s">
        <v>1256</v>
      </c>
    </row>
    <row r="189" s="2" customFormat="1">
      <c r="A189" s="42"/>
      <c r="B189" s="43"/>
      <c r="C189" s="44"/>
      <c r="D189" s="231" t="s">
        <v>663</v>
      </c>
      <c r="E189" s="44"/>
      <c r="F189" s="276" t="s">
        <v>1257</v>
      </c>
      <c r="G189" s="44"/>
      <c r="H189" s="44"/>
      <c r="I189" s="277"/>
      <c r="J189" s="44"/>
      <c r="K189" s="44"/>
      <c r="L189" s="48"/>
      <c r="M189" s="278"/>
      <c r="N189" s="279"/>
      <c r="O189" s="88"/>
      <c r="P189" s="88"/>
      <c r="Q189" s="88"/>
      <c r="R189" s="88"/>
      <c r="S189" s="88"/>
      <c r="T189" s="89"/>
      <c r="U189" s="42"/>
      <c r="V189" s="42"/>
      <c r="W189" s="42"/>
      <c r="X189" s="42"/>
      <c r="Y189" s="42"/>
      <c r="Z189" s="42"/>
      <c r="AA189" s="42"/>
      <c r="AB189" s="42"/>
      <c r="AC189" s="42"/>
      <c r="AD189" s="42"/>
      <c r="AE189" s="42"/>
      <c r="AT189" s="20" t="s">
        <v>663</v>
      </c>
      <c r="AU189" s="20" t="s">
        <v>84</v>
      </c>
    </row>
    <row r="190" s="2" customFormat="1" ht="21.75" customHeight="1">
      <c r="A190" s="42"/>
      <c r="B190" s="43"/>
      <c r="C190" s="216" t="s">
        <v>385</v>
      </c>
      <c r="D190" s="216" t="s">
        <v>221</v>
      </c>
      <c r="E190" s="217" t="s">
        <v>1258</v>
      </c>
      <c r="F190" s="218" t="s">
        <v>1259</v>
      </c>
      <c r="G190" s="219" t="s">
        <v>259</v>
      </c>
      <c r="H190" s="220">
        <v>516.79999999999995</v>
      </c>
      <c r="I190" s="221"/>
      <c r="J190" s="222">
        <f>ROUND(I190*H190,2)</f>
        <v>0</v>
      </c>
      <c r="K190" s="218" t="s">
        <v>1124</v>
      </c>
      <c r="L190" s="48"/>
      <c r="M190" s="223" t="s">
        <v>32</v>
      </c>
      <c r="N190" s="224" t="s">
        <v>48</v>
      </c>
      <c r="O190" s="88"/>
      <c r="P190" s="225">
        <f>O190*H190</f>
        <v>0</v>
      </c>
      <c r="Q190" s="225">
        <v>0</v>
      </c>
      <c r="R190" s="225">
        <f>Q190*H190</f>
        <v>0</v>
      </c>
      <c r="S190" s="225">
        <v>0</v>
      </c>
      <c r="T190" s="226">
        <f>S190*H190</f>
        <v>0</v>
      </c>
      <c r="U190" s="42"/>
      <c r="V190" s="42"/>
      <c r="W190" s="42"/>
      <c r="X190" s="42"/>
      <c r="Y190" s="42"/>
      <c r="Z190" s="42"/>
      <c r="AA190" s="42"/>
      <c r="AB190" s="42"/>
      <c r="AC190" s="42"/>
      <c r="AD190" s="42"/>
      <c r="AE190" s="42"/>
      <c r="AR190" s="227" t="s">
        <v>226</v>
      </c>
      <c r="AT190" s="227" t="s">
        <v>221</v>
      </c>
      <c r="AU190" s="227" t="s">
        <v>84</v>
      </c>
      <c r="AY190" s="20" t="s">
        <v>219</v>
      </c>
      <c r="BE190" s="228">
        <f>IF(N190="základní",J190,0)</f>
        <v>0</v>
      </c>
      <c r="BF190" s="228">
        <f>IF(N190="snížená",J190,0)</f>
        <v>0</v>
      </c>
      <c r="BG190" s="228">
        <f>IF(N190="zákl. přenesená",J190,0)</f>
        <v>0</v>
      </c>
      <c r="BH190" s="228">
        <f>IF(N190="sníž. přenesená",J190,0)</f>
        <v>0</v>
      </c>
      <c r="BI190" s="228">
        <f>IF(N190="nulová",J190,0)</f>
        <v>0</v>
      </c>
      <c r="BJ190" s="20" t="s">
        <v>84</v>
      </c>
      <c r="BK190" s="228">
        <f>ROUND(I190*H190,2)</f>
        <v>0</v>
      </c>
      <c r="BL190" s="20" t="s">
        <v>226</v>
      </c>
      <c r="BM190" s="227" t="s">
        <v>1260</v>
      </c>
    </row>
    <row r="191" s="2" customFormat="1">
      <c r="A191" s="42"/>
      <c r="B191" s="43"/>
      <c r="C191" s="44"/>
      <c r="D191" s="231" t="s">
        <v>663</v>
      </c>
      <c r="E191" s="44"/>
      <c r="F191" s="276" t="s">
        <v>1261</v>
      </c>
      <c r="G191" s="44"/>
      <c r="H191" s="44"/>
      <c r="I191" s="277"/>
      <c r="J191" s="44"/>
      <c r="K191" s="44"/>
      <c r="L191" s="48"/>
      <c r="M191" s="278"/>
      <c r="N191" s="279"/>
      <c r="O191" s="88"/>
      <c r="P191" s="88"/>
      <c r="Q191" s="88"/>
      <c r="R191" s="88"/>
      <c r="S191" s="88"/>
      <c r="T191" s="89"/>
      <c r="U191" s="42"/>
      <c r="V191" s="42"/>
      <c r="W191" s="42"/>
      <c r="X191" s="42"/>
      <c r="Y191" s="42"/>
      <c r="Z191" s="42"/>
      <c r="AA191" s="42"/>
      <c r="AB191" s="42"/>
      <c r="AC191" s="42"/>
      <c r="AD191" s="42"/>
      <c r="AE191" s="42"/>
      <c r="AT191" s="20" t="s">
        <v>663</v>
      </c>
      <c r="AU191" s="20" t="s">
        <v>84</v>
      </c>
    </row>
    <row r="192" s="2" customFormat="1" ht="24.15" customHeight="1">
      <c r="A192" s="42"/>
      <c r="B192" s="43"/>
      <c r="C192" s="216" t="s">
        <v>390</v>
      </c>
      <c r="D192" s="216" t="s">
        <v>221</v>
      </c>
      <c r="E192" s="217" t="s">
        <v>1262</v>
      </c>
      <c r="F192" s="218" t="s">
        <v>1263</v>
      </c>
      <c r="G192" s="219" t="s">
        <v>567</v>
      </c>
      <c r="H192" s="220">
        <v>357</v>
      </c>
      <c r="I192" s="221"/>
      <c r="J192" s="222">
        <f>ROUND(I192*H192,2)</f>
        <v>0</v>
      </c>
      <c r="K192" s="218" t="s">
        <v>1129</v>
      </c>
      <c r="L192" s="48"/>
      <c r="M192" s="223" t="s">
        <v>32</v>
      </c>
      <c r="N192" s="224" t="s">
        <v>48</v>
      </c>
      <c r="O192" s="88"/>
      <c r="P192" s="225">
        <f>O192*H192</f>
        <v>0</v>
      </c>
      <c r="Q192" s="225">
        <v>0</v>
      </c>
      <c r="R192" s="225">
        <f>Q192*H192</f>
        <v>0</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1264</v>
      </c>
    </row>
    <row r="193" s="2" customFormat="1">
      <c r="A193" s="42"/>
      <c r="B193" s="43"/>
      <c r="C193" s="44"/>
      <c r="D193" s="299" t="s">
        <v>1131</v>
      </c>
      <c r="E193" s="44"/>
      <c r="F193" s="300" t="s">
        <v>1265</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1131</v>
      </c>
      <c r="AU193" s="20" t="s">
        <v>84</v>
      </c>
    </row>
    <row r="194" s="2" customFormat="1">
      <c r="A194" s="42"/>
      <c r="B194" s="43"/>
      <c r="C194" s="44"/>
      <c r="D194" s="231" t="s">
        <v>663</v>
      </c>
      <c r="E194" s="44"/>
      <c r="F194" s="276" t="s">
        <v>1266</v>
      </c>
      <c r="G194" s="44"/>
      <c r="H194" s="44"/>
      <c r="I194" s="277"/>
      <c r="J194" s="44"/>
      <c r="K194" s="44"/>
      <c r="L194" s="48"/>
      <c r="M194" s="278"/>
      <c r="N194" s="279"/>
      <c r="O194" s="88"/>
      <c r="P194" s="88"/>
      <c r="Q194" s="88"/>
      <c r="R194" s="88"/>
      <c r="S194" s="88"/>
      <c r="T194" s="89"/>
      <c r="U194" s="42"/>
      <c r="V194" s="42"/>
      <c r="W194" s="42"/>
      <c r="X194" s="42"/>
      <c r="Y194" s="42"/>
      <c r="Z194" s="42"/>
      <c r="AA194" s="42"/>
      <c r="AB194" s="42"/>
      <c r="AC194" s="42"/>
      <c r="AD194" s="42"/>
      <c r="AE194" s="42"/>
      <c r="AT194" s="20" t="s">
        <v>663</v>
      </c>
      <c r="AU194" s="20" t="s">
        <v>84</v>
      </c>
    </row>
    <row r="195" s="2" customFormat="1" ht="16.5" customHeight="1">
      <c r="A195" s="42"/>
      <c r="B195" s="43"/>
      <c r="C195" s="216" t="s">
        <v>394</v>
      </c>
      <c r="D195" s="216" t="s">
        <v>221</v>
      </c>
      <c r="E195" s="217" t="s">
        <v>1267</v>
      </c>
      <c r="F195" s="218" t="s">
        <v>1268</v>
      </c>
      <c r="G195" s="219" t="s">
        <v>1269</v>
      </c>
      <c r="H195" s="220">
        <v>1</v>
      </c>
      <c r="I195" s="221"/>
      <c r="J195" s="222">
        <f>ROUND(I195*H195,2)</f>
        <v>0</v>
      </c>
      <c r="K195" s="218" t="s">
        <v>1124</v>
      </c>
      <c r="L195" s="48"/>
      <c r="M195" s="223" t="s">
        <v>32</v>
      </c>
      <c r="N195" s="224" t="s">
        <v>48</v>
      </c>
      <c r="O195" s="88"/>
      <c r="P195" s="225">
        <f>O195*H195</f>
        <v>0</v>
      </c>
      <c r="Q195" s="225">
        <v>0</v>
      </c>
      <c r="R195" s="225">
        <f>Q195*H195</f>
        <v>0</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1270</v>
      </c>
    </row>
    <row r="196" s="2" customFormat="1">
      <c r="A196" s="42"/>
      <c r="B196" s="43"/>
      <c r="C196" s="44"/>
      <c r="D196" s="231" t="s">
        <v>663</v>
      </c>
      <c r="E196" s="44"/>
      <c r="F196" s="276" t="s">
        <v>1271</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663</v>
      </c>
      <c r="AU196" s="20" t="s">
        <v>84</v>
      </c>
    </row>
    <row r="197" s="2" customFormat="1" ht="24.15" customHeight="1">
      <c r="A197" s="42"/>
      <c r="B197" s="43"/>
      <c r="C197" s="216" t="s">
        <v>398</v>
      </c>
      <c r="D197" s="216" t="s">
        <v>221</v>
      </c>
      <c r="E197" s="217" t="s">
        <v>1272</v>
      </c>
      <c r="F197" s="218" t="s">
        <v>1235</v>
      </c>
      <c r="G197" s="219" t="s">
        <v>637</v>
      </c>
      <c r="H197" s="220">
        <v>796</v>
      </c>
      <c r="I197" s="221"/>
      <c r="J197" s="222">
        <f>ROUND(I197*H197,2)</f>
        <v>0</v>
      </c>
      <c r="K197" s="218" t="s">
        <v>1129</v>
      </c>
      <c r="L197" s="48"/>
      <c r="M197" s="223" t="s">
        <v>32</v>
      </c>
      <c r="N197" s="224" t="s">
        <v>48</v>
      </c>
      <c r="O197" s="88"/>
      <c r="P197" s="225">
        <f>O197*H197</f>
        <v>0</v>
      </c>
      <c r="Q197" s="225">
        <v>0</v>
      </c>
      <c r="R197" s="225">
        <f>Q197*H197</f>
        <v>0</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1273</v>
      </c>
    </row>
    <row r="198" s="2" customFormat="1">
      <c r="A198" s="42"/>
      <c r="B198" s="43"/>
      <c r="C198" s="44"/>
      <c r="D198" s="299" t="s">
        <v>1131</v>
      </c>
      <c r="E198" s="44"/>
      <c r="F198" s="300" t="s">
        <v>1274</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1131</v>
      </c>
      <c r="AU198" s="20" t="s">
        <v>84</v>
      </c>
    </row>
    <row r="199" s="2" customFormat="1">
      <c r="A199" s="42"/>
      <c r="B199" s="43"/>
      <c r="C199" s="44"/>
      <c r="D199" s="231" t="s">
        <v>663</v>
      </c>
      <c r="E199" s="44"/>
      <c r="F199" s="276" t="s">
        <v>1238</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663</v>
      </c>
      <c r="AU199" s="20" t="s">
        <v>84</v>
      </c>
    </row>
    <row r="200" s="13" customFormat="1">
      <c r="A200" s="13"/>
      <c r="B200" s="229"/>
      <c r="C200" s="230"/>
      <c r="D200" s="231" t="s">
        <v>228</v>
      </c>
      <c r="E200" s="232" t="s">
        <v>32</v>
      </c>
      <c r="F200" s="233" t="s">
        <v>1134</v>
      </c>
      <c r="G200" s="230"/>
      <c r="H200" s="234">
        <v>796</v>
      </c>
      <c r="I200" s="235"/>
      <c r="J200" s="230"/>
      <c r="K200" s="230"/>
      <c r="L200" s="236"/>
      <c r="M200" s="237"/>
      <c r="N200" s="238"/>
      <c r="O200" s="238"/>
      <c r="P200" s="238"/>
      <c r="Q200" s="238"/>
      <c r="R200" s="238"/>
      <c r="S200" s="238"/>
      <c r="T200" s="239"/>
      <c r="U200" s="13"/>
      <c r="V200" s="13"/>
      <c r="W200" s="13"/>
      <c r="X200" s="13"/>
      <c r="Y200" s="13"/>
      <c r="Z200" s="13"/>
      <c r="AA200" s="13"/>
      <c r="AB200" s="13"/>
      <c r="AC200" s="13"/>
      <c r="AD200" s="13"/>
      <c r="AE200" s="13"/>
      <c r="AT200" s="240" t="s">
        <v>228</v>
      </c>
      <c r="AU200" s="240" t="s">
        <v>84</v>
      </c>
      <c r="AV200" s="13" t="s">
        <v>86</v>
      </c>
      <c r="AW200" s="13" t="s">
        <v>39</v>
      </c>
      <c r="AX200" s="13" t="s">
        <v>77</v>
      </c>
      <c r="AY200" s="240" t="s">
        <v>219</v>
      </c>
    </row>
    <row r="201" s="14" customFormat="1">
      <c r="A201" s="14"/>
      <c r="B201" s="241"/>
      <c r="C201" s="242"/>
      <c r="D201" s="231" t="s">
        <v>228</v>
      </c>
      <c r="E201" s="243" t="s">
        <v>32</v>
      </c>
      <c r="F201" s="244" t="s">
        <v>231</v>
      </c>
      <c r="G201" s="242"/>
      <c r="H201" s="245">
        <v>796</v>
      </c>
      <c r="I201" s="246"/>
      <c r="J201" s="242"/>
      <c r="K201" s="242"/>
      <c r="L201" s="247"/>
      <c r="M201" s="248"/>
      <c r="N201" s="249"/>
      <c r="O201" s="249"/>
      <c r="P201" s="249"/>
      <c r="Q201" s="249"/>
      <c r="R201" s="249"/>
      <c r="S201" s="249"/>
      <c r="T201" s="250"/>
      <c r="U201" s="14"/>
      <c r="V201" s="14"/>
      <c r="W201" s="14"/>
      <c r="X201" s="14"/>
      <c r="Y201" s="14"/>
      <c r="Z201" s="14"/>
      <c r="AA201" s="14"/>
      <c r="AB201" s="14"/>
      <c r="AC201" s="14"/>
      <c r="AD201" s="14"/>
      <c r="AE201" s="14"/>
      <c r="AT201" s="251" t="s">
        <v>228</v>
      </c>
      <c r="AU201" s="251" t="s">
        <v>84</v>
      </c>
      <c r="AV201" s="14" t="s">
        <v>226</v>
      </c>
      <c r="AW201" s="14" t="s">
        <v>39</v>
      </c>
      <c r="AX201" s="14" t="s">
        <v>84</v>
      </c>
      <c r="AY201" s="251" t="s">
        <v>219</v>
      </c>
    </row>
    <row r="202" s="2" customFormat="1" ht="24.15" customHeight="1">
      <c r="A202" s="42"/>
      <c r="B202" s="43"/>
      <c r="C202" s="216" t="s">
        <v>402</v>
      </c>
      <c r="D202" s="216" t="s">
        <v>221</v>
      </c>
      <c r="E202" s="217" t="s">
        <v>1275</v>
      </c>
      <c r="F202" s="218" t="s">
        <v>1276</v>
      </c>
      <c r="G202" s="219" t="s">
        <v>1269</v>
      </c>
      <c r="H202" s="220">
        <v>1</v>
      </c>
      <c r="I202" s="221"/>
      <c r="J202" s="222">
        <f>ROUND(I202*H202,2)</f>
        <v>0</v>
      </c>
      <c r="K202" s="218" t="s">
        <v>1129</v>
      </c>
      <c r="L202" s="48"/>
      <c r="M202" s="223" t="s">
        <v>32</v>
      </c>
      <c r="N202" s="224" t="s">
        <v>48</v>
      </c>
      <c r="O202" s="88"/>
      <c r="P202" s="225">
        <f>O202*H202</f>
        <v>0</v>
      </c>
      <c r="Q202" s="225">
        <v>0</v>
      </c>
      <c r="R202" s="225">
        <f>Q202*H202</f>
        <v>0</v>
      </c>
      <c r="S202" s="225">
        <v>0</v>
      </c>
      <c r="T202" s="226">
        <f>S202*H202</f>
        <v>0</v>
      </c>
      <c r="U202" s="42"/>
      <c r="V202" s="42"/>
      <c r="W202" s="42"/>
      <c r="X202" s="42"/>
      <c r="Y202" s="42"/>
      <c r="Z202" s="42"/>
      <c r="AA202" s="42"/>
      <c r="AB202" s="42"/>
      <c r="AC202" s="42"/>
      <c r="AD202" s="42"/>
      <c r="AE202" s="42"/>
      <c r="AR202" s="227" t="s">
        <v>226</v>
      </c>
      <c r="AT202" s="227" t="s">
        <v>221</v>
      </c>
      <c r="AU202" s="227" t="s">
        <v>84</v>
      </c>
      <c r="AY202" s="20" t="s">
        <v>219</v>
      </c>
      <c r="BE202" s="228">
        <f>IF(N202="základní",J202,0)</f>
        <v>0</v>
      </c>
      <c r="BF202" s="228">
        <f>IF(N202="snížená",J202,0)</f>
        <v>0</v>
      </c>
      <c r="BG202" s="228">
        <f>IF(N202="zákl. přenesená",J202,0)</f>
        <v>0</v>
      </c>
      <c r="BH202" s="228">
        <f>IF(N202="sníž. přenesená",J202,0)</f>
        <v>0</v>
      </c>
      <c r="BI202" s="228">
        <f>IF(N202="nulová",J202,0)</f>
        <v>0</v>
      </c>
      <c r="BJ202" s="20" t="s">
        <v>84</v>
      </c>
      <c r="BK202" s="228">
        <f>ROUND(I202*H202,2)</f>
        <v>0</v>
      </c>
      <c r="BL202" s="20" t="s">
        <v>226</v>
      </c>
      <c r="BM202" s="227" t="s">
        <v>1277</v>
      </c>
    </row>
    <row r="203" s="2" customFormat="1">
      <c r="A203" s="42"/>
      <c r="B203" s="43"/>
      <c r="C203" s="44"/>
      <c r="D203" s="299" t="s">
        <v>1131</v>
      </c>
      <c r="E203" s="44"/>
      <c r="F203" s="300" t="s">
        <v>1278</v>
      </c>
      <c r="G203" s="44"/>
      <c r="H203" s="44"/>
      <c r="I203" s="277"/>
      <c r="J203" s="44"/>
      <c r="K203" s="44"/>
      <c r="L203" s="48"/>
      <c r="M203" s="278"/>
      <c r="N203" s="279"/>
      <c r="O203" s="88"/>
      <c r="P203" s="88"/>
      <c r="Q203" s="88"/>
      <c r="R203" s="88"/>
      <c r="S203" s="88"/>
      <c r="T203" s="89"/>
      <c r="U203" s="42"/>
      <c r="V203" s="42"/>
      <c r="W203" s="42"/>
      <c r="X203" s="42"/>
      <c r="Y203" s="42"/>
      <c r="Z203" s="42"/>
      <c r="AA203" s="42"/>
      <c r="AB203" s="42"/>
      <c r="AC203" s="42"/>
      <c r="AD203" s="42"/>
      <c r="AE203" s="42"/>
      <c r="AT203" s="20" t="s">
        <v>1131</v>
      </c>
      <c r="AU203" s="20" t="s">
        <v>84</v>
      </c>
    </row>
    <row r="204" s="2" customFormat="1">
      <c r="A204" s="42"/>
      <c r="B204" s="43"/>
      <c r="C204" s="44"/>
      <c r="D204" s="231" t="s">
        <v>663</v>
      </c>
      <c r="E204" s="44"/>
      <c r="F204" s="276" t="s">
        <v>1279</v>
      </c>
      <c r="G204" s="44"/>
      <c r="H204" s="44"/>
      <c r="I204" s="277"/>
      <c r="J204" s="44"/>
      <c r="K204" s="44"/>
      <c r="L204" s="48"/>
      <c r="M204" s="301"/>
      <c r="N204" s="302"/>
      <c r="O204" s="296"/>
      <c r="P204" s="296"/>
      <c r="Q204" s="296"/>
      <c r="R204" s="296"/>
      <c r="S204" s="296"/>
      <c r="T204" s="303"/>
      <c r="U204" s="42"/>
      <c r="V204" s="42"/>
      <c r="W204" s="42"/>
      <c r="X204" s="42"/>
      <c r="Y204" s="42"/>
      <c r="Z204" s="42"/>
      <c r="AA204" s="42"/>
      <c r="AB204" s="42"/>
      <c r="AC204" s="42"/>
      <c r="AD204" s="42"/>
      <c r="AE204" s="42"/>
      <c r="AT204" s="20" t="s">
        <v>663</v>
      </c>
      <c r="AU204" s="20" t="s">
        <v>84</v>
      </c>
    </row>
    <row r="205" s="2" customFormat="1" ht="6.96" customHeight="1">
      <c r="A205" s="42"/>
      <c r="B205" s="63"/>
      <c r="C205" s="64"/>
      <c r="D205" s="64"/>
      <c r="E205" s="64"/>
      <c r="F205" s="64"/>
      <c r="G205" s="64"/>
      <c r="H205" s="64"/>
      <c r="I205" s="64"/>
      <c r="J205" s="64"/>
      <c r="K205" s="64"/>
      <c r="L205" s="48"/>
      <c r="M205" s="42"/>
      <c r="O205" s="42"/>
      <c r="P205" s="42"/>
      <c r="Q205" s="42"/>
      <c r="R205" s="42"/>
      <c r="S205" s="42"/>
      <c r="T205" s="42"/>
      <c r="U205" s="42"/>
      <c r="V205" s="42"/>
      <c r="W205" s="42"/>
      <c r="X205" s="42"/>
      <c r="Y205" s="42"/>
      <c r="Z205" s="42"/>
      <c r="AA205" s="42"/>
      <c r="AB205" s="42"/>
      <c r="AC205" s="42"/>
      <c r="AD205" s="42"/>
      <c r="AE205" s="42"/>
    </row>
  </sheetData>
  <sheetProtection sheet="1" autoFilter="0" formatColumns="0" formatRows="0" objects="1" scenarios="1" spinCount="100000" saltValue="72OxNwmaRemvNiAzEWXpjRKWtHqMjZHiZxfmMrOxQtwu6QIwJAmMYIY4GORqggSr6A+a5AGPcP/etWC6X6QvVA==" hashValue="hJAXjPEYBksX798z5hh8qnk/v70jSlMoD2TKcWLYKkZTYhm2Zmdee7xlbm7eLT3zCsPQ/dGJJ0HtghJ+mX1oGg==" algorithmName="SHA-512" password="CC35"/>
  <autoFilter ref="C86:K204"/>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2" r:id="rId1" display="https://podminky.urs.cz/item/CS_URS_2025_01/113311171"/>
    <hyperlink ref="F97" r:id="rId2" display="https://podminky.urs.cz/item/CS_URS_2025_01/122311401"/>
    <hyperlink ref="F100" r:id="rId3" display="https://podminky.urs.cz/item/CS_URS_2025_01/122352502"/>
    <hyperlink ref="F103" r:id="rId4" display="https://podminky.urs.cz/item/CS_URS_2025_01/122352508"/>
    <hyperlink ref="F106" r:id="rId5" display="https://podminky.urs.cz/item/CS_URS_2025_01/155211112"/>
    <hyperlink ref="F109" r:id="rId6" display="https://podminky.urs.cz/item/CS_URS_2025_01/155211122"/>
    <hyperlink ref="F112" r:id="rId7" display="https://podminky.urs.cz/item/CS_URS_2025_01/155211241"/>
    <hyperlink ref="F115" r:id="rId8" display="https://podminky.urs.cz/item/CS_URS_2025_01/155211311"/>
    <hyperlink ref="F118" r:id="rId9" display="https://podminky.urs.cz/item/CS_URS_2025_01/155211411"/>
    <hyperlink ref="F121" r:id="rId10" display="https://podminky.urs.cz/item/CS_URS_2025_01/155211531"/>
    <hyperlink ref="F124" r:id="rId11" display="https://podminky.urs.cz/item/CS_URS_2025_01/155212116"/>
    <hyperlink ref="F127" r:id="rId12" display="https://podminky.urs.cz/item/CS_URS_2025_01/155213112"/>
    <hyperlink ref="F130" r:id="rId13" display="https://podminky.urs.cz/item/CS_URS_2025_01/155213312"/>
    <hyperlink ref="F135" r:id="rId14" display="https://podminky.urs.cz/item/CS_URS_2025_01/155214111"/>
    <hyperlink ref="F138" r:id="rId15" display="https://podminky.urs.cz/item/CS_URS_2025_01/155214211"/>
    <hyperlink ref="F143" r:id="rId16" display="https://podminky.urs.cz/item/CS_URS_2025_01/155214212"/>
    <hyperlink ref="F148" r:id="rId17" display="https://podminky.urs.cz/item/CS_URS_2025_01/162301501"/>
    <hyperlink ref="F151" r:id="rId18" display="https://podminky.urs.cz/item/CS_URS_2025_01/162432511b"/>
    <hyperlink ref="F154" r:id="rId19" display="https://podminky.urs.cz/item/CS_URS_2025_01/162751117"/>
    <hyperlink ref="F157" r:id="rId20" display="https://podminky.urs.cz/item/CS_URS_2025_01/162751119"/>
    <hyperlink ref="F162" r:id="rId21" display="https://podminky.urs.cz/item/CS_URS_2025_01/919726122"/>
    <hyperlink ref="F167" r:id="rId22" display="https://podminky.urs.cz/item/CS_URS_2025_01/998004011"/>
    <hyperlink ref="F175" r:id="rId23" display="https://podminky.urs.cz/item/CS_URS_2025_01/155211411"/>
    <hyperlink ref="F178" r:id="rId24" display="https://podminky.urs.cz/item/CS_URS_2025_01/155211531"/>
    <hyperlink ref="F181" r:id="rId25" display="https://podminky.urs.cz/item/CS_URS_2025_01/155213112"/>
    <hyperlink ref="F184" r:id="rId26" display="https://podminky.urs.cz/item/CS_URS_2025_01/155213312"/>
    <hyperlink ref="F193" r:id="rId27" display="https://podminky.urs.cz/item/CS_URS_2025_01/171201221"/>
    <hyperlink ref="F198" r:id="rId28" display="https://podminky.urs.cz/item/CS_URS_2025_01/919726122.1"/>
    <hyperlink ref="F203" r:id="rId29" display="https://podminky.urs.cz/item/CS_URS_2025_01/091003000"/>
  </hyperlinks>
  <pageMargins left="0.39375" right="0.39375" top="0.39375" bottom="0.39375" header="0" footer="0"/>
  <pageSetup paperSize="9" orientation="portrait" blackAndWhite="1" fitToHeight="100"/>
  <headerFooter>
    <oddFooter>&amp;CStrana &amp;P z &amp;N</oddFooter>
  </headerFooter>
  <drawing r:id="rId30"/>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112</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551</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1280</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ROUND(J87,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ROUND((SUM(BE87:BE242)),  2)</f>
        <v>0</v>
      </c>
      <c r="G35" s="42"/>
      <c r="H35" s="42"/>
      <c r="I35" s="161">
        <v>0.20999999999999999</v>
      </c>
      <c r="J35" s="160">
        <f>ROUND(((SUM(BE87:BE242))*I35),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ROUND((SUM(BF87:BF242)),  2)</f>
        <v>0</v>
      </c>
      <c r="G36" s="42"/>
      <c r="H36" s="42"/>
      <c r="I36" s="161">
        <v>0.14999999999999999</v>
      </c>
      <c r="J36" s="160">
        <f>ROUND(((SUM(BF87:BF242))*I36),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ROUND((SUM(BG87:BG242)),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ROUND((SUM(BH87:BH242)),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ROUND((SUM(BI87:BI242)),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551</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11-23 - Zajištění skalního zářezu km 79.280 - 79.370</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J87</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1119</v>
      </c>
      <c r="E64" s="181"/>
      <c r="F64" s="181"/>
      <c r="G64" s="181"/>
      <c r="H64" s="181"/>
      <c r="I64" s="181"/>
      <c r="J64" s="182">
        <f>J88</f>
        <v>0</v>
      </c>
      <c r="K64" s="179"/>
      <c r="L64" s="183"/>
      <c r="S64" s="9"/>
      <c r="T64" s="9"/>
      <c r="U64" s="9"/>
      <c r="V64" s="9"/>
      <c r="W64" s="9"/>
      <c r="X64" s="9"/>
      <c r="Y64" s="9"/>
      <c r="Z64" s="9"/>
      <c r="AA64" s="9"/>
      <c r="AB64" s="9"/>
      <c r="AC64" s="9"/>
      <c r="AD64" s="9"/>
      <c r="AE64" s="9"/>
    </row>
    <row r="65" s="9" customFormat="1" ht="24.96" customHeight="1">
      <c r="A65" s="9"/>
      <c r="B65" s="178"/>
      <c r="C65" s="179"/>
      <c r="D65" s="180" t="s">
        <v>1120</v>
      </c>
      <c r="E65" s="181"/>
      <c r="F65" s="181"/>
      <c r="G65" s="181"/>
      <c r="H65" s="181"/>
      <c r="I65" s="181"/>
      <c r="J65" s="182">
        <f>J194</f>
        <v>0</v>
      </c>
      <c r="K65" s="179"/>
      <c r="L65" s="183"/>
      <c r="S65" s="9"/>
      <c r="T65" s="9"/>
      <c r="U65" s="9"/>
      <c r="V65" s="9"/>
      <c r="W65" s="9"/>
      <c r="X65" s="9"/>
      <c r="Y65" s="9"/>
      <c r="Z65" s="9"/>
      <c r="AA65" s="9"/>
      <c r="AB65" s="9"/>
      <c r="AC65" s="9"/>
      <c r="AD65" s="9"/>
      <c r="AE65" s="9"/>
    </row>
    <row r="66" s="2" customFormat="1" ht="21.84" customHeight="1">
      <c r="A66" s="42"/>
      <c r="B66" s="43"/>
      <c r="C66" s="44"/>
      <c r="D66" s="44"/>
      <c r="E66" s="44"/>
      <c r="F66" s="44"/>
      <c r="G66" s="44"/>
      <c r="H66" s="44"/>
      <c r="I66" s="44"/>
      <c r="J66" s="44"/>
      <c r="K66" s="44"/>
      <c r="L66" s="148"/>
      <c r="S66" s="42"/>
      <c r="T66" s="42"/>
      <c r="U66" s="42"/>
      <c r="V66" s="42"/>
      <c r="W66" s="42"/>
      <c r="X66" s="42"/>
      <c r="Y66" s="42"/>
      <c r="Z66" s="42"/>
      <c r="AA66" s="42"/>
      <c r="AB66" s="42"/>
      <c r="AC66" s="42"/>
      <c r="AD66" s="42"/>
      <c r="AE66" s="42"/>
    </row>
    <row r="67" s="2" customFormat="1" ht="6.96" customHeight="1">
      <c r="A67" s="42"/>
      <c r="B67" s="63"/>
      <c r="C67" s="64"/>
      <c r="D67" s="64"/>
      <c r="E67" s="64"/>
      <c r="F67" s="64"/>
      <c r="G67" s="64"/>
      <c r="H67" s="64"/>
      <c r="I67" s="64"/>
      <c r="J67" s="64"/>
      <c r="K67" s="64"/>
      <c r="L67" s="148"/>
      <c r="S67" s="42"/>
      <c r="T67" s="42"/>
      <c r="U67" s="42"/>
      <c r="V67" s="42"/>
      <c r="W67" s="42"/>
      <c r="X67" s="42"/>
      <c r="Y67" s="42"/>
      <c r="Z67" s="42"/>
      <c r="AA67" s="42"/>
      <c r="AB67" s="42"/>
      <c r="AC67" s="42"/>
      <c r="AD67" s="42"/>
      <c r="AE67" s="42"/>
    </row>
    <row r="71" s="2" customFormat="1" ht="6.96" customHeight="1">
      <c r="A71" s="42"/>
      <c r="B71" s="65"/>
      <c r="C71" s="66"/>
      <c r="D71" s="66"/>
      <c r="E71" s="66"/>
      <c r="F71" s="66"/>
      <c r="G71" s="66"/>
      <c r="H71" s="66"/>
      <c r="I71" s="66"/>
      <c r="J71" s="66"/>
      <c r="K71" s="66"/>
      <c r="L71" s="148"/>
      <c r="S71" s="42"/>
      <c r="T71" s="42"/>
      <c r="U71" s="42"/>
      <c r="V71" s="42"/>
      <c r="W71" s="42"/>
      <c r="X71" s="42"/>
      <c r="Y71" s="42"/>
      <c r="Z71" s="42"/>
      <c r="AA71" s="42"/>
      <c r="AB71" s="42"/>
      <c r="AC71" s="42"/>
      <c r="AD71" s="42"/>
      <c r="AE71" s="42"/>
    </row>
    <row r="72" s="2" customFormat="1" ht="24.96" customHeight="1">
      <c r="A72" s="42"/>
      <c r="B72" s="43"/>
      <c r="C72" s="26" t="s">
        <v>204</v>
      </c>
      <c r="D72" s="44"/>
      <c r="E72" s="44"/>
      <c r="F72" s="44"/>
      <c r="G72" s="44"/>
      <c r="H72" s="44"/>
      <c r="I72" s="44"/>
      <c r="J72" s="44"/>
      <c r="K72" s="44"/>
      <c r="L72" s="148"/>
      <c r="S72" s="42"/>
      <c r="T72" s="42"/>
      <c r="U72" s="42"/>
      <c r="V72" s="42"/>
      <c r="W72" s="42"/>
      <c r="X72" s="42"/>
      <c r="Y72" s="42"/>
      <c r="Z72" s="42"/>
      <c r="AA72" s="42"/>
      <c r="AB72" s="42"/>
      <c r="AC72" s="42"/>
      <c r="AD72" s="42"/>
      <c r="AE72" s="42"/>
    </row>
    <row r="73" s="2" customFormat="1" ht="6.96" customHeight="1">
      <c r="A73" s="42"/>
      <c r="B73" s="43"/>
      <c r="C73" s="44"/>
      <c r="D73" s="44"/>
      <c r="E73" s="44"/>
      <c r="F73" s="44"/>
      <c r="G73" s="44"/>
      <c r="H73" s="44"/>
      <c r="I73" s="44"/>
      <c r="J73" s="44"/>
      <c r="K73" s="44"/>
      <c r="L73" s="148"/>
      <c r="S73" s="42"/>
      <c r="T73" s="42"/>
      <c r="U73" s="42"/>
      <c r="V73" s="42"/>
      <c r="W73" s="42"/>
      <c r="X73" s="42"/>
      <c r="Y73" s="42"/>
      <c r="Z73" s="42"/>
      <c r="AA73" s="42"/>
      <c r="AB73" s="42"/>
      <c r="AC73" s="42"/>
      <c r="AD73" s="42"/>
      <c r="AE73" s="42"/>
    </row>
    <row r="74" s="2" customFormat="1" ht="12" customHeight="1">
      <c r="A74" s="42"/>
      <c r="B74" s="43"/>
      <c r="C74" s="35" t="s">
        <v>16</v>
      </c>
      <c r="D74" s="44"/>
      <c r="E74" s="44"/>
      <c r="F74" s="44"/>
      <c r="G74" s="44"/>
      <c r="H74" s="44"/>
      <c r="I74" s="44"/>
      <c r="J74" s="44"/>
      <c r="K74" s="44"/>
      <c r="L74" s="148"/>
      <c r="S74" s="42"/>
      <c r="T74" s="42"/>
      <c r="U74" s="42"/>
      <c r="V74" s="42"/>
      <c r="W74" s="42"/>
      <c r="X74" s="42"/>
      <c r="Y74" s="42"/>
      <c r="Z74" s="42"/>
      <c r="AA74" s="42"/>
      <c r="AB74" s="42"/>
      <c r="AC74" s="42"/>
      <c r="AD74" s="42"/>
      <c r="AE74" s="42"/>
    </row>
    <row r="75" s="2" customFormat="1" ht="16.5" customHeight="1">
      <c r="A75" s="42"/>
      <c r="B75" s="43"/>
      <c r="C75" s="44"/>
      <c r="D75" s="44"/>
      <c r="E75" s="173" t="str">
        <f>E7</f>
        <v>Prostá rekonstrukce trati v úseku Police nad M. - Teplice nad M.</v>
      </c>
      <c r="F75" s="35"/>
      <c r="G75" s="35"/>
      <c r="H75" s="35"/>
      <c r="I75" s="44"/>
      <c r="J75" s="44"/>
      <c r="K75" s="44"/>
      <c r="L75" s="148"/>
      <c r="S75" s="42"/>
      <c r="T75" s="42"/>
      <c r="U75" s="42"/>
      <c r="V75" s="42"/>
      <c r="W75" s="42"/>
      <c r="X75" s="42"/>
      <c r="Y75" s="42"/>
      <c r="Z75" s="42"/>
      <c r="AA75" s="42"/>
      <c r="AB75" s="42"/>
      <c r="AC75" s="42"/>
      <c r="AD75" s="42"/>
      <c r="AE75" s="42"/>
    </row>
    <row r="76" s="1" customFormat="1" ht="12" customHeight="1">
      <c r="B76" s="24"/>
      <c r="C76" s="35" t="s">
        <v>189</v>
      </c>
      <c r="D76" s="25"/>
      <c r="E76" s="25"/>
      <c r="F76" s="25"/>
      <c r="G76" s="25"/>
      <c r="H76" s="25"/>
      <c r="I76" s="25"/>
      <c r="J76" s="25"/>
      <c r="K76" s="25"/>
      <c r="L76" s="23"/>
    </row>
    <row r="77" s="2" customFormat="1" ht="16.5" customHeight="1">
      <c r="A77" s="42"/>
      <c r="B77" s="43"/>
      <c r="C77" s="44"/>
      <c r="D77" s="44"/>
      <c r="E77" s="173" t="s">
        <v>551</v>
      </c>
      <c r="F77" s="44"/>
      <c r="G77" s="44"/>
      <c r="H77" s="44"/>
      <c r="I77" s="44"/>
      <c r="J77" s="44"/>
      <c r="K77" s="44"/>
      <c r="L77" s="148"/>
      <c r="S77" s="42"/>
      <c r="T77" s="42"/>
      <c r="U77" s="42"/>
      <c r="V77" s="42"/>
      <c r="W77" s="42"/>
      <c r="X77" s="42"/>
      <c r="Y77" s="42"/>
      <c r="Z77" s="42"/>
      <c r="AA77" s="42"/>
      <c r="AB77" s="42"/>
      <c r="AC77" s="42"/>
      <c r="AD77" s="42"/>
      <c r="AE77" s="42"/>
    </row>
    <row r="78" s="2" customFormat="1" ht="12" customHeight="1">
      <c r="A78" s="42"/>
      <c r="B78" s="43"/>
      <c r="C78" s="35" t="s">
        <v>191</v>
      </c>
      <c r="D78" s="44"/>
      <c r="E78" s="44"/>
      <c r="F78" s="44"/>
      <c r="G78" s="44"/>
      <c r="H78" s="44"/>
      <c r="I78" s="44"/>
      <c r="J78" s="44"/>
      <c r="K78" s="44"/>
      <c r="L78" s="148"/>
      <c r="S78" s="42"/>
      <c r="T78" s="42"/>
      <c r="U78" s="42"/>
      <c r="V78" s="42"/>
      <c r="W78" s="42"/>
      <c r="X78" s="42"/>
      <c r="Y78" s="42"/>
      <c r="Z78" s="42"/>
      <c r="AA78" s="42"/>
      <c r="AB78" s="42"/>
      <c r="AC78" s="42"/>
      <c r="AD78" s="42"/>
      <c r="AE78" s="42"/>
    </row>
    <row r="79" s="2" customFormat="1" ht="16.5" customHeight="1">
      <c r="A79" s="42"/>
      <c r="B79" s="43"/>
      <c r="C79" s="44"/>
      <c r="D79" s="44"/>
      <c r="E79" s="73" t="str">
        <f>E11</f>
        <v>SO 11-23 - Zajištění skalního zářezu km 79.280 - 79.370</v>
      </c>
      <c r="F79" s="44"/>
      <c r="G79" s="44"/>
      <c r="H79" s="44"/>
      <c r="I79" s="44"/>
      <c r="J79" s="44"/>
      <c r="K79" s="44"/>
      <c r="L79" s="148"/>
      <c r="S79" s="42"/>
      <c r="T79" s="42"/>
      <c r="U79" s="42"/>
      <c r="V79" s="42"/>
      <c r="W79" s="42"/>
      <c r="X79" s="42"/>
      <c r="Y79" s="42"/>
      <c r="Z79" s="42"/>
      <c r="AA79" s="42"/>
      <c r="AB79" s="42"/>
      <c r="AC79" s="42"/>
      <c r="AD79" s="42"/>
      <c r="AE79" s="42"/>
    </row>
    <row r="80" s="2" customFormat="1" ht="6.96" customHeight="1">
      <c r="A80" s="42"/>
      <c r="B80" s="43"/>
      <c r="C80" s="44"/>
      <c r="D80" s="44"/>
      <c r="E80" s="44"/>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22</v>
      </c>
      <c r="D81" s="44"/>
      <c r="E81" s="44"/>
      <c r="F81" s="30" t="str">
        <f>F14</f>
        <v>TÚ Police - Teplice</v>
      </c>
      <c r="G81" s="44"/>
      <c r="H81" s="44"/>
      <c r="I81" s="35" t="s">
        <v>24</v>
      </c>
      <c r="J81" s="76" t="str">
        <f>IF(J14="","",J14)</f>
        <v>7. 2. 2025</v>
      </c>
      <c r="K81" s="44"/>
      <c r="L81" s="148"/>
      <c r="S81" s="42"/>
      <c r="T81" s="42"/>
      <c r="U81" s="42"/>
      <c r="V81" s="42"/>
      <c r="W81" s="42"/>
      <c r="X81" s="42"/>
      <c r="Y81" s="42"/>
      <c r="Z81" s="42"/>
      <c r="AA81" s="42"/>
      <c r="AB81" s="42"/>
      <c r="AC81" s="42"/>
      <c r="AD81" s="42"/>
      <c r="AE81" s="42"/>
    </row>
    <row r="82" s="2" customFormat="1" ht="6.96" customHeight="1">
      <c r="A82" s="42"/>
      <c r="B82" s="43"/>
      <c r="C82" s="44"/>
      <c r="D82" s="44"/>
      <c r="E82" s="44"/>
      <c r="F82" s="44"/>
      <c r="G82" s="44"/>
      <c r="H82" s="44"/>
      <c r="I82" s="44"/>
      <c r="J82" s="44"/>
      <c r="K82" s="44"/>
      <c r="L82" s="148"/>
      <c r="S82" s="42"/>
      <c r="T82" s="42"/>
      <c r="U82" s="42"/>
      <c r="V82" s="42"/>
      <c r="W82" s="42"/>
      <c r="X82" s="42"/>
      <c r="Y82" s="42"/>
      <c r="Z82" s="42"/>
      <c r="AA82" s="42"/>
      <c r="AB82" s="42"/>
      <c r="AC82" s="42"/>
      <c r="AD82" s="42"/>
      <c r="AE82" s="42"/>
    </row>
    <row r="83" s="2" customFormat="1" ht="15.15" customHeight="1">
      <c r="A83" s="42"/>
      <c r="B83" s="43"/>
      <c r="C83" s="35" t="s">
        <v>30</v>
      </c>
      <c r="D83" s="44"/>
      <c r="E83" s="44"/>
      <c r="F83" s="30" t="str">
        <f>E17</f>
        <v>Správa železnic, státní organizace</v>
      </c>
      <c r="G83" s="44"/>
      <c r="H83" s="44"/>
      <c r="I83" s="35" t="s">
        <v>37</v>
      </c>
      <c r="J83" s="40" t="str">
        <f>E23</f>
        <v>PRODIN a.s.</v>
      </c>
      <c r="K83" s="44"/>
      <c r="L83" s="148"/>
      <c r="S83" s="42"/>
      <c r="T83" s="42"/>
      <c r="U83" s="42"/>
      <c r="V83" s="42"/>
      <c r="W83" s="42"/>
      <c r="X83" s="42"/>
      <c r="Y83" s="42"/>
      <c r="Z83" s="42"/>
      <c r="AA83" s="42"/>
      <c r="AB83" s="42"/>
      <c r="AC83" s="42"/>
      <c r="AD83" s="42"/>
      <c r="AE83" s="42"/>
    </row>
    <row r="84" s="2" customFormat="1" ht="15.15" customHeight="1">
      <c r="A84" s="42"/>
      <c r="B84" s="43"/>
      <c r="C84" s="35" t="s">
        <v>35</v>
      </c>
      <c r="D84" s="44"/>
      <c r="E84" s="44"/>
      <c r="F84" s="30" t="str">
        <f>IF(E20="","",E20)</f>
        <v>Vyplň údaj</v>
      </c>
      <c r="G84" s="44"/>
      <c r="H84" s="44"/>
      <c r="I84" s="35" t="s">
        <v>40</v>
      </c>
      <c r="J84" s="40" t="str">
        <f>E26</f>
        <v>PRODIN a.s.</v>
      </c>
      <c r="K84" s="44"/>
      <c r="L84" s="148"/>
      <c r="S84" s="42"/>
      <c r="T84" s="42"/>
      <c r="U84" s="42"/>
      <c r="V84" s="42"/>
      <c r="W84" s="42"/>
      <c r="X84" s="42"/>
      <c r="Y84" s="42"/>
      <c r="Z84" s="42"/>
      <c r="AA84" s="42"/>
      <c r="AB84" s="42"/>
      <c r="AC84" s="42"/>
      <c r="AD84" s="42"/>
      <c r="AE84" s="42"/>
    </row>
    <row r="85" s="2" customFormat="1" ht="10.32"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11" customFormat="1" ht="29.28" customHeight="1">
      <c r="A86" s="189"/>
      <c r="B86" s="190"/>
      <c r="C86" s="191" t="s">
        <v>205</v>
      </c>
      <c r="D86" s="192" t="s">
        <v>62</v>
      </c>
      <c r="E86" s="192" t="s">
        <v>58</v>
      </c>
      <c r="F86" s="192" t="s">
        <v>59</v>
      </c>
      <c r="G86" s="192" t="s">
        <v>206</v>
      </c>
      <c r="H86" s="192" t="s">
        <v>207</v>
      </c>
      <c r="I86" s="192" t="s">
        <v>208</v>
      </c>
      <c r="J86" s="192" t="s">
        <v>195</v>
      </c>
      <c r="K86" s="193" t="s">
        <v>209</v>
      </c>
      <c r="L86" s="194"/>
      <c r="M86" s="96" t="s">
        <v>32</v>
      </c>
      <c r="N86" s="97" t="s">
        <v>47</v>
      </c>
      <c r="O86" s="97" t="s">
        <v>210</v>
      </c>
      <c r="P86" s="97" t="s">
        <v>211</v>
      </c>
      <c r="Q86" s="97" t="s">
        <v>212</v>
      </c>
      <c r="R86" s="97" t="s">
        <v>213</v>
      </c>
      <c r="S86" s="97" t="s">
        <v>214</v>
      </c>
      <c r="T86" s="98" t="s">
        <v>215</v>
      </c>
      <c r="U86" s="189"/>
      <c r="V86" s="189"/>
      <c r="W86" s="189"/>
      <c r="X86" s="189"/>
      <c r="Y86" s="189"/>
      <c r="Z86" s="189"/>
      <c r="AA86" s="189"/>
      <c r="AB86" s="189"/>
      <c r="AC86" s="189"/>
      <c r="AD86" s="189"/>
      <c r="AE86" s="189"/>
    </row>
    <row r="87" s="2" customFormat="1" ht="22.8" customHeight="1">
      <c r="A87" s="42"/>
      <c r="B87" s="43"/>
      <c r="C87" s="103" t="s">
        <v>216</v>
      </c>
      <c r="D87" s="44"/>
      <c r="E87" s="44"/>
      <c r="F87" s="44"/>
      <c r="G87" s="44"/>
      <c r="H87" s="44"/>
      <c r="I87" s="44"/>
      <c r="J87" s="195">
        <f>BK87</f>
        <v>0</v>
      </c>
      <c r="K87" s="44"/>
      <c r="L87" s="48"/>
      <c r="M87" s="99"/>
      <c r="N87" s="196"/>
      <c r="O87" s="100"/>
      <c r="P87" s="197">
        <f>P88+P194</f>
        <v>0</v>
      </c>
      <c r="Q87" s="100"/>
      <c r="R87" s="197">
        <f>R88+R194</f>
        <v>18.478460000000002</v>
      </c>
      <c r="S87" s="100"/>
      <c r="T87" s="198">
        <f>T88+T194</f>
        <v>0.23040000000000002</v>
      </c>
      <c r="U87" s="42"/>
      <c r="V87" s="42"/>
      <c r="W87" s="42"/>
      <c r="X87" s="42"/>
      <c r="Y87" s="42"/>
      <c r="Z87" s="42"/>
      <c r="AA87" s="42"/>
      <c r="AB87" s="42"/>
      <c r="AC87" s="42"/>
      <c r="AD87" s="42"/>
      <c r="AE87" s="42"/>
      <c r="AT87" s="20" t="s">
        <v>76</v>
      </c>
      <c r="AU87" s="20" t="s">
        <v>196</v>
      </c>
      <c r="BK87" s="199">
        <f>BK88+BK194</f>
        <v>0</v>
      </c>
    </row>
    <row r="88" s="12" customFormat="1" ht="25.92" customHeight="1">
      <c r="A88" s="12"/>
      <c r="B88" s="200"/>
      <c r="C88" s="201"/>
      <c r="D88" s="202" t="s">
        <v>76</v>
      </c>
      <c r="E88" s="203" t="s">
        <v>84</v>
      </c>
      <c r="F88" s="203" t="s">
        <v>1121</v>
      </c>
      <c r="G88" s="201"/>
      <c r="H88" s="201"/>
      <c r="I88" s="204"/>
      <c r="J88" s="205">
        <f>BK88</f>
        <v>0</v>
      </c>
      <c r="K88" s="201"/>
      <c r="L88" s="206"/>
      <c r="M88" s="207"/>
      <c r="N88" s="208"/>
      <c r="O88" s="208"/>
      <c r="P88" s="209">
        <f>SUM(P89:P193)</f>
        <v>0</v>
      </c>
      <c r="Q88" s="208"/>
      <c r="R88" s="209">
        <f>SUM(R89:R193)</f>
        <v>12.006720000000001</v>
      </c>
      <c r="S88" s="208"/>
      <c r="T88" s="210">
        <f>SUM(T89:T193)</f>
        <v>0.23040000000000002</v>
      </c>
      <c r="U88" s="12"/>
      <c r="V88" s="12"/>
      <c r="W88" s="12"/>
      <c r="X88" s="12"/>
      <c r="Y88" s="12"/>
      <c r="Z88" s="12"/>
      <c r="AA88" s="12"/>
      <c r="AB88" s="12"/>
      <c r="AC88" s="12"/>
      <c r="AD88" s="12"/>
      <c r="AE88" s="12"/>
      <c r="AR88" s="211" t="s">
        <v>84</v>
      </c>
      <c r="AT88" s="212" t="s">
        <v>76</v>
      </c>
      <c r="AU88" s="212" t="s">
        <v>77</v>
      </c>
      <c r="AY88" s="211" t="s">
        <v>219</v>
      </c>
      <c r="BK88" s="213">
        <f>SUM(BK89:BK193)</f>
        <v>0</v>
      </c>
    </row>
    <row r="89" s="2" customFormat="1" ht="24.15" customHeight="1">
      <c r="A89" s="42"/>
      <c r="B89" s="43"/>
      <c r="C89" s="216" t="s">
        <v>84</v>
      </c>
      <c r="D89" s="216" t="s">
        <v>221</v>
      </c>
      <c r="E89" s="217" t="s">
        <v>1122</v>
      </c>
      <c r="F89" s="218" t="s">
        <v>1123</v>
      </c>
      <c r="G89" s="219" t="s">
        <v>224</v>
      </c>
      <c r="H89" s="220">
        <v>13.4</v>
      </c>
      <c r="I89" s="221"/>
      <c r="J89" s="222">
        <f>ROUND(I89*H89,2)</f>
        <v>0</v>
      </c>
      <c r="K89" s="218" t="s">
        <v>1124</v>
      </c>
      <c r="L89" s="48"/>
      <c r="M89" s="223" t="s">
        <v>32</v>
      </c>
      <c r="N89" s="224" t="s">
        <v>48</v>
      </c>
      <c r="O89" s="88"/>
      <c r="P89" s="225">
        <f>O89*H89</f>
        <v>0</v>
      </c>
      <c r="Q89" s="225">
        <v>0</v>
      </c>
      <c r="R89" s="225">
        <f>Q89*H89</f>
        <v>0</v>
      </c>
      <c r="S89" s="225">
        <v>0</v>
      </c>
      <c r="T89" s="226">
        <f>S89*H89</f>
        <v>0</v>
      </c>
      <c r="U89" s="42"/>
      <c r="V89" s="42"/>
      <c r="W89" s="42"/>
      <c r="X89" s="42"/>
      <c r="Y89" s="42"/>
      <c r="Z89" s="42"/>
      <c r="AA89" s="42"/>
      <c r="AB89" s="42"/>
      <c r="AC89" s="42"/>
      <c r="AD89" s="42"/>
      <c r="AE89" s="42"/>
      <c r="AR89" s="227" t="s">
        <v>226</v>
      </c>
      <c r="AT89" s="227" t="s">
        <v>221</v>
      </c>
      <c r="AU89" s="227" t="s">
        <v>84</v>
      </c>
      <c r="AY89" s="20" t="s">
        <v>219</v>
      </c>
      <c r="BE89" s="228">
        <f>IF(N89="základní",J89,0)</f>
        <v>0</v>
      </c>
      <c r="BF89" s="228">
        <f>IF(N89="snížená",J89,0)</f>
        <v>0</v>
      </c>
      <c r="BG89" s="228">
        <f>IF(N89="zákl. přenesená",J89,0)</f>
        <v>0</v>
      </c>
      <c r="BH89" s="228">
        <f>IF(N89="sníž. přenesená",J89,0)</f>
        <v>0</v>
      </c>
      <c r="BI89" s="228">
        <f>IF(N89="nulová",J89,0)</f>
        <v>0</v>
      </c>
      <c r="BJ89" s="20" t="s">
        <v>84</v>
      </c>
      <c r="BK89" s="228">
        <f>ROUND(I89*H89,2)</f>
        <v>0</v>
      </c>
      <c r="BL89" s="20" t="s">
        <v>226</v>
      </c>
      <c r="BM89" s="227" t="s">
        <v>1281</v>
      </c>
    </row>
    <row r="90" s="2" customFormat="1">
      <c r="A90" s="42"/>
      <c r="B90" s="43"/>
      <c r="C90" s="44"/>
      <c r="D90" s="231" t="s">
        <v>663</v>
      </c>
      <c r="E90" s="44"/>
      <c r="F90" s="276" t="s">
        <v>1126</v>
      </c>
      <c r="G90" s="44"/>
      <c r="H90" s="44"/>
      <c r="I90" s="277"/>
      <c r="J90" s="44"/>
      <c r="K90" s="44"/>
      <c r="L90" s="48"/>
      <c r="M90" s="278"/>
      <c r="N90" s="279"/>
      <c r="O90" s="88"/>
      <c r="P90" s="88"/>
      <c r="Q90" s="88"/>
      <c r="R90" s="88"/>
      <c r="S90" s="88"/>
      <c r="T90" s="89"/>
      <c r="U90" s="42"/>
      <c r="V90" s="42"/>
      <c r="W90" s="42"/>
      <c r="X90" s="42"/>
      <c r="Y90" s="42"/>
      <c r="Z90" s="42"/>
      <c r="AA90" s="42"/>
      <c r="AB90" s="42"/>
      <c r="AC90" s="42"/>
      <c r="AD90" s="42"/>
      <c r="AE90" s="42"/>
      <c r="AT90" s="20" t="s">
        <v>663</v>
      </c>
      <c r="AU90" s="20" t="s">
        <v>84</v>
      </c>
    </row>
    <row r="91" s="13" customFormat="1">
      <c r="A91" s="13"/>
      <c r="B91" s="229"/>
      <c r="C91" s="230"/>
      <c r="D91" s="231" t="s">
        <v>228</v>
      </c>
      <c r="E91" s="232" t="s">
        <v>32</v>
      </c>
      <c r="F91" s="233" t="s">
        <v>1282</v>
      </c>
      <c r="G91" s="230"/>
      <c r="H91" s="234">
        <v>13.4</v>
      </c>
      <c r="I91" s="235"/>
      <c r="J91" s="230"/>
      <c r="K91" s="230"/>
      <c r="L91" s="236"/>
      <c r="M91" s="237"/>
      <c r="N91" s="238"/>
      <c r="O91" s="238"/>
      <c r="P91" s="238"/>
      <c r="Q91" s="238"/>
      <c r="R91" s="238"/>
      <c r="S91" s="238"/>
      <c r="T91" s="239"/>
      <c r="U91" s="13"/>
      <c r="V91" s="13"/>
      <c r="W91" s="13"/>
      <c r="X91" s="13"/>
      <c r="Y91" s="13"/>
      <c r="Z91" s="13"/>
      <c r="AA91" s="13"/>
      <c r="AB91" s="13"/>
      <c r="AC91" s="13"/>
      <c r="AD91" s="13"/>
      <c r="AE91" s="13"/>
      <c r="AT91" s="240" t="s">
        <v>228</v>
      </c>
      <c r="AU91" s="240" t="s">
        <v>84</v>
      </c>
      <c r="AV91" s="13" t="s">
        <v>86</v>
      </c>
      <c r="AW91" s="13" t="s">
        <v>39</v>
      </c>
      <c r="AX91" s="13" t="s">
        <v>77</v>
      </c>
      <c r="AY91" s="240" t="s">
        <v>219</v>
      </c>
    </row>
    <row r="92" s="14" customFormat="1">
      <c r="A92" s="14"/>
      <c r="B92" s="241"/>
      <c r="C92" s="242"/>
      <c r="D92" s="231" t="s">
        <v>228</v>
      </c>
      <c r="E92" s="243" t="s">
        <v>32</v>
      </c>
      <c r="F92" s="244" t="s">
        <v>231</v>
      </c>
      <c r="G92" s="242"/>
      <c r="H92" s="245">
        <v>13.4</v>
      </c>
      <c r="I92" s="246"/>
      <c r="J92" s="242"/>
      <c r="K92" s="242"/>
      <c r="L92" s="247"/>
      <c r="M92" s="248"/>
      <c r="N92" s="249"/>
      <c r="O92" s="249"/>
      <c r="P92" s="249"/>
      <c r="Q92" s="249"/>
      <c r="R92" s="249"/>
      <c r="S92" s="249"/>
      <c r="T92" s="250"/>
      <c r="U92" s="14"/>
      <c r="V92" s="14"/>
      <c r="W92" s="14"/>
      <c r="X92" s="14"/>
      <c r="Y92" s="14"/>
      <c r="Z92" s="14"/>
      <c r="AA92" s="14"/>
      <c r="AB92" s="14"/>
      <c r="AC92" s="14"/>
      <c r="AD92" s="14"/>
      <c r="AE92" s="14"/>
      <c r="AT92" s="251" t="s">
        <v>228</v>
      </c>
      <c r="AU92" s="251" t="s">
        <v>84</v>
      </c>
      <c r="AV92" s="14" t="s">
        <v>226</v>
      </c>
      <c r="AW92" s="14" t="s">
        <v>39</v>
      </c>
      <c r="AX92" s="14" t="s">
        <v>84</v>
      </c>
      <c r="AY92" s="251" t="s">
        <v>219</v>
      </c>
    </row>
    <row r="93" s="2" customFormat="1" ht="24.15" customHeight="1">
      <c r="A93" s="42"/>
      <c r="B93" s="43"/>
      <c r="C93" s="216" t="s">
        <v>86</v>
      </c>
      <c r="D93" s="216" t="s">
        <v>221</v>
      </c>
      <c r="E93" s="217" t="s">
        <v>1283</v>
      </c>
      <c r="F93" s="218" t="s">
        <v>1284</v>
      </c>
      <c r="G93" s="219" t="s">
        <v>240</v>
      </c>
      <c r="H93" s="220">
        <v>10</v>
      </c>
      <c r="I93" s="221"/>
      <c r="J93" s="222">
        <f>ROUND(I93*H93,2)</f>
        <v>0</v>
      </c>
      <c r="K93" s="218" t="s">
        <v>1129</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226</v>
      </c>
      <c r="AT93" s="227" t="s">
        <v>221</v>
      </c>
      <c r="AU93" s="227" t="s">
        <v>84</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226</v>
      </c>
      <c r="BM93" s="227" t="s">
        <v>1285</v>
      </c>
    </row>
    <row r="94" s="2" customFormat="1">
      <c r="A94" s="42"/>
      <c r="B94" s="43"/>
      <c r="C94" s="44"/>
      <c r="D94" s="299" t="s">
        <v>1131</v>
      </c>
      <c r="E94" s="44"/>
      <c r="F94" s="300" t="s">
        <v>1286</v>
      </c>
      <c r="G94" s="44"/>
      <c r="H94" s="44"/>
      <c r="I94" s="277"/>
      <c r="J94" s="44"/>
      <c r="K94" s="44"/>
      <c r="L94" s="48"/>
      <c r="M94" s="278"/>
      <c r="N94" s="279"/>
      <c r="O94" s="88"/>
      <c r="P94" s="88"/>
      <c r="Q94" s="88"/>
      <c r="R94" s="88"/>
      <c r="S94" s="88"/>
      <c r="T94" s="89"/>
      <c r="U94" s="42"/>
      <c r="V94" s="42"/>
      <c r="W94" s="42"/>
      <c r="X94" s="42"/>
      <c r="Y94" s="42"/>
      <c r="Z94" s="42"/>
      <c r="AA94" s="42"/>
      <c r="AB94" s="42"/>
      <c r="AC94" s="42"/>
      <c r="AD94" s="42"/>
      <c r="AE94" s="42"/>
      <c r="AT94" s="20" t="s">
        <v>1131</v>
      </c>
      <c r="AU94" s="20" t="s">
        <v>84</v>
      </c>
    </row>
    <row r="95" s="2" customFormat="1">
      <c r="A95" s="42"/>
      <c r="B95" s="43"/>
      <c r="C95" s="44"/>
      <c r="D95" s="231" t="s">
        <v>663</v>
      </c>
      <c r="E95" s="44"/>
      <c r="F95" s="276" t="s">
        <v>1287</v>
      </c>
      <c r="G95" s="44"/>
      <c r="H95" s="44"/>
      <c r="I95" s="277"/>
      <c r="J95" s="44"/>
      <c r="K95" s="44"/>
      <c r="L95" s="48"/>
      <c r="M95" s="278"/>
      <c r="N95" s="279"/>
      <c r="O95" s="88"/>
      <c r="P95" s="88"/>
      <c r="Q95" s="88"/>
      <c r="R95" s="88"/>
      <c r="S95" s="88"/>
      <c r="T95" s="89"/>
      <c r="U95" s="42"/>
      <c r="V95" s="42"/>
      <c r="W95" s="42"/>
      <c r="X95" s="42"/>
      <c r="Y95" s="42"/>
      <c r="Z95" s="42"/>
      <c r="AA95" s="42"/>
      <c r="AB95" s="42"/>
      <c r="AC95" s="42"/>
      <c r="AD95" s="42"/>
      <c r="AE95" s="42"/>
      <c r="AT95" s="20" t="s">
        <v>663</v>
      </c>
      <c r="AU95" s="20" t="s">
        <v>84</v>
      </c>
    </row>
    <row r="96" s="2" customFormat="1" ht="16.5" customHeight="1">
      <c r="A96" s="42"/>
      <c r="B96" s="43"/>
      <c r="C96" s="216" t="s">
        <v>237</v>
      </c>
      <c r="D96" s="216" t="s">
        <v>221</v>
      </c>
      <c r="E96" s="217" t="s">
        <v>1127</v>
      </c>
      <c r="F96" s="218" t="s">
        <v>1128</v>
      </c>
      <c r="G96" s="219" t="s">
        <v>637</v>
      </c>
      <c r="H96" s="220">
        <v>288</v>
      </c>
      <c r="I96" s="221"/>
      <c r="J96" s="222">
        <f>ROUND(I96*H96,2)</f>
        <v>0</v>
      </c>
      <c r="K96" s="218" t="s">
        <v>1129</v>
      </c>
      <c r="L96" s="48"/>
      <c r="M96" s="223" t="s">
        <v>32</v>
      </c>
      <c r="N96" s="224" t="s">
        <v>48</v>
      </c>
      <c r="O96" s="88"/>
      <c r="P96" s="225">
        <f>O96*H96</f>
        <v>0</v>
      </c>
      <c r="Q96" s="225">
        <v>0</v>
      </c>
      <c r="R96" s="225">
        <f>Q96*H96</f>
        <v>0</v>
      </c>
      <c r="S96" s="225">
        <v>0.00080000000000000004</v>
      </c>
      <c r="T96" s="226">
        <f>S96*H96</f>
        <v>0.23040000000000002</v>
      </c>
      <c r="U96" s="42"/>
      <c r="V96" s="42"/>
      <c r="W96" s="42"/>
      <c r="X96" s="42"/>
      <c r="Y96" s="42"/>
      <c r="Z96" s="42"/>
      <c r="AA96" s="42"/>
      <c r="AB96" s="42"/>
      <c r="AC96" s="42"/>
      <c r="AD96" s="42"/>
      <c r="AE96" s="42"/>
      <c r="AR96" s="227" t="s">
        <v>226</v>
      </c>
      <c r="AT96" s="227" t="s">
        <v>221</v>
      </c>
      <c r="AU96" s="227" t="s">
        <v>84</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226</v>
      </c>
      <c r="BM96" s="227" t="s">
        <v>1288</v>
      </c>
    </row>
    <row r="97" s="2" customFormat="1">
      <c r="A97" s="42"/>
      <c r="B97" s="43"/>
      <c r="C97" s="44"/>
      <c r="D97" s="299" t="s">
        <v>1131</v>
      </c>
      <c r="E97" s="44"/>
      <c r="F97" s="300" t="s">
        <v>1132</v>
      </c>
      <c r="G97" s="44"/>
      <c r="H97" s="44"/>
      <c r="I97" s="277"/>
      <c r="J97" s="44"/>
      <c r="K97" s="44"/>
      <c r="L97" s="48"/>
      <c r="M97" s="278"/>
      <c r="N97" s="279"/>
      <c r="O97" s="88"/>
      <c r="P97" s="88"/>
      <c r="Q97" s="88"/>
      <c r="R97" s="88"/>
      <c r="S97" s="88"/>
      <c r="T97" s="89"/>
      <c r="U97" s="42"/>
      <c r="V97" s="42"/>
      <c r="W97" s="42"/>
      <c r="X97" s="42"/>
      <c r="Y97" s="42"/>
      <c r="Z97" s="42"/>
      <c r="AA97" s="42"/>
      <c r="AB97" s="42"/>
      <c r="AC97" s="42"/>
      <c r="AD97" s="42"/>
      <c r="AE97" s="42"/>
      <c r="AT97" s="20" t="s">
        <v>1131</v>
      </c>
      <c r="AU97" s="20" t="s">
        <v>84</v>
      </c>
    </row>
    <row r="98" s="2" customFormat="1">
      <c r="A98" s="42"/>
      <c r="B98" s="43"/>
      <c r="C98" s="44"/>
      <c r="D98" s="231" t="s">
        <v>663</v>
      </c>
      <c r="E98" s="44"/>
      <c r="F98" s="276" t="s">
        <v>1133</v>
      </c>
      <c r="G98" s="44"/>
      <c r="H98" s="44"/>
      <c r="I98" s="277"/>
      <c r="J98" s="44"/>
      <c r="K98" s="44"/>
      <c r="L98" s="48"/>
      <c r="M98" s="278"/>
      <c r="N98" s="279"/>
      <c r="O98" s="88"/>
      <c r="P98" s="88"/>
      <c r="Q98" s="88"/>
      <c r="R98" s="88"/>
      <c r="S98" s="88"/>
      <c r="T98" s="89"/>
      <c r="U98" s="42"/>
      <c r="V98" s="42"/>
      <c r="W98" s="42"/>
      <c r="X98" s="42"/>
      <c r="Y98" s="42"/>
      <c r="Z98" s="42"/>
      <c r="AA98" s="42"/>
      <c r="AB98" s="42"/>
      <c r="AC98" s="42"/>
      <c r="AD98" s="42"/>
      <c r="AE98" s="42"/>
      <c r="AT98" s="20" t="s">
        <v>663</v>
      </c>
      <c r="AU98" s="20" t="s">
        <v>84</v>
      </c>
    </row>
    <row r="99" s="13" customFormat="1">
      <c r="A99" s="13"/>
      <c r="B99" s="229"/>
      <c r="C99" s="230"/>
      <c r="D99" s="231" t="s">
        <v>228</v>
      </c>
      <c r="E99" s="232" t="s">
        <v>32</v>
      </c>
      <c r="F99" s="233" t="s">
        <v>1289</v>
      </c>
      <c r="G99" s="230"/>
      <c r="H99" s="234">
        <v>288</v>
      </c>
      <c r="I99" s="235"/>
      <c r="J99" s="230"/>
      <c r="K99" s="230"/>
      <c r="L99" s="236"/>
      <c r="M99" s="237"/>
      <c r="N99" s="238"/>
      <c r="O99" s="238"/>
      <c r="P99" s="238"/>
      <c r="Q99" s="238"/>
      <c r="R99" s="238"/>
      <c r="S99" s="238"/>
      <c r="T99" s="239"/>
      <c r="U99" s="13"/>
      <c r="V99" s="13"/>
      <c r="W99" s="13"/>
      <c r="X99" s="13"/>
      <c r="Y99" s="13"/>
      <c r="Z99" s="13"/>
      <c r="AA99" s="13"/>
      <c r="AB99" s="13"/>
      <c r="AC99" s="13"/>
      <c r="AD99" s="13"/>
      <c r="AE99" s="13"/>
      <c r="AT99" s="240" t="s">
        <v>228</v>
      </c>
      <c r="AU99" s="240" t="s">
        <v>84</v>
      </c>
      <c r="AV99" s="13" t="s">
        <v>86</v>
      </c>
      <c r="AW99" s="13" t="s">
        <v>39</v>
      </c>
      <c r="AX99" s="13" t="s">
        <v>77</v>
      </c>
      <c r="AY99" s="240" t="s">
        <v>219</v>
      </c>
    </row>
    <row r="100" s="14" customFormat="1">
      <c r="A100" s="14"/>
      <c r="B100" s="241"/>
      <c r="C100" s="242"/>
      <c r="D100" s="231" t="s">
        <v>228</v>
      </c>
      <c r="E100" s="243" t="s">
        <v>32</v>
      </c>
      <c r="F100" s="244" t="s">
        <v>231</v>
      </c>
      <c r="G100" s="242"/>
      <c r="H100" s="245">
        <v>288</v>
      </c>
      <c r="I100" s="246"/>
      <c r="J100" s="242"/>
      <c r="K100" s="242"/>
      <c r="L100" s="247"/>
      <c r="M100" s="248"/>
      <c r="N100" s="249"/>
      <c r="O100" s="249"/>
      <c r="P100" s="249"/>
      <c r="Q100" s="249"/>
      <c r="R100" s="249"/>
      <c r="S100" s="249"/>
      <c r="T100" s="250"/>
      <c r="U100" s="14"/>
      <c r="V100" s="14"/>
      <c r="W100" s="14"/>
      <c r="X100" s="14"/>
      <c r="Y100" s="14"/>
      <c r="Z100" s="14"/>
      <c r="AA100" s="14"/>
      <c r="AB100" s="14"/>
      <c r="AC100" s="14"/>
      <c r="AD100" s="14"/>
      <c r="AE100" s="14"/>
      <c r="AT100" s="251" t="s">
        <v>228</v>
      </c>
      <c r="AU100" s="251" t="s">
        <v>84</v>
      </c>
      <c r="AV100" s="14" t="s">
        <v>226</v>
      </c>
      <c r="AW100" s="14" t="s">
        <v>39</v>
      </c>
      <c r="AX100" s="14" t="s">
        <v>84</v>
      </c>
      <c r="AY100" s="251" t="s">
        <v>219</v>
      </c>
    </row>
    <row r="101" s="2" customFormat="1" ht="24.15" customHeight="1">
      <c r="A101" s="42"/>
      <c r="B101" s="43"/>
      <c r="C101" s="216" t="s">
        <v>226</v>
      </c>
      <c r="D101" s="216" t="s">
        <v>221</v>
      </c>
      <c r="E101" s="217" t="s">
        <v>1135</v>
      </c>
      <c r="F101" s="218" t="s">
        <v>1136</v>
      </c>
      <c r="G101" s="219" t="s">
        <v>224</v>
      </c>
      <c r="H101" s="220">
        <v>40</v>
      </c>
      <c r="I101" s="221"/>
      <c r="J101" s="222">
        <f>ROUND(I101*H101,2)</f>
        <v>0</v>
      </c>
      <c r="K101" s="218" t="s">
        <v>1129</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84</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1290</v>
      </c>
    </row>
    <row r="102" s="2" customFormat="1">
      <c r="A102" s="42"/>
      <c r="B102" s="43"/>
      <c r="C102" s="44"/>
      <c r="D102" s="299" t="s">
        <v>1131</v>
      </c>
      <c r="E102" s="44"/>
      <c r="F102" s="300" t="s">
        <v>1138</v>
      </c>
      <c r="G102" s="44"/>
      <c r="H102" s="44"/>
      <c r="I102" s="277"/>
      <c r="J102" s="44"/>
      <c r="K102" s="44"/>
      <c r="L102" s="48"/>
      <c r="M102" s="278"/>
      <c r="N102" s="279"/>
      <c r="O102" s="88"/>
      <c r="P102" s="88"/>
      <c r="Q102" s="88"/>
      <c r="R102" s="88"/>
      <c r="S102" s="88"/>
      <c r="T102" s="89"/>
      <c r="U102" s="42"/>
      <c r="V102" s="42"/>
      <c r="W102" s="42"/>
      <c r="X102" s="42"/>
      <c r="Y102" s="42"/>
      <c r="Z102" s="42"/>
      <c r="AA102" s="42"/>
      <c r="AB102" s="42"/>
      <c r="AC102" s="42"/>
      <c r="AD102" s="42"/>
      <c r="AE102" s="42"/>
      <c r="AT102" s="20" t="s">
        <v>1131</v>
      </c>
      <c r="AU102" s="20" t="s">
        <v>84</v>
      </c>
    </row>
    <row r="103" s="2" customFormat="1">
      <c r="A103" s="42"/>
      <c r="B103" s="43"/>
      <c r="C103" s="44"/>
      <c r="D103" s="231" t="s">
        <v>663</v>
      </c>
      <c r="E103" s="44"/>
      <c r="F103" s="276" t="s">
        <v>1139</v>
      </c>
      <c r="G103" s="44"/>
      <c r="H103" s="44"/>
      <c r="I103" s="277"/>
      <c r="J103" s="44"/>
      <c r="K103" s="44"/>
      <c r="L103" s="48"/>
      <c r="M103" s="278"/>
      <c r="N103" s="279"/>
      <c r="O103" s="88"/>
      <c r="P103" s="88"/>
      <c r="Q103" s="88"/>
      <c r="R103" s="88"/>
      <c r="S103" s="88"/>
      <c r="T103" s="89"/>
      <c r="U103" s="42"/>
      <c r="V103" s="42"/>
      <c r="W103" s="42"/>
      <c r="X103" s="42"/>
      <c r="Y103" s="42"/>
      <c r="Z103" s="42"/>
      <c r="AA103" s="42"/>
      <c r="AB103" s="42"/>
      <c r="AC103" s="42"/>
      <c r="AD103" s="42"/>
      <c r="AE103" s="42"/>
      <c r="AT103" s="20" t="s">
        <v>663</v>
      </c>
      <c r="AU103" s="20" t="s">
        <v>84</v>
      </c>
    </row>
    <row r="104" s="2" customFormat="1" ht="37.8" customHeight="1">
      <c r="A104" s="42"/>
      <c r="B104" s="43"/>
      <c r="C104" s="216" t="s">
        <v>246</v>
      </c>
      <c r="D104" s="216" t="s">
        <v>221</v>
      </c>
      <c r="E104" s="217" t="s">
        <v>1140</v>
      </c>
      <c r="F104" s="218" t="s">
        <v>1141</v>
      </c>
      <c r="G104" s="219" t="s">
        <v>224</v>
      </c>
      <c r="H104" s="220">
        <v>40</v>
      </c>
      <c r="I104" s="221"/>
      <c r="J104" s="222">
        <f>ROUND(I104*H104,2)</f>
        <v>0</v>
      </c>
      <c r="K104" s="218" t="s">
        <v>1129</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84</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1291</v>
      </c>
    </row>
    <row r="105" s="2" customFormat="1">
      <c r="A105" s="42"/>
      <c r="B105" s="43"/>
      <c r="C105" s="44"/>
      <c r="D105" s="299" t="s">
        <v>1131</v>
      </c>
      <c r="E105" s="44"/>
      <c r="F105" s="300" t="s">
        <v>1143</v>
      </c>
      <c r="G105" s="44"/>
      <c r="H105" s="44"/>
      <c r="I105" s="277"/>
      <c r="J105" s="44"/>
      <c r="K105" s="44"/>
      <c r="L105" s="48"/>
      <c r="M105" s="278"/>
      <c r="N105" s="279"/>
      <c r="O105" s="88"/>
      <c r="P105" s="88"/>
      <c r="Q105" s="88"/>
      <c r="R105" s="88"/>
      <c r="S105" s="88"/>
      <c r="T105" s="89"/>
      <c r="U105" s="42"/>
      <c r="V105" s="42"/>
      <c r="W105" s="42"/>
      <c r="X105" s="42"/>
      <c r="Y105" s="42"/>
      <c r="Z105" s="42"/>
      <c r="AA105" s="42"/>
      <c r="AB105" s="42"/>
      <c r="AC105" s="42"/>
      <c r="AD105" s="42"/>
      <c r="AE105" s="42"/>
      <c r="AT105" s="20" t="s">
        <v>1131</v>
      </c>
      <c r="AU105" s="20" t="s">
        <v>84</v>
      </c>
    </row>
    <row r="106" s="2" customFormat="1">
      <c r="A106" s="42"/>
      <c r="B106" s="43"/>
      <c r="C106" s="44"/>
      <c r="D106" s="231" t="s">
        <v>663</v>
      </c>
      <c r="E106" s="44"/>
      <c r="F106" s="276" t="s">
        <v>1144</v>
      </c>
      <c r="G106" s="44"/>
      <c r="H106" s="44"/>
      <c r="I106" s="277"/>
      <c r="J106" s="44"/>
      <c r="K106" s="44"/>
      <c r="L106" s="48"/>
      <c r="M106" s="278"/>
      <c r="N106" s="279"/>
      <c r="O106" s="88"/>
      <c r="P106" s="88"/>
      <c r="Q106" s="88"/>
      <c r="R106" s="88"/>
      <c r="S106" s="88"/>
      <c r="T106" s="89"/>
      <c r="U106" s="42"/>
      <c r="V106" s="42"/>
      <c r="W106" s="42"/>
      <c r="X106" s="42"/>
      <c r="Y106" s="42"/>
      <c r="Z106" s="42"/>
      <c r="AA106" s="42"/>
      <c r="AB106" s="42"/>
      <c r="AC106" s="42"/>
      <c r="AD106" s="42"/>
      <c r="AE106" s="42"/>
      <c r="AT106" s="20" t="s">
        <v>663</v>
      </c>
      <c r="AU106" s="20" t="s">
        <v>84</v>
      </c>
    </row>
    <row r="107" s="2" customFormat="1" ht="37.8" customHeight="1">
      <c r="A107" s="42"/>
      <c r="B107" s="43"/>
      <c r="C107" s="216" t="s">
        <v>252</v>
      </c>
      <c r="D107" s="216" t="s">
        <v>221</v>
      </c>
      <c r="E107" s="217" t="s">
        <v>1145</v>
      </c>
      <c r="F107" s="218" t="s">
        <v>1146</v>
      </c>
      <c r="G107" s="219" t="s">
        <v>224</v>
      </c>
      <c r="H107" s="220">
        <v>40</v>
      </c>
      <c r="I107" s="221"/>
      <c r="J107" s="222">
        <f>ROUND(I107*H107,2)</f>
        <v>0</v>
      </c>
      <c r="K107" s="218" t="s">
        <v>1129</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84</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1292</v>
      </c>
    </row>
    <row r="108" s="2" customFormat="1">
      <c r="A108" s="42"/>
      <c r="B108" s="43"/>
      <c r="C108" s="44"/>
      <c r="D108" s="299" t="s">
        <v>1131</v>
      </c>
      <c r="E108" s="44"/>
      <c r="F108" s="300" t="s">
        <v>1148</v>
      </c>
      <c r="G108" s="44"/>
      <c r="H108" s="44"/>
      <c r="I108" s="277"/>
      <c r="J108" s="44"/>
      <c r="K108" s="44"/>
      <c r="L108" s="48"/>
      <c r="M108" s="278"/>
      <c r="N108" s="279"/>
      <c r="O108" s="88"/>
      <c r="P108" s="88"/>
      <c r="Q108" s="88"/>
      <c r="R108" s="88"/>
      <c r="S108" s="88"/>
      <c r="T108" s="89"/>
      <c r="U108" s="42"/>
      <c r="V108" s="42"/>
      <c r="W108" s="42"/>
      <c r="X108" s="42"/>
      <c r="Y108" s="42"/>
      <c r="Z108" s="42"/>
      <c r="AA108" s="42"/>
      <c r="AB108" s="42"/>
      <c r="AC108" s="42"/>
      <c r="AD108" s="42"/>
      <c r="AE108" s="42"/>
      <c r="AT108" s="20" t="s">
        <v>1131</v>
      </c>
      <c r="AU108" s="20" t="s">
        <v>84</v>
      </c>
    </row>
    <row r="109" s="2" customFormat="1">
      <c r="A109" s="42"/>
      <c r="B109" s="43"/>
      <c r="C109" s="44"/>
      <c r="D109" s="231" t="s">
        <v>663</v>
      </c>
      <c r="E109" s="44"/>
      <c r="F109" s="276" t="s">
        <v>1149</v>
      </c>
      <c r="G109" s="44"/>
      <c r="H109" s="44"/>
      <c r="I109" s="277"/>
      <c r="J109" s="44"/>
      <c r="K109" s="44"/>
      <c r="L109" s="48"/>
      <c r="M109" s="278"/>
      <c r="N109" s="279"/>
      <c r="O109" s="88"/>
      <c r="P109" s="88"/>
      <c r="Q109" s="88"/>
      <c r="R109" s="88"/>
      <c r="S109" s="88"/>
      <c r="T109" s="89"/>
      <c r="U109" s="42"/>
      <c r="V109" s="42"/>
      <c r="W109" s="42"/>
      <c r="X109" s="42"/>
      <c r="Y109" s="42"/>
      <c r="Z109" s="42"/>
      <c r="AA109" s="42"/>
      <c r="AB109" s="42"/>
      <c r="AC109" s="42"/>
      <c r="AD109" s="42"/>
      <c r="AE109" s="42"/>
      <c r="AT109" s="20" t="s">
        <v>663</v>
      </c>
      <c r="AU109" s="20" t="s">
        <v>84</v>
      </c>
    </row>
    <row r="110" s="2" customFormat="1" ht="24.15" customHeight="1">
      <c r="A110" s="42"/>
      <c r="B110" s="43"/>
      <c r="C110" s="216" t="s">
        <v>256</v>
      </c>
      <c r="D110" s="216" t="s">
        <v>221</v>
      </c>
      <c r="E110" s="217" t="s">
        <v>1150</v>
      </c>
      <c r="F110" s="218" t="s">
        <v>1151</v>
      </c>
      <c r="G110" s="219" t="s">
        <v>637</v>
      </c>
      <c r="H110" s="220">
        <v>280</v>
      </c>
      <c r="I110" s="221"/>
      <c r="J110" s="222">
        <f>ROUND(I110*H110,2)</f>
        <v>0</v>
      </c>
      <c r="K110" s="218" t="s">
        <v>1129</v>
      </c>
      <c r="L110" s="48"/>
      <c r="M110" s="223" t="s">
        <v>32</v>
      </c>
      <c r="N110" s="224" t="s">
        <v>48</v>
      </c>
      <c r="O110" s="88"/>
      <c r="P110" s="225">
        <f>O110*H110</f>
        <v>0</v>
      </c>
      <c r="Q110" s="225">
        <v>0</v>
      </c>
      <c r="R110" s="225">
        <f>Q110*H110</f>
        <v>0</v>
      </c>
      <c r="S110" s="225">
        <v>0</v>
      </c>
      <c r="T110" s="226">
        <f>S110*H110</f>
        <v>0</v>
      </c>
      <c r="U110" s="42"/>
      <c r="V110" s="42"/>
      <c r="W110" s="42"/>
      <c r="X110" s="42"/>
      <c r="Y110" s="42"/>
      <c r="Z110" s="42"/>
      <c r="AA110" s="42"/>
      <c r="AB110" s="42"/>
      <c r="AC110" s="42"/>
      <c r="AD110" s="42"/>
      <c r="AE110" s="42"/>
      <c r="AR110" s="227" t="s">
        <v>226</v>
      </c>
      <c r="AT110" s="227" t="s">
        <v>221</v>
      </c>
      <c r="AU110" s="227" t="s">
        <v>84</v>
      </c>
      <c r="AY110" s="20" t="s">
        <v>219</v>
      </c>
      <c r="BE110" s="228">
        <f>IF(N110="základní",J110,0)</f>
        <v>0</v>
      </c>
      <c r="BF110" s="228">
        <f>IF(N110="snížená",J110,0)</f>
        <v>0</v>
      </c>
      <c r="BG110" s="228">
        <f>IF(N110="zákl. přenesená",J110,0)</f>
        <v>0</v>
      </c>
      <c r="BH110" s="228">
        <f>IF(N110="sníž. přenesená",J110,0)</f>
        <v>0</v>
      </c>
      <c r="BI110" s="228">
        <f>IF(N110="nulová",J110,0)</f>
        <v>0</v>
      </c>
      <c r="BJ110" s="20" t="s">
        <v>84</v>
      </c>
      <c r="BK110" s="228">
        <f>ROUND(I110*H110,2)</f>
        <v>0</v>
      </c>
      <c r="BL110" s="20" t="s">
        <v>226</v>
      </c>
      <c r="BM110" s="227" t="s">
        <v>1293</v>
      </c>
    </row>
    <row r="111" s="2" customFormat="1">
      <c r="A111" s="42"/>
      <c r="B111" s="43"/>
      <c r="C111" s="44"/>
      <c r="D111" s="299" t="s">
        <v>1131</v>
      </c>
      <c r="E111" s="44"/>
      <c r="F111" s="300" t="s">
        <v>1153</v>
      </c>
      <c r="G111" s="44"/>
      <c r="H111" s="44"/>
      <c r="I111" s="277"/>
      <c r="J111" s="44"/>
      <c r="K111" s="44"/>
      <c r="L111" s="48"/>
      <c r="M111" s="278"/>
      <c r="N111" s="279"/>
      <c r="O111" s="88"/>
      <c r="P111" s="88"/>
      <c r="Q111" s="88"/>
      <c r="R111" s="88"/>
      <c r="S111" s="88"/>
      <c r="T111" s="89"/>
      <c r="U111" s="42"/>
      <c r="V111" s="42"/>
      <c r="W111" s="42"/>
      <c r="X111" s="42"/>
      <c r="Y111" s="42"/>
      <c r="Z111" s="42"/>
      <c r="AA111" s="42"/>
      <c r="AB111" s="42"/>
      <c r="AC111" s="42"/>
      <c r="AD111" s="42"/>
      <c r="AE111" s="42"/>
      <c r="AT111" s="20" t="s">
        <v>1131</v>
      </c>
      <c r="AU111" s="20" t="s">
        <v>84</v>
      </c>
    </row>
    <row r="112" s="2" customFormat="1">
      <c r="A112" s="42"/>
      <c r="B112" s="43"/>
      <c r="C112" s="44"/>
      <c r="D112" s="231" t="s">
        <v>663</v>
      </c>
      <c r="E112" s="44"/>
      <c r="F112" s="276" t="s">
        <v>1294</v>
      </c>
      <c r="G112" s="44"/>
      <c r="H112" s="44"/>
      <c r="I112" s="277"/>
      <c r="J112" s="44"/>
      <c r="K112" s="44"/>
      <c r="L112" s="48"/>
      <c r="M112" s="278"/>
      <c r="N112" s="279"/>
      <c r="O112" s="88"/>
      <c r="P112" s="88"/>
      <c r="Q112" s="88"/>
      <c r="R112" s="88"/>
      <c r="S112" s="88"/>
      <c r="T112" s="89"/>
      <c r="U112" s="42"/>
      <c r="V112" s="42"/>
      <c r="W112" s="42"/>
      <c r="X112" s="42"/>
      <c r="Y112" s="42"/>
      <c r="Z112" s="42"/>
      <c r="AA112" s="42"/>
      <c r="AB112" s="42"/>
      <c r="AC112" s="42"/>
      <c r="AD112" s="42"/>
      <c r="AE112" s="42"/>
      <c r="AT112" s="20" t="s">
        <v>663</v>
      </c>
      <c r="AU112" s="20" t="s">
        <v>84</v>
      </c>
    </row>
    <row r="113" s="2" customFormat="1" ht="24.15" customHeight="1">
      <c r="A113" s="42"/>
      <c r="B113" s="43"/>
      <c r="C113" s="216" t="s">
        <v>262</v>
      </c>
      <c r="D113" s="216" t="s">
        <v>221</v>
      </c>
      <c r="E113" s="217" t="s">
        <v>1155</v>
      </c>
      <c r="F113" s="218" t="s">
        <v>1156</v>
      </c>
      <c r="G113" s="219" t="s">
        <v>224</v>
      </c>
      <c r="H113" s="220">
        <v>30</v>
      </c>
      <c r="I113" s="221"/>
      <c r="J113" s="222">
        <f>ROUND(I113*H113,2)</f>
        <v>0</v>
      </c>
      <c r="K113" s="218" t="s">
        <v>1129</v>
      </c>
      <c r="L113" s="48"/>
      <c r="M113" s="223" t="s">
        <v>32</v>
      </c>
      <c r="N113" s="224" t="s">
        <v>48</v>
      </c>
      <c r="O113" s="88"/>
      <c r="P113" s="225">
        <f>O113*H113</f>
        <v>0</v>
      </c>
      <c r="Q113" s="225">
        <v>0</v>
      </c>
      <c r="R113" s="225">
        <f>Q113*H113</f>
        <v>0</v>
      </c>
      <c r="S113" s="225">
        <v>0</v>
      </c>
      <c r="T113" s="226">
        <f>S113*H113</f>
        <v>0</v>
      </c>
      <c r="U113" s="42"/>
      <c r="V113" s="42"/>
      <c r="W113" s="42"/>
      <c r="X113" s="42"/>
      <c r="Y113" s="42"/>
      <c r="Z113" s="42"/>
      <c r="AA113" s="42"/>
      <c r="AB113" s="42"/>
      <c r="AC113" s="42"/>
      <c r="AD113" s="42"/>
      <c r="AE113" s="42"/>
      <c r="AR113" s="227" t="s">
        <v>226</v>
      </c>
      <c r="AT113" s="227" t="s">
        <v>221</v>
      </c>
      <c r="AU113" s="227" t="s">
        <v>84</v>
      </c>
      <c r="AY113" s="20" t="s">
        <v>219</v>
      </c>
      <c r="BE113" s="228">
        <f>IF(N113="základní",J113,0)</f>
        <v>0</v>
      </c>
      <c r="BF113" s="228">
        <f>IF(N113="snížená",J113,0)</f>
        <v>0</v>
      </c>
      <c r="BG113" s="228">
        <f>IF(N113="zákl. přenesená",J113,0)</f>
        <v>0</v>
      </c>
      <c r="BH113" s="228">
        <f>IF(N113="sníž. přenesená",J113,0)</f>
        <v>0</v>
      </c>
      <c r="BI113" s="228">
        <f>IF(N113="nulová",J113,0)</f>
        <v>0</v>
      </c>
      <c r="BJ113" s="20" t="s">
        <v>84</v>
      </c>
      <c r="BK113" s="228">
        <f>ROUND(I113*H113,2)</f>
        <v>0</v>
      </c>
      <c r="BL113" s="20" t="s">
        <v>226</v>
      </c>
      <c r="BM113" s="227" t="s">
        <v>1295</v>
      </c>
    </row>
    <row r="114" s="2" customFormat="1">
      <c r="A114" s="42"/>
      <c r="B114" s="43"/>
      <c r="C114" s="44"/>
      <c r="D114" s="299" t="s">
        <v>1131</v>
      </c>
      <c r="E114" s="44"/>
      <c r="F114" s="300" t="s">
        <v>1158</v>
      </c>
      <c r="G114" s="44"/>
      <c r="H114" s="44"/>
      <c r="I114" s="277"/>
      <c r="J114" s="44"/>
      <c r="K114" s="44"/>
      <c r="L114" s="48"/>
      <c r="M114" s="278"/>
      <c r="N114" s="279"/>
      <c r="O114" s="88"/>
      <c r="P114" s="88"/>
      <c r="Q114" s="88"/>
      <c r="R114" s="88"/>
      <c r="S114" s="88"/>
      <c r="T114" s="89"/>
      <c r="U114" s="42"/>
      <c r="V114" s="42"/>
      <c r="W114" s="42"/>
      <c r="X114" s="42"/>
      <c r="Y114" s="42"/>
      <c r="Z114" s="42"/>
      <c r="AA114" s="42"/>
      <c r="AB114" s="42"/>
      <c r="AC114" s="42"/>
      <c r="AD114" s="42"/>
      <c r="AE114" s="42"/>
      <c r="AT114" s="20" t="s">
        <v>1131</v>
      </c>
      <c r="AU114" s="20" t="s">
        <v>84</v>
      </c>
    </row>
    <row r="115" s="2" customFormat="1">
      <c r="A115" s="42"/>
      <c r="B115" s="43"/>
      <c r="C115" s="44"/>
      <c r="D115" s="231" t="s">
        <v>663</v>
      </c>
      <c r="E115" s="44"/>
      <c r="F115" s="276" t="s">
        <v>1159</v>
      </c>
      <c r="G115" s="44"/>
      <c r="H115" s="44"/>
      <c r="I115" s="277"/>
      <c r="J115" s="44"/>
      <c r="K115" s="44"/>
      <c r="L115" s="48"/>
      <c r="M115" s="278"/>
      <c r="N115" s="279"/>
      <c r="O115" s="88"/>
      <c r="P115" s="88"/>
      <c r="Q115" s="88"/>
      <c r="R115" s="88"/>
      <c r="S115" s="88"/>
      <c r="T115" s="89"/>
      <c r="U115" s="42"/>
      <c r="V115" s="42"/>
      <c r="W115" s="42"/>
      <c r="X115" s="42"/>
      <c r="Y115" s="42"/>
      <c r="Z115" s="42"/>
      <c r="AA115" s="42"/>
      <c r="AB115" s="42"/>
      <c r="AC115" s="42"/>
      <c r="AD115" s="42"/>
      <c r="AE115" s="42"/>
      <c r="AT115" s="20" t="s">
        <v>663</v>
      </c>
      <c r="AU115" s="20" t="s">
        <v>84</v>
      </c>
    </row>
    <row r="116" s="2" customFormat="1" ht="24.15" customHeight="1">
      <c r="A116" s="42"/>
      <c r="B116" s="43"/>
      <c r="C116" s="216" t="s">
        <v>267</v>
      </c>
      <c r="D116" s="216" t="s">
        <v>221</v>
      </c>
      <c r="E116" s="217" t="s">
        <v>1160</v>
      </c>
      <c r="F116" s="218" t="s">
        <v>1161</v>
      </c>
      <c r="G116" s="219" t="s">
        <v>224</v>
      </c>
      <c r="H116" s="220">
        <v>2</v>
      </c>
      <c r="I116" s="221"/>
      <c r="J116" s="222">
        <f>ROUND(I116*H116,2)</f>
        <v>0</v>
      </c>
      <c r="K116" s="218" t="s">
        <v>1129</v>
      </c>
      <c r="L116" s="48"/>
      <c r="M116" s="223" t="s">
        <v>32</v>
      </c>
      <c r="N116" s="224" t="s">
        <v>48</v>
      </c>
      <c r="O116" s="88"/>
      <c r="P116" s="225">
        <f>O116*H116</f>
        <v>0</v>
      </c>
      <c r="Q116" s="225">
        <v>0</v>
      </c>
      <c r="R116" s="225">
        <f>Q116*H116</f>
        <v>0</v>
      </c>
      <c r="S116" s="225">
        <v>0</v>
      </c>
      <c r="T116" s="226">
        <f>S116*H116</f>
        <v>0</v>
      </c>
      <c r="U116" s="42"/>
      <c r="V116" s="42"/>
      <c r="W116" s="42"/>
      <c r="X116" s="42"/>
      <c r="Y116" s="42"/>
      <c r="Z116" s="42"/>
      <c r="AA116" s="42"/>
      <c r="AB116" s="42"/>
      <c r="AC116" s="42"/>
      <c r="AD116" s="42"/>
      <c r="AE116" s="42"/>
      <c r="AR116" s="227" t="s">
        <v>226</v>
      </c>
      <c r="AT116" s="227" t="s">
        <v>221</v>
      </c>
      <c r="AU116" s="227" t="s">
        <v>84</v>
      </c>
      <c r="AY116" s="20" t="s">
        <v>219</v>
      </c>
      <c r="BE116" s="228">
        <f>IF(N116="základní",J116,0)</f>
        <v>0</v>
      </c>
      <c r="BF116" s="228">
        <f>IF(N116="snížená",J116,0)</f>
        <v>0</v>
      </c>
      <c r="BG116" s="228">
        <f>IF(N116="zákl. přenesená",J116,0)</f>
        <v>0</v>
      </c>
      <c r="BH116" s="228">
        <f>IF(N116="sníž. přenesená",J116,0)</f>
        <v>0</v>
      </c>
      <c r="BI116" s="228">
        <f>IF(N116="nulová",J116,0)</f>
        <v>0</v>
      </c>
      <c r="BJ116" s="20" t="s">
        <v>84</v>
      </c>
      <c r="BK116" s="228">
        <f>ROUND(I116*H116,2)</f>
        <v>0</v>
      </c>
      <c r="BL116" s="20" t="s">
        <v>226</v>
      </c>
      <c r="BM116" s="227" t="s">
        <v>1296</v>
      </c>
    </row>
    <row r="117" s="2" customFormat="1">
      <c r="A117" s="42"/>
      <c r="B117" s="43"/>
      <c r="C117" s="44"/>
      <c r="D117" s="299" t="s">
        <v>1131</v>
      </c>
      <c r="E117" s="44"/>
      <c r="F117" s="300" t="s">
        <v>1163</v>
      </c>
      <c r="G117" s="44"/>
      <c r="H117" s="44"/>
      <c r="I117" s="277"/>
      <c r="J117" s="44"/>
      <c r="K117" s="44"/>
      <c r="L117" s="48"/>
      <c r="M117" s="278"/>
      <c r="N117" s="279"/>
      <c r="O117" s="88"/>
      <c r="P117" s="88"/>
      <c r="Q117" s="88"/>
      <c r="R117" s="88"/>
      <c r="S117" s="88"/>
      <c r="T117" s="89"/>
      <c r="U117" s="42"/>
      <c r="V117" s="42"/>
      <c r="W117" s="42"/>
      <c r="X117" s="42"/>
      <c r="Y117" s="42"/>
      <c r="Z117" s="42"/>
      <c r="AA117" s="42"/>
      <c r="AB117" s="42"/>
      <c r="AC117" s="42"/>
      <c r="AD117" s="42"/>
      <c r="AE117" s="42"/>
      <c r="AT117" s="20" t="s">
        <v>1131</v>
      </c>
      <c r="AU117" s="20" t="s">
        <v>84</v>
      </c>
    </row>
    <row r="118" s="2" customFormat="1">
      <c r="A118" s="42"/>
      <c r="B118" s="43"/>
      <c r="C118" s="44"/>
      <c r="D118" s="231" t="s">
        <v>663</v>
      </c>
      <c r="E118" s="44"/>
      <c r="F118" s="276" t="s">
        <v>1164</v>
      </c>
      <c r="G118" s="44"/>
      <c r="H118" s="44"/>
      <c r="I118" s="277"/>
      <c r="J118" s="44"/>
      <c r="K118" s="44"/>
      <c r="L118" s="48"/>
      <c r="M118" s="278"/>
      <c r="N118" s="279"/>
      <c r="O118" s="88"/>
      <c r="P118" s="88"/>
      <c r="Q118" s="88"/>
      <c r="R118" s="88"/>
      <c r="S118" s="88"/>
      <c r="T118" s="89"/>
      <c r="U118" s="42"/>
      <c r="V118" s="42"/>
      <c r="W118" s="42"/>
      <c r="X118" s="42"/>
      <c r="Y118" s="42"/>
      <c r="Z118" s="42"/>
      <c r="AA118" s="42"/>
      <c r="AB118" s="42"/>
      <c r="AC118" s="42"/>
      <c r="AD118" s="42"/>
      <c r="AE118" s="42"/>
      <c r="AT118" s="20" t="s">
        <v>663</v>
      </c>
      <c r="AU118" s="20" t="s">
        <v>84</v>
      </c>
    </row>
    <row r="119" s="2" customFormat="1" ht="24.15" customHeight="1">
      <c r="A119" s="42"/>
      <c r="B119" s="43"/>
      <c r="C119" s="216" t="s">
        <v>273</v>
      </c>
      <c r="D119" s="216" t="s">
        <v>221</v>
      </c>
      <c r="E119" s="217" t="s">
        <v>1165</v>
      </c>
      <c r="F119" s="218" t="s">
        <v>1166</v>
      </c>
      <c r="G119" s="219" t="s">
        <v>224</v>
      </c>
      <c r="H119" s="220">
        <v>10</v>
      </c>
      <c r="I119" s="221"/>
      <c r="J119" s="222">
        <f>ROUND(I119*H119,2)</f>
        <v>0</v>
      </c>
      <c r="K119" s="218" t="s">
        <v>1129</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84</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1297</v>
      </c>
    </row>
    <row r="120" s="2" customFormat="1">
      <c r="A120" s="42"/>
      <c r="B120" s="43"/>
      <c r="C120" s="44"/>
      <c r="D120" s="299" t="s">
        <v>1131</v>
      </c>
      <c r="E120" s="44"/>
      <c r="F120" s="300" t="s">
        <v>1168</v>
      </c>
      <c r="G120" s="44"/>
      <c r="H120" s="44"/>
      <c r="I120" s="277"/>
      <c r="J120" s="44"/>
      <c r="K120" s="44"/>
      <c r="L120" s="48"/>
      <c r="M120" s="278"/>
      <c r="N120" s="279"/>
      <c r="O120" s="88"/>
      <c r="P120" s="88"/>
      <c r="Q120" s="88"/>
      <c r="R120" s="88"/>
      <c r="S120" s="88"/>
      <c r="T120" s="89"/>
      <c r="U120" s="42"/>
      <c r="V120" s="42"/>
      <c r="W120" s="42"/>
      <c r="X120" s="42"/>
      <c r="Y120" s="42"/>
      <c r="Z120" s="42"/>
      <c r="AA120" s="42"/>
      <c r="AB120" s="42"/>
      <c r="AC120" s="42"/>
      <c r="AD120" s="42"/>
      <c r="AE120" s="42"/>
      <c r="AT120" s="20" t="s">
        <v>1131</v>
      </c>
      <c r="AU120" s="20" t="s">
        <v>84</v>
      </c>
    </row>
    <row r="121" s="2" customFormat="1">
      <c r="A121" s="42"/>
      <c r="B121" s="43"/>
      <c r="C121" s="44"/>
      <c r="D121" s="231" t="s">
        <v>663</v>
      </c>
      <c r="E121" s="44"/>
      <c r="F121" s="276" t="s">
        <v>1169</v>
      </c>
      <c r="G121" s="44"/>
      <c r="H121" s="44"/>
      <c r="I121" s="277"/>
      <c r="J121" s="44"/>
      <c r="K121" s="44"/>
      <c r="L121" s="48"/>
      <c r="M121" s="278"/>
      <c r="N121" s="279"/>
      <c r="O121" s="88"/>
      <c r="P121" s="88"/>
      <c r="Q121" s="88"/>
      <c r="R121" s="88"/>
      <c r="S121" s="88"/>
      <c r="T121" s="89"/>
      <c r="U121" s="42"/>
      <c r="V121" s="42"/>
      <c r="W121" s="42"/>
      <c r="X121" s="42"/>
      <c r="Y121" s="42"/>
      <c r="Z121" s="42"/>
      <c r="AA121" s="42"/>
      <c r="AB121" s="42"/>
      <c r="AC121" s="42"/>
      <c r="AD121" s="42"/>
      <c r="AE121" s="42"/>
      <c r="AT121" s="20" t="s">
        <v>663</v>
      </c>
      <c r="AU121" s="20" t="s">
        <v>84</v>
      </c>
    </row>
    <row r="122" s="2" customFormat="1" ht="24.15" customHeight="1">
      <c r="A122" s="42"/>
      <c r="B122" s="43"/>
      <c r="C122" s="216" t="s">
        <v>279</v>
      </c>
      <c r="D122" s="216" t="s">
        <v>221</v>
      </c>
      <c r="E122" s="217" t="s">
        <v>1170</v>
      </c>
      <c r="F122" s="218" t="s">
        <v>1171</v>
      </c>
      <c r="G122" s="219" t="s">
        <v>224</v>
      </c>
      <c r="H122" s="220">
        <v>1.5</v>
      </c>
      <c r="I122" s="221"/>
      <c r="J122" s="222">
        <f>ROUND(I122*H122,2)</f>
        <v>0</v>
      </c>
      <c r="K122" s="218" t="s">
        <v>1129</v>
      </c>
      <c r="L122" s="48"/>
      <c r="M122" s="223" t="s">
        <v>32</v>
      </c>
      <c r="N122" s="224" t="s">
        <v>48</v>
      </c>
      <c r="O122" s="88"/>
      <c r="P122" s="225">
        <f>O122*H122</f>
        <v>0</v>
      </c>
      <c r="Q122" s="225">
        <v>0.50948000000000004</v>
      </c>
      <c r="R122" s="225">
        <f>Q122*H122</f>
        <v>0.76422000000000012</v>
      </c>
      <c r="S122" s="225">
        <v>0</v>
      </c>
      <c r="T122" s="226">
        <f>S122*H122</f>
        <v>0</v>
      </c>
      <c r="U122" s="42"/>
      <c r="V122" s="42"/>
      <c r="W122" s="42"/>
      <c r="X122" s="42"/>
      <c r="Y122" s="42"/>
      <c r="Z122" s="42"/>
      <c r="AA122" s="42"/>
      <c r="AB122" s="42"/>
      <c r="AC122" s="42"/>
      <c r="AD122" s="42"/>
      <c r="AE122" s="42"/>
      <c r="AR122" s="227" t="s">
        <v>226</v>
      </c>
      <c r="AT122" s="227" t="s">
        <v>221</v>
      </c>
      <c r="AU122" s="227" t="s">
        <v>84</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1298</v>
      </c>
    </row>
    <row r="123" s="2" customFormat="1">
      <c r="A123" s="42"/>
      <c r="B123" s="43"/>
      <c r="C123" s="44"/>
      <c r="D123" s="299" t="s">
        <v>1131</v>
      </c>
      <c r="E123" s="44"/>
      <c r="F123" s="300" t="s">
        <v>1173</v>
      </c>
      <c r="G123" s="44"/>
      <c r="H123" s="44"/>
      <c r="I123" s="277"/>
      <c r="J123" s="44"/>
      <c r="K123" s="44"/>
      <c r="L123" s="48"/>
      <c r="M123" s="278"/>
      <c r="N123" s="279"/>
      <c r="O123" s="88"/>
      <c r="P123" s="88"/>
      <c r="Q123" s="88"/>
      <c r="R123" s="88"/>
      <c r="S123" s="88"/>
      <c r="T123" s="89"/>
      <c r="U123" s="42"/>
      <c r="V123" s="42"/>
      <c r="W123" s="42"/>
      <c r="X123" s="42"/>
      <c r="Y123" s="42"/>
      <c r="Z123" s="42"/>
      <c r="AA123" s="42"/>
      <c r="AB123" s="42"/>
      <c r="AC123" s="42"/>
      <c r="AD123" s="42"/>
      <c r="AE123" s="42"/>
      <c r="AT123" s="20" t="s">
        <v>1131</v>
      </c>
      <c r="AU123" s="20" t="s">
        <v>84</v>
      </c>
    </row>
    <row r="124" s="2" customFormat="1">
      <c r="A124" s="42"/>
      <c r="B124" s="43"/>
      <c r="C124" s="44"/>
      <c r="D124" s="231" t="s">
        <v>663</v>
      </c>
      <c r="E124" s="44"/>
      <c r="F124" s="276" t="s">
        <v>1174</v>
      </c>
      <c r="G124" s="44"/>
      <c r="H124" s="44"/>
      <c r="I124" s="277"/>
      <c r="J124" s="44"/>
      <c r="K124" s="44"/>
      <c r="L124" s="48"/>
      <c r="M124" s="278"/>
      <c r="N124" s="279"/>
      <c r="O124" s="88"/>
      <c r="P124" s="88"/>
      <c r="Q124" s="88"/>
      <c r="R124" s="88"/>
      <c r="S124" s="88"/>
      <c r="T124" s="89"/>
      <c r="U124" s="42"/>
      <c r="V124" s="42"/>
      <c r="W124" s="42"/>
      <c r="X124" s="42"/>
      <c r="Y124" s="42"/>
      <c r="Z124" s="42"/>
      <c r="AA124" s="42"/>
      <c r="AB124" s="42"/>
      <c r="AC124" s="42"/>
      <c r="AD124" s="42"/>
      <c r="AE124" s="42"/>
      <c r="AT124" s="20" t="s">
        <v>663</v>
      </c>
      <c r="AU124" s="20" t="s">
        <v>84</v>
      </c>
    </row>
    <row r="125" s="2" customFormat="1" ht="33" customHeight="1">
      <c r="A125" s="42"/>
      <c r="B125" s="43"/>
      <c r="C125" s="216" t="s">
        <v>286</v>
      </c>
      <c r="D125" s="216" t="s">
        <v>221</v>
      </c>
      <c r="E125" s="217" t="s">
        <v>1180</v>
      </c>
      <c r="F125" s="218" t="s">
        <v>1181</v>
      </c>
      <c r="G125" s="219" t="s">
        <v>259</v>
      </c>
      <c r="H125" s="220">
        <v>348.5</v>
      </c>
      <c r="I125" s="221"/>
      <c r="J125" s="222">
        <f>ROUND(I125*H125,2)</f>
        <v>0</v>
      </c>
      <c r="K125" s="218" t="s">
        <v>1129</v>
      </c>
      <c r="L125" s="48"/>
      <c r="M125" s="223" t="s">
        <v>32</v>
      </c>
      <c r="N125" s="224" t="s">
        <v>48</v>
      </c>
      <c r="O125" s="88"/>
      <c r="P125" s="225">
        <f>O125*H125</f>
        <v>0</v>
      </c>
      <c r="Q125" s="225">
        <v>0.00020000000000000001</v>
      </c>
      <c r="R125" s="225">
        <f>Q125*H125</f>
        <v>0.069699999999999998</v>
      </c>
      <c r="S125" s="225">
        <v>0</v>
      </c>
      <c r="T125" s="226">
        <f>S125*H125</f>
        <v>0</v>
      </c>
      <c r="U125" s="42"/>
      <c r="V125" s="42"/>
      <c r="W125" s="42"/>
      <c r="X125" s="42"/>
      <c r="Y125" s="42"/>
      <c r="Z125" s="42"/>
      <c r="AA125" s="42"/>
      <c r="AB125" s="42"/>
      <c r="AC125" s="42"/>
      <c r="AD125" s="42"/>
      <c r="AE125" s="42"/>
      <c r="AR125" s="227" t="s">
        <v>226</v>
      </c>
      <c r="AT125" s="227" t="s">
        <v>221</v>
      </c>
      <c r="AU125" s="227" t="s">
        <v>84</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1299</v>
      </c>
    </row>
    <row r="126" s="2" customFormat="1">
      <c r="A126" s="42"/>
      <c r="B126" s="43"/>
      <c r="C126" s="44"/>
      <c r="D126" s="299" t="s">
        <v>1131</v>
      </c>
      <c r="E126" s="44"/>
      <c r="F126" s="300" t="s">
        <v>1183</v>
      </c>
      <c r="G126" s="44"/>
      <c r="H126" s="44"/>
      <c r="I126" s="277"/>
      <c r="J126" s="44"/>
      <c r="K126" s="44"/>
      <c r="L126" s="48"/>
      <c r="M126" s="278"/>
      <c r="N126" s="279"/>
      <c r="O126" s="88"/>
      <c r="P126" s="88"/>
      <c r="Q126" s="88"/>
      <c r="R126" s="88"/>
      <c r="S126" s="88"/>
      <c r="T126" s="89"/>
      <c r="U126" s="42"/>
      <c r="V126" s="42"/>
      <c r="W126" s="42"/>
      <c r="X126" s="42"/>
      <c r="Y126" s="42"/>
      <c r="Z126" s="42"/>
      <c r="AA126" s="42"/>
      <c r="AB126" s="42"/>
      <c r="AC126" s="42"/>
      <c r="AD126" s="42"/>
      <c r="AE126" s="42"/>
      <c r="AT126" s="20" t="s">
        <v>1131</v>
      </c>
      <c r="AU126" s="20" t="s">
        <v>84</v>
      </c>
    </row>
    <row r="127" s="2" customFormat="1">
      <c r="A127" s="42"/>
      <c r="B127" s="43"/>
      <c r="C127" s="44"/>
      <c r="D127" s="231" t="s">
        <v>663</v>
      </c>
      <c r="E127" s="44"/>
      <c r="F127" s="276" t="s">
        <v>1184</v>
      </c>
      <c r="G127" s="44"/>
      <c r="H127" s="44"/>
      <c r="I127" s="277"/>
      <c r="J127" s="44"/>
      <c r="K127" s="44"/>
      <c r="L127" s="48"/>
      <c r="M127" s="278"/>
      <c r="N127" s="279"/>
      <c r="O127" s="88"/>
      <c r="P127" s="88"/>
      <c r="Q127" s="88"/>
      <c r="R127" s="88"/>
      <c r="S127" s="88"/>
      <c r="T127" s="89"/>
      <c r="U127" s="42"/>
      <c r="V127" s="42"/>
      <c r="W127" s="42"/>
      <c r="X127" s="42"/>
      <c r="Y127" s="42"/>
      <c r="Z127" s="42"/>
      <c r="AA127" s="42"/>
      <c r="AB127" s="42"/>
      <c r="AC127" s="42"/>
      <c r="AD127" s="42"/>
      <c r="AE127" s="42"/>
      <c r="AT127" s="20" t="s">
        <v>663</v>
      </c>
      <c r="AU127" s="20" t="s">
        <v>84</v>
      </c>
    </row>
    <row r="128" s="2" customFormat="1" ht="37.8" customHeight="1">
      <c r="A128" s="42"/>
      <c r="B128" s="43"/>
      <c r="C128" s="216" t="s">
        <v>290</v>
      </c>
      <c r="D128" s="216" t="s">
        <v>221</v>
      </c>
      <c r="E128" s="217" t="s">
        <v>1185</v>
      </c>
      <c r="F128" s="218" t="s">
        <v>1186</v>
      </c>
      <c r="G128" s="219" t="s">
        <v>240</v>
      </c>
      <c r="H128" s="220">
        <v>160</v>
      </c>
      <c r="I128" s="221"/>
      <c r="J128" s="222">
        <f>ROUND(I128*H128,2)</f>
        <v>0</v>
      </c>
      <c r="K128" s="218" t="s">
        <v>1129</v>
      </c>
      <c r="L128" s="48"/>
      <c r="M128" s="223" t="s">
        <v>32</v>
      </c>
      <c r="N128" s="224" t="s">
        <v>48</v>
      </c>
      <c r="O128" s="88"/>
      <c r="P128" s="225">
        <f>O128*H128</f>
        <v>0</v>
      </c>
      <c r="Q128" s="225">
        <v>0.028060000000000002</v>
      </c>
      <c r="R128" s="225">
        <f>Q128*H128</f>
        <v>4.4896000000000003</v>
      </c>
      <c r="S128" s="225">
        <v>0</v>
      </c>
      <c r="T128" s="226">
        <f>S128*H128</f>
        <v>0</v>
      </c>
      <c r="U128" s="42"/>
      <c r="V128" s="42"/>
      <c r="W128" s="42"/>
      <c r="X128" s="42"/>
      <c r="Y128" s="42"/>
      <c r="Z128" s="42"/>
      <c r="AA128" s="42"/>
      <c r="AB128" s="42"/>
      <c r="AC128" s="42"/>
      <c r="AD128" s="42"/>
      <c r="AE128" s="42"/>
      <c r="AR128" s="227" t="s">
        <v>226</v>
      </c>
      <c r="AT128" s="227" t="s">
        <v>221</v>
      </c>
      <c r="AU128" s="227" t="s">
        <v>84</v>
      </c>
      <c r="AY128" s="20" t="s">
        <v>219</v>
      </c>
      <c r="BE128" s="228">
        <f>IF(N128="základní",J128,0)</f>
        <v>0</v>
      </c>
      <c r="BF128" s="228">
        <f>IF(N128="snížená",J128,0)</f>
        <v>0</v>
      </c>
      <c r="BG128" s="228">
        <f>IF(N128="zákl. přenesená",J128,0)</f>
        <v>0</v>
      </c>
      <c r="BH128" s="228">
        <f>IF(N128="sníž. přenesená",J128,0)</f>
        <v>0</v>
      </c>
      <c r="BI128" s="228">
        <f>IF(N128="nulová",J128,0)</f>
        <v>0</v>
      </c>
      <c r="BJ128" s="20" t="s">
        <v>84</v>
      </c>
      <c r="BK128" s="228">
        <f>ROUND(I128*H128,2)</f>
        <v>0</v>
      </c>
      <c r="BL128" s="20" t="s">
        <v>226</v>
      </c>
      <c r="BM128" s="227" t="s">
        <v>1300</v>
      </c>
    </row>
    <row r="129" s="2" customFormat="1">
      <c r="A129" s="42"/>
      <c r="B129" s="43"/>
      <c r="C129" s="44"/>
      <c r="D129" s="299" t="s">
        <v>1131</v>
      </c>
      <c r="E129" s="44"/>
      <c r="F129" s="300" t="s">
        <v>1188</v>
      </c>
      <c r="G129" s="44"/>
      <c r="H129" s="44"/>
      <c r="I129" s="277"/>
      <c r="J129" s="44"/>
      <c r="K129" s="44"/>
      <c r="L129" s="48"/>
      <c r="M129" s="278"/>
      <c r="N129" s="279"/>
      <c r="O129" s="88"/>
      <c r="P129" s="88"/>
      <c r="Q129" s="88"/>
      <c r="R129" s="88"/>
      <c r="S129" s="88"/>
      <c r="T129" s="89"/>
      <c r="U129" s="42"/>
      <c r="V129" s="42"/>
      <c r="W129" s="42"/>
      <c r="X129" s="42"/>
      <c r="Y129" s="42"/>
      <c r="Z129" s="42"/>
      <c r="AA129" s="42"/>
      <c r="AB129" s="42"/>
      <c r="AC129" s="42"/>
      <c r="AD129" s="42"/>
      <c r="AE129" s="42"/>
      <c r="AT129" s="20" t="s">
        <v>1131</v>
      </c>
      <c r="AU129" s="20" t="s">
        <v>84</v>
      </c>
    </row>
    <row r="130" s="2" customFormat="1">
      <c r="A130" s="42"/>
      <c r="B130" s="43"/>
      <c r="C130" s="44"/>
      <c r="D130" s="231" t="s">
        <v>663</v>
      </c>
      <c r="E130" s="44"/>
      <c r="F130" s="276" t="s">
        <v>1189</v>
      </c>
      <c r="G130" s="44"/>
      <c r="H130" s="44"/>
      <c r="I130" s="277"/>
      <c r="J130" s="44"/>
      <c r="K130" s="44"/>
      <c r="L130" s="48"/>
      <c r="M130" s="278"/>
      <c r="N130" s="279"/>
      <c r="O130" s="88"/>
      <c r="P130" s="88"/>
      <c r="Q130" s="88"/>
      <c r="R130" s="88"/>
      <c r="S130" s="88"/>
      <c r="T130" s="89"/>
      <c r="U130" s="42"/>
      <c r="V130" s="42"/>
      <c r="W130" s="42"/>
      <c r="X130" s="42"/>
      <c r="Y130" s="42"/>
      <c r="Z130" s="42"/>
      <c r="AA130" s="42"/>
      <c r="AB130" s="42"/>
      <c r="AC130" s="42"/>
      <c r="AD130" s="42"/>
      <c r="AE130" s="42"/>
      <c r="AT130" s="20" t="s">
        <v>663</v>
      </c>
      <c r="AU130" s="20" t="s">
        <v>84</v>
      </c>
    </row>
    <row r="131" s="2" customFormat="1" ht="37.8" customHeight="1">
      <c r="A131" s="42"/>
      <c r="B131" s="43"/>
      <c r="C131" s="216" t="s">
        <v>295</v>
      </c>
      <c r="D131" s="216" t="s">
        <v>221</v>
      </c>
      <c r="E131" s="217" t="s">
        <v>1301</v>
      </c>
      <c r="F131" s="218" t="s">
        <v>1302</v>
      </c>
      <c r="G131" s="219" t="s">
        <v>240</v>
      </c>
      <c r="H131" s="220">
        <v>2</v>
      </c>
      <c r="I131" s="221"/>
      <c r="J131" s="222">
        <f>ROUND(I131*H131,2)</f>
        <v>0</v>
      </c>
      <c r="K131" s="218" t="s">
        <v>1129</v>
      </c>
      <c r="L131" s="48"/>
      <c r="M131" s="223" t="s">
        <v>32</v>
      </c>
      <c r="N131" s="224" t="s">
        <v>48</v>
      </c>
      <c r="O131" s="88"/>
      <c r="P131" s="225">
        <f>O131*H131</f>
        <v>0</v>
      </c>
      <c r="Q131" s="225">
        <v>0.045760000000000002</v>
      </c>
      <c r="R131" s="225">
        <f>Q131*H131</f>
        <v>0.091520000000000004</v>
      </c>
      <c r="S131" s="225">
        <v>0</v>
      </c>
      <c r="T131" s="226">
        <f>S131*H131</f>
        <v>0</v>
      </c>
      <c r="U131" s="42"/>
      <c r="V131" s="42"/>
      <c r="W131" s="42"/>
      <c r="X131" s="42"/>
      <c r="Y131" s="42"/>
      <c r="Z131" s="42"/>
      <c r="AA131" s="42"/>
      <c r="AB131" s="42"/>
      <c r="AC131" s="42"/>
      <c r="AD131" s="42"/>
      <c r="AE131" s="42"/>
      <c r="AR131" s="227" t="s">
        <v>226</v>
      </c>
      <c r="AT131" s="227" t="s">
        <v>221</v>
      </c>
      <c r="AU131" s="227" t="s">
        <v>84</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1303</v>
      </c>
    </row>
    <row r="132" s="2" customFormat="1">
      <c r="A132" s="42"/>
      <c r="B132" s="43"/>
      <c r="C132" s="44"/>
      <c r="D132" s="299" t="s">
        <v>1131</v>
      </c>
      <c r="E132" s="44"/>
      <c r="F132" s="300" t="s">
        <v>1304</v>
      </c>
      <c r="G132" s="44"/>
      <c r="H132" s="44"/>
      <c r="I132" s="277"/>
      <c r="J132" s="44"/>
      <c r="K132" s="44"/>
      <c r="L132" s="48"/>
      <c r="M132" s="278"/>
      <c r="N132" s="279"/>
      <c r="O132" s="88"/>
      <c r="P132" s="88"/>
      <c r="Q132" s="88"/>
      <c r="R132" s="88"/>
      <c r="S132" s="88"/>
      <c r="T132" s="89"/>
      <c r="U132" s="42"/>
      <c r="V132" s="42"/>
      <c r="W132" s="42"/>
      <c r="X132" s="42"/>
      <c r="Y132" s="42"/>
      <c r="Z132" s="42"/>
      <c r="AA132" s="42"/>
      <c r="AB132" s="42"/>
      <c r="AC132" s="42"/>
      <c r="AD132" s="42"/>
      <c r="AE132" s="42"/>
      <c r="AT132" s="20" t="s">
        <v>1131</v>
      </c>
      <c r="AU132" s="20" t="s">
        <v>84</v>
      </c>
    </row>
    <row r="133" s="2" customFormat="1">
      <c r="A133" s="42"/>
      <c r="B133" s="43"/>
      <c r="C133" s="44"/>
      <c r="D133" s="231" t="s">
        <v>663</v>
      </c>
      <c r="E133" s="44"/>
      <c r="F133" s="276" t="s">
        <v>1305</v>
      </c>
      <c r="G133" s="44"/>
      <c r="H133" s="44"/>
      <c r="I133" s="277"/>
      <c r="J133" s="44"/>
      <c r="K133" s="44"/>
      <c r="L133" s="48"/>
      <c r="M133" s="278"/>
      <c r="N133" s="279"/>
      <c r="O133" s="88"/>
      <c r="P133" s="88"/>
      <c r="Q133" s="88"/>
      <c r="R133" s="88"/>
      <c r="S133" s="88"/>
      <c r="T133" s="89"/>
      <c r="U133" s="42"/>
      <c r="V133" s="42"/>
      <c r="W133" s="42"/>
      <c r="X133" s="42"/>
      <c r="Y133" s="42"/>
      <c r="Z133" s="42"/>
      <c r="AA133" s="42"/>
      <c r="AB133" s="42"/>
      <c r="AC133" s="42"/>
      <c r="AD133" s="42"/>
      <c r="AE133" s="42"/>
      <c r="AT133" s="20" t="s">
        <v>663</v>
      </c>
      <c r="AU133" s="20" t="s">
        <v>84</v>
      </c>
    </row>
    <row r="134" s="2" customFormat="1" ht="37.8" customHeight="1">
      <c r="A134" s="42"/>
      <c r="B134" s="43"/>
      <c r="C134" s="216" t="s">
        <v>8</v>
      </c>
      <c r="D134" s="216" t="s">
        <v>221</v>
      </c>
      <c r="E134" s="217" t="s">
        <v>1190</v>
      </c>
      <c r="F134" s="218" t="s">
        <v>1191</v>
      </c>
      <c r="G134" s="219" t="s">
        <v>240</v>
      </c>
      <c r="H134" s="220">
        <v>44</v>
      </c>
      <c r="I134" s="221"/>
      <c r="J134" s="222">
        <f>ROUND(I134*H134,2)</f>
        <v>0</v>
      </c>
      <c r="K134" s="218" t="s">
        <v>1129</v>
      </c>
      <c r="L134" s="48"/>
      <c r="M134" s="223" t="s">
        <v>32</v>
      </c>
      <c r="N134" s="224" t="s">
        <v>48</v>
      </c>
      <c r="O134" s="88"/>
      <c r="P134" s="225">
        <f>O134*H134</f>
        <v>0</v>
      </c>
      <c r="Q134" s="225">
        <v>0.025600000000000001</v>
      </c>
      <c r="R134" s="225">
        <f>Q134*H134</f>
        <v>1.1264000000000001</v>
      </c>
      <c r="S134" s="225">
        <v>0</v>
      </c>
      <c r="T134" s="226">
        <f>S134*H134</f>
        <v>0</v>
      </c>
      <c r="U134" s="42"/>
      <c r="V134" s="42"/>
      <c r="W134" s="42"/>
      <c r="X134" s="42"/>
      <c r="Y134" s="42"/>
      <c r="Z134" s="42"/>
      <c r="AA134" s="42"/>
      <c r="AB134" s="42"/>
      <c r="AC134" s="42"/>
      <c r="AD134" s="42"/>
      <c r="AE134" s="42"/>
      <c r="AR134" s="227" t="s">
        <v>226</v>
      </c>
      <c r="AT134" s="227" t="s">
        <v>221</v>
      </c>
      <c r="AU134" s="227" t="s">
        <v>84</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1306</v>
      </c>
    </row>
    <row r="135" s="2" customFormat="1">
      <c r="A135" s="42"/>
      <c r="B135" s="43"/>
      <c r="C135" s="44"/>
      <c r="D135" s="299" t="s">
        <v>1131</v>
      </c>
      <c r="E135" s="44"/>
      <c r="F135" s="300" t="s">
        <v>1193</v>
      </c>
      <c r="G135" s="44"/>
      <c r="H135" s="44"/>
      <c r="I135" s="277"/>
      <c r="J135" s="44"/>
      <c r="K135" s="44"/>
      <c r="L135" s="48"/>
      <c r="M135" s="278"/>
      <c r="N135" s="279"/>
      <c r="O135" s="88"/>
      <c r="P135" s="88"/>
      <c r="Q135" s="88"/>
      <c r="R135" s="88"/>
      <c r="S135" s="88"/>
      <c r="T135" s="89"/>
      <c r="U135" s="42"/>
      <c r="V135" s="42"/>
      <c r="W135" s="42"/>
      <c r="X135" s="42"/>
      <c r="Y135" s="42"/>
      <c r="Z135" s="42"/>
      <c r="AA135" s="42"/>
      <c r="AB135" s="42"/>
      <c r="AC135" s="42"/>
      <c r="AD135" s="42"/>
      <c r="AE135" s="42"/>
      <c r="AT135" s="20" t="s">
        <v>1131</v>
      </c>
      <c r="AU135" s="20" t="s">
        <v>84</v>
      </c>
    </row>
    <row r="136" s="2" customFormat="1">
      <c r="A136" s="42"/>
      <c r="B136" s="43"/>
      <c r="C136" s="44"/>
      <c r="D136" s="231" t="s">
        <v>663</v>
      </c>
      <c r="E136" s="44"/>
      <c r="F136" s="276" t="s">
        <v>1194</v>
      </c>
      <c r="G136" s="44"/>
      <c r="H136" s="44"/>
      <c r="I136" s="277"/>
      <c r="J136" s="44"/>
      <c r="K136" s="44"/>
      <c r="L136" s="48"/>
      <c r="M136" s="278"/>
      <c r="N136" s="279"/>
      <c r="O136" s="88"/>
      <c r="P136" s="88"/>
      <c r="Q136" s="88"/>
      <c r="R136" s="88"/>
      <c r="S136" s="88"/>
      <c r="T136" s="89"/>
      <c r="U136" s="42"/>
      <c r="V136" s="42"/>
      <c r="W136" s="42"/>
      <c r="X136" s="42"/>
      <c r="Y136" s="42"/>
      <c r="Z136" s="42"/>
      <c r="AA136" s="42"/>
      <c r="AB136" s="42"/>
      <c r="AC136" s="42"/>
      <c r="AD136" s="42"/>
      <c r="AE136" s="42"/>
      <c r="AT136" s="20" t="s">
        <v>663</v>
      </c>
      <c r="AU136" s="20" t="s">
        <v>84</v>
      </c>
    </row>
    <row r="137" s="2" customFormat="1" ht="24.15" customHeight="1">
      <c r="A137" s="42"/>
      <c r="B137" s="43"/>
      <c r="C137" s="216" t="s">
        <v>302</v>
      </c>
      <c r="D137" s="216" t="s">
        <v>221</v>
      </c>
      <c r="E137" s="217" t="s">
        <v>1196</v>
      </c>
      <c r="F137" s="218" t="s">
        <v>1197</v>
      </c>
      <c r="G137" s="219" t="s">
        <v>637</v>
      </c>
      <c r="H137" s="220">
        <v>499.19999999999999</v>
      </c>
      <c r="I137" s="221"/>
      <c r="J137" s="222">
        <f>ROUND(I137*H137,2)</f>
        <v>0</v>
      </c>
      <c r="K137" s="218" t="s">
        <v>1129</v>
      </c>
      <c r="L137" s="48"/>
      <c r="M137" s="223" t="s">
        <v>32</v>
      </c>
      <c r="N137" s="224" t="s">
        <v>48</v>
      </c>
      <c r="O137" s="88"/>
      <c r="P137" s="225">
        <f>O137*H137</f>
        <v>0</v>
      </c>
      <c r="Q137" s="225">
        <v>0</v>
      </c>
      <c r="R137" s="225">
        <f>Q137*H137</f>
        <v>0</v>
      </c>
      <c r="S137" s="225">
        <v>0</v>
      </c>
      <c r="T137" s="226">
        <f>S137*H137</f>
        <v>0</v>
      </c>
      <c r="U137" s="42"/>
      <c r="V137" s="42"/>
      <c r="W137" s="42"/>
      <c r="X137" s="42"/>
      <c r="Y137" s="42"/>
      <c r="Z137" s="42"/>
      <c r="AA137" s="42"/>
      <c r="AB137" s="42"/>
      <c r="AC137" s="42"/>
      <c r="AD137" s="42"/>
      <c r="AE137" s="42"/>
      <c r="AR137" s="227" t="s">
        <v>226</v>
      </c>
      <c r="AT137" s="227" t="s">
        <v>221</v>
      </c>
      <c r="AU137" s="227" t="s">
        <v>84</v>
      </c>
      <c r="AY137" s="20" t="s">
        <v>219</v>
      </c>
      <c r="BE137" s="228">
        <f>IF(N137="základní",J137,0)</f>
        <v>0</v>
      </c>
      <c r="BF137" s="228">
        <f>IF(N137="snížená",J137,0)</f>
        <v>0</v>
      </c>
      <c r="BG137" s="228">
        <f>IF(N137="zákl. přenesená",J137,0)</f>
        <v>0</v>
      </c>
      <c r="BH137" s="228">
        <f>IF(N137="sníž. přenesená",J137,0)</f>
        <v>0</v>
      </c>
      <c r="BI137" s="228">
        <f>IF(N137="nulová",J137,0)</f>
        <v>0</v>
      </c>
      <c r="BJ137" s="20" t="s">
        <v>84</v>
      </c>
      <c r="BK137" s="228">
        <f>ROUND(I137*H137,2)</f>
        <v>0</v>
      </c>
      <c r="BL137" s="20" t="s">
        <v>226</v>
      </c>
      <c r="BM137" s="227" t="s">
        <v>1307</v>
      </c>
    </row>
    <row r="138" s="2" customFormat="1">
      <c r="A138" s="42"/>
      <c r="B138" s="43"/>
      <c r="C138" s="44"/>
      <c r="D138" s="299" t="s">
        <v>1131</v>
      </c>
      <c r="E138" s="44"/>
      <c r="F138" s="300" t="s">
        <v>1199</v>
      </c>
      <c r="G138" s="44"/>
      <c r="H138" s="44"/>
      <c r="I138" s="277"/>
      <c r="J138" s="44"/>
      <c r="K138" s="44"/>
      <c r="L138" s="48"/>
      <c r="M138" s="278"/>
      <c r="N138" s="279"/>
      <c r="O138" s="88"/>
      <c r="P138" s="88"/>
      <c r="Q138" s="88"/>
      <c r="R138" s="88"/>
      <c r="S138" s="88"/>
      <c r="T138" s="89"/>
      <c r="U138" s="42"/>
      <c r="V138" s="42"/>
      <c r="W138" s="42"/>
      <c r="X138" s="42"/>
      <c r="Y138" s="42"/>
      <c r="Z138" s="42"/>
      <c r="AA138" s="42"/>
      <c r="AB138" s="42"/>
      <c r="AC138" s="42"/>
      <c r="AD138" s="42"/>
      <c r="AE138" s="42"/>
      <c r="AT138" s="20" t="s">
        <v>1131</v>
      </c>
      <c r="AU138" s="20" t="s">
        <v>84</v>
      </c>
    </row>
    <row r="139" s="2" customFormat="1">
      <c r="A139" s="42"/>
      <c r="B139" s="43"/>
      <c r="C139" s="44"/>
      <c r="D139" s="231" t="s">
        <v>663</v>
      </c>
      <c r="E139" s="44"/>
      <c r="F139" s="276" t="s">
        <v>1200</v>
      </c>
      <c r="G139" s="44"/>
      <c r="H139" s="44"/>
      <c r="I139" s="277"/>
      <c r="J139" s="44"/>
      <c r="K139" s="44"/>
      <c r="L139" s="48"/>
      <c r="M139" s="278"/>
      <c r="N139" s="279"/>
      <c r="O139" s="88"/>
      <c r="P139" s="88"/>
      <c r="Q139" s="88"/>
      <c r="R139" s="88"/>
      <c r="S139" s="88"/>
      <c r="T139" s="89"/>
      <c r="U139" s="42"/>
      <c r="V139" s="42"/>
      <c r="W139" s="42"/>
      <c r="X139" s="42"/>
      <c r="Y139" s="42"/>
      <c r="Z139" s="42"/>
      <c r="AA139" s="42"/>
      <c r="AB139" s="42"/>
      <c r="AC139" s="42"/>
      <c r="AD139" s="42"/>
      <c r="AE139" s="42"/>
      <c r="AT139" s="20" t="s">
        <v>663</v>
      </c>
      <c r="AU139" s="20" t="s">
        <v>84</v>
      </c>
    </row>
    <row r="140" s="2" customFormat="1" ht="24.15" customHeight="1">
      <c r="A140" s="42"/>
      <c r="B140" s="43"/>
      <c r="C140" s="216" t="s">
        <v>308</v>
      </c>
      <c r="D140" s="216" t="s">
        <v>221</v>
      </c>
      <c r="E140" s="217" t="s">
        <v>1201</v>
      </c>
      <c r="F140" s="218" t="s">
        <v>1202</v>
      </c>
      <c r="G140" s="219" t="s">
        <v>259</v>
      </c>
      <c r="H140" s="220">
        <v>105.59999999999999</v>
      </c>
      <c r="I140" s="221"/>
      <c r="J140" s="222">
        <f>ROUND(I140*H140,2)</f>
        <v>0</v>
      </c>
      <c r="K140" s="218" t="s">
        <v>1129</v>
      </c>
      <c r="L140" s="48"/>
      <c r="M140" s="223" t="s">
        <v>32</v>
      </c>
      <c r="N140" s="224" t="s">
        <v>48</v>
      </c>
      <c r="O140" s="88"/>
      <c r="P140" s="225">
        <f>O140*H140</f>
        <v>0</v>
      </c>
      <c r="Q140" s="225">
        <v>1.0000000000000001E-05</v>
      </c>
      <c r="R140" s="225">
        <f>Q140*H140</f>
        <v>0.0010560000000000001</v>
      </c>
      <c r="S140" s="225">
        <v>0</v>
      </c>
      <c r="T140" s="226">
        <f>S140*H140</f>
        <v>0</v>
      </c>
      <c r="U140" s="42"/>
      <c r="V140" s="42"/>
      <c r="W140" s="42"/>
      <c r="X140" s="42"/>
      <c r="Y140" s="42"/>
      <c r="Z140" s="42"/>
      <c r="AA140" s="42"/>
      <c r="AB140" s="42"/>
      <c r="AC140" s="42"/>
      <c r="AD140" s="42"/>
      <c r="AE140" s="42"/>
      <c r="AR140" s="227" t="s">
        <v>226</v>
      </c>
      <c r="AT140" s="227" t="s">
        <v>221</v>
      </c>
      <c r="AU140" s="227" t="s">
        <v>84</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1308</v>
      </c>
    </row>
    <row r="141" s="2" customFormat="1">
      <c r="A141" s="42"/>
      <c r="B141" s="43"/>
      <c r="C141" s="44"/>
      <c r="D141" s="299" t="s">
        <v>1131</v>
      </c>
      <c r="E141" s="44"/>
      <c r="F141" s="300" t="s">
        <v>1204</v>
      </c>
      <c r="G141" s="44"/>
      <c r="H141" s="44"/>
      <c r="I141" s="277"/>
      <c r="J141" s="44"/>
      <c r="K141" s="44"/>
      <c r="L141" s="48"/>
      <c r="M141" s="278"/>
      <c r="N141" s="279"/>
      <c r="O141" s="88"/>
      <c r="P141" s="88"/>
      <c r="Q141" s="88"/>
      <c r="R141" s="88"/>
      <c r="S141" s="88"/>
      <c r="T141" s="89"/>
      <c r="U141" s="42"/>
      <c r="V141" s="42"/>
      <c r="W141" s="42"/>
      <c r="X141" s="42"/>
      <c r="Y141" s="42"/>
      <c r="Z141" s="42"/>
      <c r="AA141" s="42"/>
      <c r="AB141" s="42"/>
      <c r="AC141" s="42"/>
      <c r="AD141" s="42"/>
      <c r="AE141" s="42"/>
      <c r="AT141" s="20" t="s">
        <v>1131</v>
      </c>
      <c r="AU141" s="20" t="s">
        <v>84</v>
      </c>
    </row>
    <row r="142" s="2" customFormat="1">
      <c r="A142" s="42"/>
      <c r="B142" s="43"/>
      <c r="C142" s="44"/>
      <c r="D142" s="231" t="s">
        <v>663</v>
      </c>
      <c r="E142" s="44"/>
      <c r="F142" s="276" t="s">
        <v>1205</v>
      </c>
      <c r="G142" s="44"/>
      <c r="H142" s="44"/>
      <c r="I142" s="277"/>
      <c r="J142" s="44"/>
      <c r="K142" s="44"/>
      <c r="L142" s="48"/>
      <c r="M142" s="278"/>
      <c r="N142" s="279"/>
      <c r="O142" s="88"/>
      <c r="P142" s="88"/>
      <c r="Q142" s="88"/>
      <c r="R142" s="88"/>
      <c r="S142" s="88"/>
      <c r="T142" s="89"/>
      <c r="U142" s="42"/>
      <c r="V142" s="42"/>
      <c r="W142" s="42"/>
      <c r="X142" s="42"/>
      <c r="Y142" s="42"/>
      <c r="Z142" s="42"/>
      <c r="AA142" s="42"/>
      <c r="AB142" s="42"/>
      <c r="AC142" s="42"/>
      <c r="AD142" s="42"/>
      <c r="AE142" s="42"/>
      <c r="AT142" s="20" t="s">
        <v>663</v>
      </c>
      <c r="AU142" s="20" t="s">
        <v>84</v>
      </c>
    </row>
    <row r="143" s="2" customFormat="1" ht="24.15" customHeight="1">
      <c r="A143" s="42"/>
      <c r="B143" s="43"/>
      <c r="C143" s="216" t="s">
        <v>312</v>
      </c>
      <c r="D143" s="216" t="s">
        <v>221</v>
      </c>
      <c r="E143" s="217" t="s">
        <v>1207</v>
      </c>
      <c r="F143" s="218" t="s">
        <v>1208</v>
      </c>
      <c r="G143" s="219" t="s">
        <v>259</v>
      </c>
      <c r="H143" s="220">
        <v>76.799999999999997</v>
      </c>
      <c r="I143" s="221"/>
      <c r="J143" s="222">
        <f>ROUND(I143*H143,2)</f>
        <v>0</v>
      </c>
      <c r="K143" s="218" t="s">
        <v>1129</v>
      </c>
      <c r="L143" s="48"/>
      <c r="M143" s="223" t="s">
        <v>32</v>
      </c>
      <c r="N143" s="224" t="s">
        <v>48</v>
      </c>
      <c r="O143" s="88"/>
      <c r="P143" s="225">
        <f>O143*H143</f>
        <v>0</v>
      </c>
      <c r="Q143" s="225">
        <v>2.0000000000000002E-05</v>
      </c>
      <c r="R143" s="225">
        <f>Q143*H143</f>
        <v>0.001536</v>
      </c>
      <c r="S143" s="225">
        <v>0</v>
      </c>
      <c r="T143" s="226">
        <f>S143*H143</f>
        <v>0</v>
      </c>
      <c r="U143" s="42"/>
      <c r="V143" s="42"/>
      <c r="W143" s="42"/>
      <c r="X143" s="42"/>
      <c r="Y143" s="42"/>
      <c r="Z143" s="42"/>
      <c r="AA143" s="42"/>
      <c r="AB143" s="42"/>
      <c r="AC143" s="42"/>
      <c r="AD143" s="42"/>
      <c r="AE143" s="42"/>
      <c r="AR143" s="227" t="s">
        <v>226</v>
      </c>
      <c r="AT143" s="227" t="s">
        <v>221</v>
      </c>
      <c r="AU143" s="227" t="s">
        <v>84</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1309</v>
      </c>
    </row>
    <row r="144" s="2" customFormat="1">
      <c r="A144" s="42"/>
      <c r="B144" s="43"/>
      <c r="C144" s="44"/>
      <c r="D144" s="299" t="s">
        <v>1131</v>
      </c>
      <c r="E144" s="44"/>
      <c r="F144" s="300" t="s">
        <v>1210</v>
      </c>
      <c r="G144" s="44"/>
      <c r="H144" s="44"/>
      <c r="I144" s="277"/>
      <c r="J144" s="44"/>
      <c r="K144" s="44"/>
      <c r="L144" s="48"/>
      <c r="M144" s="278"/>
      <c r="N144" s="279"/>
      <c r="O144" s="88"/>
      <c r="P144" s="88"/>
      <c r="Q144" s="88"/>
      <c r="R144" s="88"/>
      <c r="S144" s="88"/>
      <c r="T144" s="89"/>
      <c r="U144" s="42"/>
      <c r="V144" s="42"/>
      <c r="W144" s="42"/>
      <c r="X144" s="42"/>
      <c r="Y144" s="42"/>
      <c r="Z144" s="42"/>
      <c r="AA144" s="42"/>
      <c r="AB144" s="42"/>
      <c r="AC144" s="42"/>
      <c r="AD144" s="42"/>
      <c r="AE144" s="42"/>
      <c r="AT144" s="20" t="s">
        <v>1131</v>
      </c>
      <c r="AU144" s="20" t="s">
        <v>84</v>
      </c>
    </row>
    <row r="145" s="2" customFormat="1">
      <c r="A145" s="42"/>
      <c r="B145" s="43"/>
      <c r="C145" s="44"/>
      <c r="D145" s="231" t="s">
        <v>663</v>
      </c>
      <c r="E145" s="44"/>
      <c r="F145" s="276" t="s">
        <v>1211</v>
      </c>
      <c r="G145" s="44"/>
      <c r="H145" s="44"/>
      <c r="I145" s="277"/>
      <c r="J145" s="44"/>
      <c r="K145" s="44"/>
      <c r="L145" s="48"/>
      <c r="M145" s="278"/>
      <c r="N145" s="279"/>
      <c r="O145" s="88"/>
      <c r="P145" s="88"/>
      <c r="Q145" s="88"/>
      <c r="R145" s="88"/>
      <c r="S145" s="88"/>
      <c r="T145" s="89"/>
      <c r="U145" s="42"/>
      <c r="V145" s="42"/>
      <c r="W145" s="42"/>
      <c r="X145" s="42"/>
      <c r="Y145" s="42"/>
      <c r="Z145" s="42"/>
      <c r="AA145" s="42"/>
      <c r="AB145" s="42"/>
      <c r="AC145" s="42"/>
      <c r="AD145" s="42"/>
      <c r="AE145" s="42"/>
      <c r="AT145" s="20" t="s">
        <v>663</v>
      </c>
      <c r="AU145" s="20" t="s">
        <v>84</v>
      </c>
    </row>
    <row r="146" s="2" customFormat="1" ht="24.15" customHeight="1">
      <c r="A146" s="42"/>
      <c r="B146" s="43"/>
      <c r="C146" s="216" t="s">
        <v>316</v>
      </c>
      <c r="D146" s="216" t="s">
        <v>221</v>
      </c>
      <c r="E146" s="217" t="s">
        <v>1310</v>
      </c>
      <c r="F146" s="218" t="s">
        <v>1311</v>
      </c>
      <c r="G146" s="219" t="s">
        <v>637</v>
      </c>
      <c r="H146" s="220">
        <v>100</v>
      </c>
      <c r="I146" s="221"/>
      <c r="J146" s="222">
        <f>ROUND(I146*H146,2)</f>
        <v>0</v>
      </c>
      <c r="K146" s="218" t="s">
        <v>1129</v>
      </c>
      <c r="L146" s="48"/>
      <c r="M146" s="223" t="s">
        <v>32</v>
      </c>
      <c r="N146" s="224" t="s">
        <v>48</v>
      </c>
      <c r="O146" s="88"/>
      <c r="P146" s="225">
        <f>O146*H146</f>
        <v>0</v>
      </c>
      <c r="Q146" s="225">
        <v>0.02503</v>
      </c>
      <c r="R146" s="225">
        <f>Q146*H146</f>
        <v>2.5030000000000001</v>
      </c>
      <c r="S146" s="225">
        <v>0</v>
      </c>
      <c r="T146" s="226">
        <f>S146*H146</f>
        <v>0</v>
      </c>
      <c r="U146" s="42"/>
      <c r="V146" s="42"/>
      <c r="W146" s="42"/>
      <c r="X146" s="42"/>
      <c r="Y146" s="42"/>
      <c r="Z146" s="42"/>
      <c r="AA146" s="42"/>
      <c r="AB146" s="42"/>
      <c r="AC146" s="42"/>
      <c r="AD146" s="42"/>
      <c r="AE146" s="42"/>
      <c r="AR146" s="227" t="s">
        <v>226</v>
      </c>
      <c r="AT146" s="227" t="s">
        <v>221</v>
      </c>
      <c r="AU146" s="227" t="s">
        <v>84</v>
      </c>
      <c r="AY146" s="20" t="s">
        <v>219</v>
      </c>
      <c r="BE146" s="228">
        <f>IF(N146="základní",J146,0)</f>
        <v>0</v>
      </c>
      <c r="BF146" s="228">
        <f>IF(N146="snížená",J146,0)</f>
        <v>0</v>
      </c>
      <c r="BG146" s="228">
        <f>IF(N146="zákl. přenesená",J146,0)</f>
        <v>0</v>
      </c>
      <c r="BH146" s="228">
        <f>IF(N146="sníž. přenesená",J146,0)</f>
        <v>0</v>
      </c>
      <c r="BI146" s="228">
        <f>IF(N146="nulová",J146,0)</f>
        <v>0</v>
      </c>
      <c r="BJ146" s="20" t="s">
        <v>84</v>
      </c>
      <c r="BK146" s="228">
        <f>ROUND(I146*H146,2)</f>
        <v>0</v>
      </c>
      <c r="BL146" s="20" t="s">
        <v>226</v>
      </c>
      <c r="BM146" s="227" t="s">
        <v>1312</v>
      </c>
    </row>
    <row r="147" s="2" customFormat="1">
      <c r="A147" s="42"/>
      <c r="B147" s="43"/>
      <c r="C147" s="44"/>
      <c r="D147" s="299" t="s">
        <v>1131</v>
      </c>
      <c r="E147" s="44"/>
      <c r="F147" s="300" t="s">
        <v>1313</v>
      </c>
      <c r="G147" s="44"/>
      <c r="H147" s="44"/>
      <c r="I147" s="277"/>
      <c r="J147" s="44"/>
      <c r="K147" s="44"/>
      <c r="L147" s="48"/>
      <c r="M147" s="278"/>
      <c r="N147" s="279"/>
      <c r="O147" s="88"/>
      <c r="P147" s="88"/>
      <c r="Q147" s="88"/>
      <c r="R147" s="88"/>
      <c r="S147" s="88"/>
      <c r="T147" s="89"/>
      <c r="U147" s="42"/>
      <c r="V147" s="42"/>
      <c r="W147" s="42"/>
      <c r="X147" s="42"/>
      <c r="Y147" s="42"/>
      <c r="Z147" s="42"/>
      <c r="AA147" s="42"/>
      <c r="AB147" s="42"/>
      <c r="AC147" s="42"/>
      <c r="AD147" s="42"/>
      <c r="AE147" s="42"/>
      <c r="AT147" s="20" t="s">
        <v>1131</v>
      </c>
      <c r="AU147" s="20" t="s">
        <v>84</v>
      </c>
    </row>
    <row r="148" s="2" customFormat="1">
      <c r="A148" s="42"/>
      <c r="B148" s="43"/>
      <c r="C148" s="44"/>
      <c r="D148" s="231" t="s">
        <v>663</v>
      </c>
      <c r="E148" s="44"/>
      <c r="F148" s="276" t="s">
        <v>1314</v>
      </c>
      <c r="G148" s="44"/>
      <c r="H148" s="44"/>
      <c r="I148" s="277"/>
      <c r="J148" s="44"/>
      <c r="K148" s="44"/>
      <c r="L148" s="48"/>
      <c r="M148" s="278"/>
      <c r="N148" s="279"/>
      <c r="O148" s="88"/>
      <c r="P148" s="88"/>
      <c r="Q148" s="88"/>
      <c r="R148" s="88"/>
      <c r="S148" s="88"/>
      <c r="T148" s="89"/>
      <c r="U148" s="42"/>
      <c r="V148" s="42"/>
      <c r="W148" s="42"/>
      <c r="X148" s="42"/>
      <c r="Y148" s="42"/>
      <c r="Z148" s="42"/>
      <c r="AA148" s="42"/>
      <c r="AB148" s="42"/>
      <c r="AC148" s="42"/>
      <c r="AD148" s="42"/>
      <c r="AE148" s="42"/>
      <c r="AT148" s="20" t="s">
        <v>663</v>
      </c>
      <c r="AU148" s="20" t="s">
        <v>84</v>
      </c>
    </row>
    <row r="149" s="13" customFormat="1">
      <c r="A149" s="13"/>
      <c r="B149" s="229"/>
      <c r="C149" s="230"/>
      <c r="D149" s="231" t="s">
        <v>228</v>
      </c>
      <c r="E149" s="232" t="s">
        <v>32</v>
      </c>
      <c r="F149" s="233" t="s">
        <v>1315</v>
      </c>
      <c r="G149" s="230"/>
      <c r="H149" s="234">
        <v>100</v>
      </c>
      <c r="I149" s="235"/>
      <c r="J149" s="230"/>
      <c r="K149" s="230"/>
      <c r="L149" s="236"/>
      <c r="M149" s="237"/>
      <c r="N149" s="238"/>
      <c r="O149" s="238"/>
      <c r="P149" s="238"/>
      <c r="Q149" s="238"/>
      <c r="R149" s="238"/>
      <c r="S149" s="238"/>
      <c r="T149" s="239"/>
      <c r="U149" s="13"/>
      <c r="V149" s="13"/>
      <c r="W149" s="13"/>
      <c r="X149" s="13"/>
      <c r="Y149" s="13"/>
      <c r="Z149" s="13"/>
      <c r="AA149" s="13"/>
      <c r="AB149" s="13"/>
      <c r="AC149" s="13"/>
      <c r="AD149" s="13"/>
      <c r="AE149" s="13"/>
      <c r="AT149" s="240" t="s">
        <v>228</v>
      </c>
      <c r="AU149" s="240" t="s">
        <v>84</v>
      </c>
      <c r="AV149" s="13" t="s">
        <v>86</v>
      </c>
      <c r="AW149" s="13" t="s">
        <v>39</v>
      </c>
      <c r="AX149" s="13" t="s">
        <v>77</v>
      </c>
      <c r="AY149" s="240" t="s">
        <v>219</v>
      </c>
    </row>
    <row r="150" s="14" customFormat="1">
      <c r="A150" s="14"/>
      <c r="B150" s="241"/>
      <c r="C150" s="242"/>
      <c r="D150" s="231" t="s">
        <v>228</v>
      </c>
      <c r="E150" s="243" t="s">
        <v>32</v>
      </c>
      <c r="F150" s="244" t="s">
        <v>231</v>
      </c>
      <c r="G150" s="242"/>
      <c r="H150" s="245">
        <v>100</v>
      </c>
      <c r="I150" s="246"/>
      <c r="J150" s="242"/>
      <c r="K150" s="242"/>
      <c r="L150" s="247"/>
      <c r="M150" s="248"/>
      <c r="N150" s="249"/>
      <c r="O150" s="249"/>
      <c r="P150" s="249"/>
      <c r="Q150" s="249"/>
      <c r="R150" s="249"/>
      <c r="S150" s="249"/>
      <c r="T150" s="250"/>
      <c r="U150" s="14"/>
      <c r="V150" s="14"/>
      <c r="W150" s="14"/>
      <c r="X150" s="14"/>
      <c r="Y150" s="14"/>
      <c r="Z150" s="14"/>
      <c r="AA150" s="14"/>
      <c r="AB150" s="14"/>
      <c r="AC150" s="14"/>
      <c r="AD150" s="14"/>
      <c r="AE150" s="14"/>
      <c r="AT150" s="251" t="s">
        <v>228</v>
      </c>
      <c r="AU150" s="251" t="s">
        <v>84</v>
      </c>
      <c r="AV150" s="14" t="s">
        <v>226</v>
      </c>
      <c r="AW150" s="14" t="s">
        <v>39</v>
      </c>
      <c r="AX150" s="14" t="s">
        <v>84</v>
      </c>
      <c r="AY150" s="251" t="s">
        <v>219</v>
      </c>
    </row>
    <row r="151" s="2" customFormat="1" ht="24.15" customHeight="1">
      <c r="A151" s="42"/>
      <c r="B151" s="43"/>
      <c r="C151" s="216" t="s">
        <v>320</v>
      </c>
      <c r="D151" s="216" t="s">
        <v>221</v>
      </c>
      <c r="E151" s="217" t="s">
        <v>1316</v>
      </c>
      <c r="F151" s="218" t="s">
        <v>1317</v>
      </c>
      <c r="G151" s="219" t="s">
        <v>240</v>
      </c>
      <c r="H151" s="220">
        <v>10</v>
      </c>
      <c r="I151" s="221"/>
      <c r="J151" s="222">
        <f>ROUND(I151*H151,2)</f>
        <v>0</v>
      </c>
      <c r="K151" s="218" t="s">
        <v>1129</v>
      </c>
      <c r="L151" s="48"/>
      <c r="M151" s="223" t="s">
        <v>32</v>
      </c>
      <c r="N151" s="224" t="s">
        <v>48</v>
      </c>
      <c r="O151" s="88"/>
      <c r="P151" s="225">
        <f>O151*H151</f>
        <v>0</v>
      </c>
      <c r="Q151" s="225">
        <v>0</v>
      </c>
      <c r="R151" s="225">
        <f>Q151*H151</f>
        <v>0</v>
      </c>
      <c r="S151" s="225">
        <v>0</v>
      </c>
      <c r="T151" s="226">
        <f>S151*H151</f>
        <v>0</v>
      </c>
      <c r="U151" s="42"/>
      <c r="V151" s="42"/>
      <c r="W151" s="42"/>
      <c r="X151" s="42"/>
      <c r="Y151" s="42"/>
      <c r="Z151" s="42"/>
      <c r="AA151" s="42"/>
      <c r="AB151" s="42"/>
      <c r="AC151" s="42"/>
      <c r="AD151" s="42"/>
      <c r="AE151" s="42"/>
      <c r="AR151" s="227" t="s">
        <v>226</v>
      </c>
      <c r="AT151" s="227" t="s">
        <v>221</v>
      </c>
      <c r="AU151" s="227" t="s">
        <v>84</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1318</v>
      </c>
    </row>
    <row r="152" s="2" customFormat="1">
      <c r="A152" s="42"/>
      <c r="B152" s="43"/>
      <c r="C152" s="44"/>
      <c r="D152" s="299" t="s">
        <v>1131</v>
      </c>
      <c r="E152" s="44"/>
      <c r="F152" s="300" t="s">
        <v>1319</v>
      </c>
      <c r="G152" s="44"/>
      <c r="H152" s="44"/>
      <c r="I152" s="277"/>
      <c r="J152" s="44"/>
      <c r="K152" s="44"/>
      <c r="L152" s="48"/>
      <c r="M152" s="278"/>
      <c r="N152" s="279"/>
      <c r="O152" s="88"/>
      <c r="P152" s="88"/>
      <c r="Q152" s="88"/>
      <c r="R152" s="88"/>
      <c r="S152" s="88"/>
      <c r="T152" s="89"/>
      <c r="U152" s="42"/>
      <c r="V152" s="42"/>
      <c r="W152" s="42"/>
      <c r="X152" s="42"/>
      <c r="Y152" s="42"/>
      <c r="Z152" s="42"/>
      <c r="AA152" s="42"/>
      <c r="AB152" s="42"/>
      <c r="AC152" s="42"/>
      <c r="AD152" s="42"/>
      <c r="AE152" s="42"/>
      <c r="AT152" s="20" t="s">
        <v>1131</v>
      </c>
      <c r="AU152" s="20" t="s">
        <v>84</v>
      </c>
    </row>
    <row r="153" s="2" customFormat="1">
      <c r="A153" s="42"/>
      <c r="B153" s="43"/>
      <c r="C153" s="44"/>
      <c r="D153" s="231" t="s">
        <v>663</v>
      </c>
      <c r="E153" s="44"/>
      <c r="F153" s="276" t="s">
        <v>1320</v>
      </c>
      <c r="G153" s="44"/>
      <c r="H153" s="44"/>
      <c r="I153" s="277"/>
      <c r="J153" s="44"/>
      <c r="K153" s="44"/>
      <c r="L153" s="48"/>
      <c r="M153" s="278"/>
      <c r="N153" s="279"/>
      <c r="O153" s="88"/>
      <c r="P153" s="88"/>
      <c r="Q153" s="88"/>
      <c r="R153" s="88"/>
      <c r="S153" s="88"/>
      <c r="T153" s="89"/>
      <c r="U153" s="42"/>
      <c r="V153" s="42"/>
      <c r="W153" s="42"/>
      <c r="X153" s="42"/>
      <c r="Y153" s="42"/>
      <c r="Z153" s="42"/>
      <c r="AA153" s="42"/>
      <c r="AB153" s="42"/>
      <c r="AC153" s="42"/>
      <c r="AD153" s="42"/>
      <c r="AE153" s="42"/>
      <c r="AT153" s="20" t="s">
        <v>663</v>
      </c>
      <c r="AU153" s="20" t="s">
        <v>84</v>
      </c>
    </row>
    <row r="154" s="2" customFormat="1" ht="24.15" customHeight="1">
      <c r="A154" s="42"/>
      <c r="B154" s="43"/>
      <c r="C154" s="216" t="s">
        <v>7</v>
      </c>
      <c r="D154" s="216" t="s">
        <v>221</v>
      </c>
      <c r="E154" s="217" t="s">
        <v>1321</v>
      </c>
      <c r="F154" s="218" t="s">
        <v>1322</v>
      </c>
      <c r="G154" s="219" t="s">
        <v>240</v>
      </c>
      <c r="H154" s="220">
        <v>10</v>
      </c>
      <c r="I154" s="221"/>
      <c r="J154" s="222">
        <f>ROUND(I154*H154,2)</f>
        <v>0</v>
      </c>
      <c r="K154" s="218" t="s">
        <v>1129</v>
      </c>
      <c r="L154" s="48"/>
      <c r="M154" s="223" t="s">
        <v>32</v>
      </c>
      <c r="N154" s="224" t="s">
        <v>48</v>
      </c>
      <c r="O154" s="88"/>
      <c r="P154" s="225">
        <f>O154*H154</f>
        <v>0</v>
      </c>
      <c r="Q154" s="225">
        <v>0</v>
      </c>
      <c r="R154" s="225">
        <f>Q154*H154</f>
        <v>0</v>
      </c>
      <c r="S154" s="225">
        <v>0</v>
      </c>
      <c r="T154" s="226">
        <f>S154*H154</f>
        <v>0</v>
      </c>
      <c r="U154" s="42"/>
      <c r="V154" s="42"/>
      <c r="W154" s="42"/>
      <c r="X154" s="42"/>
      <c r="Y154" s="42"/>
      <c r="Z154" s="42"/>
      <c r="AA154" s="42"/>
      <c r="AB154" s="42"/>
      <c r="AC154" s="42"/>
      <c r="AD154" s="42"/>
      <c r="AE154" s="42"/>
      <c r="AR154" s="227" t="s">
        <v>226</v>
      </c>
      <c r="AT154" s="227" t="s">
        <v>221</v>
      </c>
      <c r="AU154" s="227" t="s">
        <v>84</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1323</v>
      </c>
    </row>
    <row r="155" s="2" customFormat="1">
      <c r="A155" s="42"/>
      <c r="B155" s="43"/>
      <c r="C155" s="44"/>
      <c r="D155" s="299" t="s">
        <v>1131</v>
      </c>
      <c r="E155" s="44"/>
      <c r="F155" s="300" t="s">
        <v>1324</v>
      </c>
      <c r="G155" s="44"/>
      <c r="H155" s="44"/>
      <c r="I155" s="277"/>
      <c r="J155" s="44"/>
      <c r="K155" s="44"/>
      <c r="L155" s="48"/>
      <c r="M155" s="278"/>
      <c r="N155" s="279"/>
      <c r="O155" s="88"/>
      <c r="P155" s="88"/>
      <c r="Q155" s="88"/>
      <c r="R155" s="88"/>
      <c r="S155" s="88"/>
      <c r="T155" s="89"/>
      <c r="U155" s="42"/>
      <c r="V155" s="42"/>
      <c r="W155" s="42"/>
      <c r="X155" s="42"/>
      <c r="Y155" s="42"/>
      <c r="Z155" s="42"/>
      <c r="AA155" s="42"/>
      <c r="AB155" s="42"/>
      <c r="AC155" s="42"/>
      <c r="AD155" s="42"/>
      <c r="AE155" s="42"/>
      <c r="AT155" s="20" t="s">
        <v>1131</v>
      </c>
      <c r="AU155" s="20" t="s">
        <v>84</v>
      </c>
    </row>
    <row r="156" s="2" customFormat="1">
      <c r="A156" s="42"/>
      <c r="B156" s="43"/>
      <c r="C156" s="44"/>
      <c r="D156" s="231" t="s">
        <v>663</v>
      </c>
      <c r="E156" s="44"/>
      <c r="F156" s="276" t="s">
        <v>1325</v>
      </c>
      <c r="G156" s="44"/>
      <c r="H156" s="44"/>
      <c r="I156" s="277"/>
      <c r="J156" s="44"/>
      <c r="K156" s="44"/>
      <c r="L156" s="48"/>
      <c r="M156" s="278"/>
      <c r="N156" s="279"/>
      <c r="O156" s="88"/>
      <c r="P156" s="88"/>
      <c r="Q156" s="88"/>
      <c r="R156" s="88"/>
      <c r="S156" s="88"/>
      <c r="T156" s="89"/>
      <c r="U156" s="42"/>
      <c r="V156" s="42"/>
      <c r="W156" s="42"/>
      <c r="X156" s="42"/>
      <c r="Y156" s="42"/>
      <c r="Z156" s="42"/>
      <c r="AA156" s="42"/>
      <c r="AB156" s="42"/>
      <c r="AC156" s="42"/>
      <c r="AD156" s="42"/>
      <c r="AE156" s="42"/>
      <c r="AT156" s="20" t="s">
        <v>663</v>
      </c>
      <c r="AU156" s="20" t="s">
        <v>84</v>
      </c>
    </row>
    <row r="157" s="2" customFormat="1" ht="24.15" customHeight="1">
      <c r="A157" s="42"/>
      <c r="B157" s="43"/>
      <c r="C157" s="216" t="s">
        <v>327</v>
      </c>
      <c r="D157" s="216" t="s">
        <v>221</v>
      </c>
      <c r="E157" s="217" t="s">
        <v>1213</v>
      </c>
      <c r="F157" s="218" t="s">
        <v>1214</v>
      </c>
      <c r="G157" s="219" t="s">
        <v>637</v>
      </c>
      <c r="H157" s="220">
        <v>843.20000000000005</v>
      </c>
      <c r="I157" s="221"/>
      <c r="J157" s="222">
        <f>ROUND(I157*H157,2)</f>
        <v>0</v>
      </c>
      <c r="K157" s="218" t="s">
        <v>1129</v>
      </c>
      <c r="L157" s="48"/>
      <c r="M157" s="223" t="s">
        <v>32</v>
      </c>
      <c r="N157" s="224" t="s">
        <v>48</v>
      </c>
      <c r="O157" s="88"/>
      <c r="P157" s="225">
        <f>O157*H157</f>
        <v>0</v>
      </c>
      <c r="Q157" s="225">
        <v>0</v>
      </c>
      <c r="R157" s="225">
        <f>Q157*H157</f>
        <v>0</v>
      </c>
      <c r="S157" s="225">
        <v>0</v>
      </c>
      <c r="T157" s="226">
        <f>S157*H157</f>
        <v>0</v>
      </c>
      <c r="U157" s="42"/>
      <c r="V157" s="42"/>
      <c r="W157" s="42"/>
      <c r="X157" s="42"/>
      <c r="Y157" s="42"/>
      <c r="Z157" s="42"/>
      <c r="AA157" s="42"/>
      <c r="AB157" s="42"/>
      <c r="AC157" s="42"/>
      <c r="AD157" s="42"/>
      <c r="AE157" s="42"/>
      <c r="AR157" s="227" t="s">
        <v>226</v>
      </c>
      <c r="AT157" s="227" t="s">
        <v>221</v>
      </c>
      <c r="AU157" s="227" t="s">
        <v>84</v>
      </c>
      <c r="AY157" s="20" t="s">
        <v>219</v>
      </c>
      <c r="BE157" s="228">
        <f>IF(N157="základní",J157,0)</f>
        <v>0</v>
      </c>
      <c r="BF157" s="228">
        <f>IF(N157="snížená",J157,0)</f>
        <v>0</v>
      </c>
      <c r="BG157" s="228">
        <f>IF(N157="zákl. přenesená",J157,0)</f>
        <v>0</v>
      </c>
      <c r="BH157" s="228">
        <f>IF(N157="sníž. přenesená",J157,0)</f>
        <v>0</v>
      </c>
      <c r="BI157" s="228">
        <f>IF(N157="nulová",J157,0)</f>
        <v>0</v>
      </c>
      <c r="BJ157" s="20" t="s">
        <v>84</v>
      </c>
      <c r="BK157" s="228">
        <f>ROUND(I157*H157,2)</f>
        <v>0</v>
      </c>
      <c r="BL157" s="20" t="s">
        <v>226</v>
      </c>
      <c r="BM157" s="227" t="s">
        <v>1326</v>
      </c>
    </row>
    <row r="158" s="2" customFormat="1">
      <c r="A158" s="42"/>
      <c r="B158" s="43"/>
      <c r="C158" s="44"/>
      <c r="D158" s="299" t="s">
        <v>1131</v>
      </c>
      <c r="E158" s="44"/>
      <c r="F158" s="300" t="s">
        <v>1216</v>
      </c>
      <c r="G158" s="44"/>
      <c r="H158" s="44"/>
      <c r="I158" s="277"/>
      <c r="J158" s="44"/>
      <c r="K158" s="44"/>
      <c r="L158" s="48"/>
      <c r="M158" s="278"/>
      <c r="N158" s="279"/>
      <c r="O158" s="88"/>
      <c r="P158" s="88"/>
      <c r="Q158" s="88"/>
      <c r="R158" s="88"/>
      <c r="S158" s="88"/>
      <c r="T158" s="89"/>
      <c r="U158" s="42"/>
      <c r="V158" s="42"/>
      <c r="W158" s="42"/>
      <c r="X158" s="42"/>
      <c r="Y158" s="42"/>
      <c r="Z158" s="42"/>
      <c r="AA158" s="42"/>
      <c r="AB158" s="42"/>
      <c r="AC158" s="42"/>
      <c r="AD158" s="42"/>
      <c r="AE158" s="42"/>
      <c r="AT158" s="20" t="s">
        <v>1131</v>
      </c>
      <c r="AU158" s="20" t="s">
        <v>84</v>
      </c>
    </row>
    <row r="159" s="2" customFormat="1">
      <c r="A159" s="42"/>
      <c r="B159" s="43"/>
      <c r="C159" s="44"/>
      <c r="D159" s="231" t="s">
        <v>663</v>
      </c>
      <c r="E159" s="44"/>
      <c r="F159" s="276" t="s">
        <v>1217</v>
      </c>
      <c r="G159" s="44"/>
      <c r="H159" s="44"/>
      <c r="I159" s="277"/>
      <c r="J159" s="44"/>
      <c r="K159" s="44"/>
      <c r="L159" s="48"/>
      <c r="M159" s="278"/>
      <c r="N159" s="279"/>
      <c r="O159" s="88"/>
      <c r="P159" s="88"/>
      <c r="Q159" s="88"/>
      <c r="R159" s="88"/>
      <c r="S159" s="88"/>
      <c r="T159" s="89"/>
      <c r="U159" s="42"/>
      <c r="V159" s="42"/>
      <c r="W159" s="42"/>
      <c r="X159" s="42"/>
      <c r="Y159" s="42"/>
      <c r="Z159" s="42"/>
      <c r="AA159" s="42"/>
      <c r="AB159" s="42"/>
      <c r="AC159" s="42"/>
      <c r="AD159" s="42"/>
      <c r="AE159" s="42"/>
      <c r="AT159" s="20" t="s">
        <v>663</v>
      </c>
      <c r="AU159" s="20" t="s">
        <v>84</v>
      </c>
    </row>
    <row r="160" s="2" customFormat="1" ht="24.15" customHeight="1">
      <c r="A160" s="42"/>
      <c r="B160" s="43"/>
      <c r="C160" s="216" t="s">
        <v>331</v>
      </c>
      <c r="D160" s="216" t="s">
        <v>221</v>
      </c>
      <c r="E160" s="217" t="s">
        <v>1218</v>
      </c>
      <c r="F160" s="218" t="s">
        <v>1219</v>
      </c>
      <c r="G160" s="219" t="s">
        <v>567</v>
      </c>
      <c r="H160" s="220">
        <v>68</v>
      </c>
      <c r="I160" s="221"/>
      <c r="J160" s="222">
        <f>ROUND(I160*H160,2)</f>
        <v>0</v>
      </c>
      <c r="K160" s="218" t="s">
        <v>1129</v>
      </c>
      <c r="L160" s="48"/>
      <c r="M160" s="223" t="s">
        <v>32</v>
      </c>
      <c r="N160" s="224" t="s">
        <v>48</v>
      </c>
      <c r="O160" s="88"/>
      <c r="P160" s="225">
        <f>O160*H160</f>
        <v>0</v>
      </c>
      <c r="Q160" s="225">
        <v>0</v>
      </c>
      <c r="R160" s="225">
        <f>Q160*H160</f>
        <v>0</v>
      </c>
      <c r="S160" s="225">
        <v>0</v>
      </c>
      <c r="T160" s="226">
        <f>S160*H160</f>
        <v>0</v>
      </c>
      <c r="U160" s="42"/>
      <c r="V160" s="42"/>
      <c r="W160" s="42"/>
      <c r="X160" s="42"/>
      <c r="Y160" s="42"/>
      <c r="Z160" s="42"/>
      <c r="AA160" s="42"/>
      <c r="AB160" s="42"/>
      <c r="AC160" s="42"/>
      <c r="AD160" s="42"/>
      <c r="AE160" s="42"/>
      <c r="AR160" s="227" t="s">
        <v>226</v>
      </c>
      <c r="AT160" s="227" t="s">
        <v>221</v>
      </c>
      <c r="AU160" s="227" t="s">
        <v>84</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1327</v>
      </c>
    </row>
    <row r="161" s="2" customFormat="1">
      <c r="A161" s="42"/>
      <c r="B161" s="43"/>
      <c r="C161" s="44"/>
      <c r="D161" s="299" t="s">
        <v>1131</v>
      </c>
      <c r="E161" s="44"/>
      <c r="F161" s="300" t="s">
        <v>1221</v>
      </c>
      <c r="G161" s="44"/>
      <c r="H161" s="44"/>
      <c r="I161" s="277"/>
      <c r="J161" s="44"/>
      <c r="K161" s="44"/>
      <c r="L161" s="48"/>
      <c r="M161" s="278"/>
      <c r="N161" s="279"/>
      <c r="O161" s="88"/>
      <c r="P161" s="88"/>
      <c r="Q161" s="88"/>
      <c r="R161" s="88"/>
      <c r="S161" s="88"/>
      <c r="T161" s="89"/>
      <c r="U161" s="42"/>
      <c r="V161" s="42"/>
      <c r="W161" s="42"/>
      <c r="X161" s="42"/>
      <c r="Y161" s="42"/>
      <c r="Z161" s="42"/>
      <c r="AA161" s="42"/>
      <c r="AB161" s="42"/>
      <c r="AC161" s="42"/>
      <c r="AD161" s="42"/>
      <c r="AE161" s="42"/>
      <c r="AT161" s="20" t="s">
        <v>1131</v>
      </c>
      <c r="AU161" s="20" t="s">
        <v>84</v>
      </c>
    </row>
    <row r="162" s="2" customFormat="1">
      <c r="A162" s="42"/>
      <c r="B162" s="43"/>
      <c r="C162" s="44"/>
      <c r="D162" s="231" t="s">
        <v>663</v>
      </c>
      <c r="E162" s="44"/>
      <c r="F162" s="276" t="s">
        <v>1222</v>
      </c>
      <c r="G162" s="44"/>
      <c r="H162" s="44"/>
      <c r="I162" s="277"/>
      <c r="J162" s="44"/>
      <c r="K162" s="44"/>
      <c r="L162" s="48"/>
      <c r="M162" s="278"/>
      <c r="N162" s="279"/>
      <c r="O162" s="88"/>
      <c r="P162" s="88"/>
      <c r="Q162" s="88"/>
      <c r="R162" s="88"/>
      <c r="S162" s="88"/>
      <c r="T162" s="89"/>
      <c r="U162" s="42"/>
      <c r="V162" s="42"/>
      <c r="W162" s="42"/>
      <c r="X162" s="42"/>
      <c r="Y162" s="42"/>
      <c r="Z162" s="42"/>
      <c r="AA162" s="42"/>
      <c r="AB162" s="42"/>
      <c r="AC162" s="42"/>
      <c r="AD162" s="42"/>
      <c r="AE162" s="42"/>
      <c r="AT162" s="20" t="s">
        <v>663</v>
      </c>
      <c r="AU162" s="20" t="s">
        <v>84</v>
      </c>
    </row>
    <row r="163" s="2" customFormat="1" ht="33" customHeight="1">
      <c r="A163" s="42"/>
      <c r="B163" s="43"/>
      <c r="C163" s="216" t="s">
        <v>336</v>
      </c>
      <c r="D163" s="216" t="s">
        <v>221</v>
      </c>
      <c r="E163" s="217" t="s">
        <v>1223</v>
      </c>
      <c r="F163" s="218" t="s">
        <v>1224</v>
      </c>
      <c r="G163" s="219" t="s">
        <v>224</v>
      </c>
      <c r="H163" s="220">
        <v>40</v>
      </c>
      <c r="I163" s="221"/>
      <c r="J163" s="222">
        <f>ROUND(I163*H163,2)</f>
        <v>0</v>
      </c>
      <c r="K163" s="218" t="s">
        <v>1129</v>
      </c>
      <c r="L163" s="48"/>
      <c r="M163" s="223" t="s">
        <v>32</v>
      </c>
      <c r="N163" s="224" t="s">
        <v>48</v>
      </c>
      <c r="O163" s="88"/>
      <c r="P163" s="225">
        <f>O163*H163</f>
        <v>0</v>
      </c>
      <c r="Q163" s="225">
        <v>0</v>
      </c>
      <c r="R163" s="225">
        <f>Q163*H163</f>
        <v>0</v>
      </c>
      <c r="S163" s="225">
        <v>0</v>
      </c>
      <c r="T163" s="226">
        <f>S163*H163</f>
        <v>0</v>
      </c>
      <c r="U163" s="42"/>
      <c r="V163" s="42"/>
      <c r="W163" s="42"/>
      <c r="X163" s="42"/>
      <c r="Y163" s="42"/>
      <c r="Z163" s="42"/>
      <c r="AA163" s="42"/>
      <c r="AB163" s="42"/>
      <c r="AC163" s="42"/>
      <c r="AD163" s="42"/>
      <c r="AE163" s="42"/>
      <c r="AR163" s="227" t="s">
        <v>226</v>
      </c>
      <c r="AT163" s="227" t="s">
        <v>221</v>
      </c>
      <c r="AU163" s="227" t="s">
        <v>84</v>
      </c>
      <c r="AY163" s="20" t="s">
        <v>219</v>
      </c>
      <c r="BE163" s="228">
        <f>IF(N163="základní",J163,0)</f>
        <v>0</v>
      </c>
      <c r="BF163" s="228">
        <f>IF(N163="snížená",J163,0)</f>
        <v>0</v>
      </c>
      <c r="BG163" s="228">
        <f>IF(N163="zákl. přenesená",J163,0)</f>
        <v>0</v>
      </c>
      <c r="BH163" s="228">
        <f>IF(N163="sníž. přenesená",J163,0)</f>
        <v>0</v>
      </c>
      <c r="BI163" s="228">
        <f>IF(N163="nulová",J163,0)</f>
        <v>0</v>
      </c>
      <c r="BJ163" s="20" t="s">
        <v>84</v>
      </c>
      <c r="BK163" s="228">
        <f>ROUND(I163*H163,2)</f>
        <v>0</v>
      </c>
      <c r="BL163" s="20" t="s">
        <v>226</v>
      </c>
      <c r="BM163" s="227" t="s">
        <v>1328</v>
      </c>
    </row>
    <row r="164" s="2" customFormat="1">
      <c r="A164" s="42"/>
      <c r="B164" s="43"/>
      <c r="C164" s="44"/>
      <c r="D164" s="299" t="s">
        <v>1131</v>
      </c>
      <c r="E164" s="44"/>
      <c r="F164" s="300" t="s">
        <v>1226</v>
      </c>
      <c r="G164" s="44"/>
      <c r="H164" s="44"/>
      <c r="I164" s="277"/>
      <c r="J164" s="44"/>
      <c r="K164" s="44"/>
      <c r="L164" s="48"/>
      <c r="M164" s="278"/>
      <c r="N164" s="279"/>
      <c r="O164" s="88"/>
      <c r="P164" s="88"/>
      <c r="Q164" s="88"/>
      <c r="R164" s="88"/>
      <c r="S164" s="88"/>
      <c r="T164" s="89"/>
      <c r="U164" s="42"/>
      <c r="V164" s="42"/>
      <c r="W164" s="42"/>
      <c r="X164" s="42"/>
      <c r="Y164" s="42"/>
      <c r="Z164" s="42"/>
      <c r="AA164" s="42"/>
      <c r="AB164" s="42"/>
      <c r="AC164" s="42"/>
      <c r="AD164" s="42"/>
      <c r="AE164" s="42"/>
      <c r="AT164" s="20" t="s">
        <v>1131</v>
      </c>
      <c r="AU164" s="20" t="s">
        <v>84</v>
      </c>
    </row>
    <row r="165" s="2" customFormat="1">
      <c r="A165" s="42"/>
      <c r="B165" s="43"/>
      <c r="C165" s="44"/>
      <c r="D165" s="231" t="s">
        <v>663</v>
      </c>
      <c r="E165" s="44"/>
      <c r="F165" s="276" t="s">
        <v>1227</v>
      </c>
      <c r="G165" s="44"/>
      <c r="H165" s="44"/>
      <c r="I165" s="277"/>
      <c r="J165" s="44"/>
      <c r="K165" s="44"/>
      <c r="L165" s="48"/>
      <c r="M165" s="278"/>
      <c r="N165" s="279"/>
      <c r="O165" s="88"/>
      <c r="P165" s="88"/>
      <c r="Q165" s="88"/>
      <c r="R165" s="88"/>
      <c r="S165" s="88"/>
      <c r="T165" s="89"/>
      <c r="U165" s="42"/>
      <c r="V165" s="42"/>
      <c r="W165" s="42"/>
      <c r="X165" s="42"/>
      <c r="Y165" s="42"/>
      <c r="Z165" s="42"/>
      <c r="AA165" s="42"/>
      <c r="AB165" s="42"/>
      <c r="AC165" s="42"/>
      <c r="AD165" s="42"/>
      <c r="AE165" s="42"/>
      <c r="AT165" s="20" t="s">
        <v>663</v>
      </c>
      <c r="AU165" s="20" t="s">
        <v>84</v>
      </c>
    </row>
    <row r="166" s="2" customFormat="1" ht="37.8" customHeight="1">
      <c r="A166" s="42"/>
      <c r="B166" s="43"/>
      <c r="C166" s="216" t="s">
        <v>341</v>
      </c>
      <c r="D166" s="216" t="s">
        <v>221</v>
      </c>
      <c r="E166" s="217" t="s">
        <v>1228</v>
      </c>
      <c r="F166" s="218" t="s">
        <v>1229</v>
      </c>
      <c r="G166" s="219" t="s">
        <v>224</v>
      </c>
      <c r="H166" s="220">
        <v>800</v>
      </c>
      <c r="I166" s="221"/>
      <c r="J166" s="222">
        <f>ROUND(I166*H166,2)</f>
        <v>0</v>
      </c>
      <c r="K166" s="218" t="s">
        <v>1129</v>
      </c>
      <c r="L166" s="48"/>
      <c r="M166" s="223" t="s">
        <v>32</v>
      </c>
      <c r="N166" s="224" t="s">
        <v>48</v>
      </c>
      <c r="O166" s="88"/>
      <c r="P166" s="225">
        <f>O166*H166</f>
        <v>0</v>
      </c>
      <c r="Q166" s="225">
        <v>0</v>
      </c>
      <c r="R166" s="225">
        <f>Q166*H166</f>
        <v>0</v>
      </c>
      <c r="S166" s="225">
        <v>0</v>
      </c>
      <c r="T166" s="226">
        <f>S166*H166</f>
        <v>0</v>
      </c>
      <c r="U166" s="42"/>
      <c r="V166" s="42"/>
      <c r="W166" s="42"/>
      <c r="X166" s="42"/>
      <c r="Y166" s="42"/>
      <c r="Z166" s="42"/>
      <c r="AA166" s="42"/>
      <c r="AB166" s="42"/>
      <c r="AC166" s="42"/>
      <c r="AD166" s="42"/>
      <c r="AE166" s="42"/>
      <c r="AR166" s="227" t="s">
        <v>226</v>
      </c>
      <c r="AT166" s="227" t="s">
        <v>221</v>
      </c>
      <c r="AU166" s="227" t="s">
        <v>84</v>
      </c>
      <c r="AY166" s="20" t="s">
        <v>219</v>
      </c>
      <c r="BE166" s="228">
        <f>IF(N166="základní",J166,0)</f>
        <v>0</v>
      </c>
      <c r="BF166" s="228">
        <f>IF(N166="snížená",J166,0)</f>
        <v>0</v>
      </c>
      <c r="BG166" s="228">
        <f>IF(N166="zákl. přenesená",J166,0)</f>
        <v>0</v>
      </c>
      <c r="BH166" s="228">
        <f>IF(N166="sníž. přenesená",J166,0)</f>
        <v>0</v>
      </c>
      <c r="BI166" s="228">
        <f>IF(N166="nulová",J166,0)</f>
        <v>0</v>
      </c>
      <c r="BJ166" s="20" t="s">
        <v>84</v>
      </c>
      <c r="BK166" s="228">
        <f>ROUND(I166*H166,2)</f>
        <v>0</v>
      </c>
      <c r="BL166" s="20" t="s">
        <v>226</v>
      </c>
      <c r="BM166" s="227" t="s">
        <v>1329</v>
      </c>
    </row>
    <row r="167" s="2" customFormat="1">
      <c r="A167" s="42"/>
      <c r="B167" s="43"/>
      <c r="C167" s="44"/>
      <c r="D167" s="299" t="s">
        <v>1131</v>
      </c>
      <c r="E167" s="44"/>
      <c r="F167" s="300" t="s">
        <v>1231</v>
      </c>
      <c r="G167" s="44"/>
      <c r="H167" s="44"/>
      <c r="I167" s="277"/>
      <c r="J167" s="44"/>
      <c r="K167" s="44"/>
      <c r="L167" s="48"/>
      <c r="M167" s="278"/>
      <c r="N167" s="279"/>
      <c r="O167" s="88"/>
      <c r="P167" s="88"/>
      <c r="Q167" s="88"/>
      <c r="R167" s="88"/>
      <c r="S167" s="88"/>
      <c r="T167" s="89"/>
      <c r="U167" s="42"/>
      <c r="V167" s="42"/>
      <c r="W167" s="42"/>
      <c r="X167" s="42"/>
      <c r="Y167" s="42"/>
      <c r="Z167" s="42"/>
      <c r="AA167" s="42"/>
      <c r="AB167" s="42"/>
      <c r="AC167" s="42"/>
      <c r="AD167" s="42"/>
      <c r="AE167" s="42"/>
      <c r="AT167" s="20" t="s">
        <v>1131</v>
      </c>
      <c r="AU167" s="20" t="s">
        <v>84</v>
      </c>
    </row>
    <row r="168" s="2" customFormat="1">
      <c r="A168" s="42"/>
      <c r="B168" s="43"/>
      <c r="C168" s="44"/>
      <c r="D168" s="231" t="s">
        <v>663</v>
      </c>
      <c r="E168" s="44"/>
      <c r="F168" s="276" t="s">
        <v>1232</v>
      </c>
      <c r="G168" s="44"/>
      <c r="H168" s="44"/>
      <c r="I168" s="277"/>
      <c r="J168" s="44"/>
      <c r="K168" s="44"/>
      <c r="L168" s="48"/>
      <c r="M168" s="278"/>
      <c r="N168" s="279"/>
      <c r="O168" s="88"/>
      <c r="P168" s="88"/>
      <c r="Q168" s="88"/>
      <c r="R168" s="88"/>
      <c r="S168" s="88"/>
      <c r="T168" s="89"/>
      <c r="U168" s="42"/>
      <c r="V168" s="42"/>
      <c r="W168" s="42"/>
      <c r="X168" s="42"/>
      <c r="Y168" s="42"/>
      <c r="Z168" s="42"/>
      <c r="AA168" s="42"/>
      <c r="AB168" s="42"/>
      <c r="AC168" s="42"/>
      <c r="AD168" s="42"/>
      <c r="AE168" s="42"/>
      <c r="AT168" s="20" t="s">
        <v>663</v>
      </c>
      <c r="AU168" s="20" t="s">
        <v>84</v>
      </c>
    </row>
    <row r="169" s="13" customFormat="1">
      <c r="A169" s="13"/>
      <c r="B169" s="229"/>
      <c r="C169" s="230"/>
      <c r="D169" s="231" t="s">
        <v>228</v>
      </c>
      <c r="E169" s="232" t="s">
        <v>32</v>
      </c>
      <c r="F169" s="233" t="s">
        <v>1330</v>
      </c>
      <c r="G169" s="230"/>
      <c r="H169" s="234">
        <v>800</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77</v>
      </c>
      <c r="AY169" s="240" t="s">
        <v>219</v>
      </c>
    </row>
    <row r="170" s="14" customFormat="1">
      <c r="A170" s="14"/>
      <c r="B170" s="241"/>
      <c r="C170" s="242"/>
      <c r="D170" s="231" t="s">
        <v>228</v>
      </c>
      <c r="E170" s="243" t="s">
        <v>32</v>
      </c>
      <c r="F170" s="244" t="s">
        <v>231</v>
      </c>
      <c r="G170" s="242"/>
      <c r="H170" s="245">
        <v>800</v>
      </c>
      <c r="I170" s="246"/>
      <c r="J170" s="242"/>
      <c r="K170" s="242"/>
      <c r="L170" s="247"/>
      <c r="M170" s="248"/>
      <c r="N170" s="249"/>
      <c r="O170" s="249"/>
      <c r="P170" s="249"/>
      <c r="Q170" s="249"/>
      <c r="R170" s="249"/>
      <c r="S170" s="249"/>
      <c r="T170" s="250"/>
      <c r="U170" s="14"/>
      <c r="V170" s="14"/>
      <c r="W170" s="14"/>
      <c r="X170" s="14"/>
      <c r="Y170" s="14"/>
      <c r="Z170" s="14"/>
      <c r="AA170" s="14"/>
      <c r="AB170" s="14"/>
      <c r="AC170" s="14"/>
      <c r="AD170" s="14"/>
      <c r="AE170" s="14"/>
      <c r="AT170" s="251" t="s">
        <v>228</v>
      </c>
      <c r="AU170" s="251" t="s">
        <v>84</v>
      </c>
      <c r="AV170" s="14" t="s">
        <v>226</v>
      </c>
      <c r="AW170" s="14" t="s">
        <v>39</v>
      </c>
      <c r="AX170" s="14" t="s">
        <v>84</v>
      </c>
      <c r="AY170" s="251" t="s">
        <v>219</v>
      </c>
    </row>
    <row r="171" s="2" customFormat="1" ht="16.5" customHeight="1">
      <c r="A171" s="42"/>
      <c r="B171" s="43"/>
      <c r="C171" s="216" t="s">
        <v>346</v>
      </c>
      <c r="D171" s="216" t="s">
        <v>221</v>
      </c>
      <c r="E171" s="217" t="s">
        <v>1331</v>
      </c>
      <c r="F171" s="218" t="s">
        <v>1332</v>
      </c>
      <c r="G171" s="219" t="s">
        <v>224</v>
      </c>
      <c r="H171" s="220">
        <v>1.2</v>
      </c>
      <c r="I171" s="221"/>
      <c r="J171" s="222">
        <f>ROUND(I171*H171,2)</f>
        <v>0</v>
      </c>
      <c r="K171" s="218" t="s">
        <v>1129</v>
      </c>
      <c r="L171" s="48"/>
      <c r="M171" s="223" t="s">
        <v>32</v>
      </c>
      <c r="N171" s="224" t="s">
        <v>48</v>
      </c>
      <c r="O171" s="88"/>
      <c r="P171" s="225">
        <f>O171*H171</f>
        <v>0</v>
      </c>
      <c r="Q171" s="225">
        <v>2.34579</v>
      </c>
      <c r="R171" s="225">
        <f>Q171*H171</f>
        <v>2.8149479999999998</v>
      </c>
      <c r="S171" s="225">
        <v>0</v>
      </c>
      <c r="T171" s="226">
        <f>S171*H171</f>
        <v>0</v>
      </c>
      <c r="U171" s="42"/>
      <c r="V171" s="42"/>
      <c r="W171" s="42"/>
      <c r="X171" s="42"/>
      <c r="Y171" s="42"/>
      <c r="Z171" s="42"/>
      <c r="AA171" s="42"/>
      <c r="AB171" s="42"/>
      <c r="AC171" s="42"/>
      <c r="AD171" s="42"/>
      <c r="AE171" s="42"/>
      <c r="AR171" s="227" t="s">
        <v>226</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226</v>
      </c>
      <c r="BM171" s="227" t="s">
        <v>1333</v>
      </c>
    </row>
    <row r="172" s="2" customFormat="1">
      <c r="A172" s="42"/>
      <c r="B172" s="43"/>
      <c r="C172" s="44"/>
      <c r="D172" s="299" t="s">
        <v>1131</v>
      </c>
      <c r="E172" s="44"/>
      <c r="F172" s="300" t="s">
        <v>1334</v>
      </c>
      <c r="G172" s="44"/>
      <c r="H172" s="44"/>
      <c r="I172" s="277"/>
      <c r="J172" s="44"/>
      <c r="K172" s="44"/>
      <c r="L172" s="48"/>
      <c r="M172" s="278"/>
      <c r="N172" s="279"/>
      <c r="O172" s="88"/>
      <c r="P172" s="88"/>
      <c r="Q172" s="88"/>
      <c r="R172" s="88"/>
      <c r="S172" s="88"/>
      <c r="T172" s="89"/>
      <c r="U172" s="42"/>
      <c r="V172" s="42"/>
      <c r="W172" s="42"/>
      <c r="X172" s="42"/>
      <c r="Y172" s="42"/>
      <c r="Z172" s="42"/>
      <c r="AA172" s="42"/>
      <c r="AB172" s="42"/>
      <c r="AC172" s="42"/>
      <c r="AD172" s="42"/>
      <c r="AE172" s="42"/>
      <c r="AT172" s="20" t="s">
        <v>1131</v>
      </c>
      <c r="AU172" s="20" t="s">
        <v>84</v>
      </c>
    </row>
    <row r="173" s="2" customFormat="1">
      <c r="A173" s="42"/>
      <c r="B173" s="43"/>
      <c r="C173" s="44"/>
      <c r="D173" s="231" t="s">
        <v>663</v>
      </c>
      <c r="E173" s="44"/>
      <c r="F173" s="276" t="s">
        <v>1335</v>
      </c>
      <c r="G173" s="44"/>
      <c r="H173" s="44"/>
      <c r="I173" s="277"/>
      <c r="J173" s="44"/>
      <c r="K173" s="44"/>
      <c r="L173" s="48"/>
      <c r="M173" s="278"/>
      <c r="N173" s="279"/>
      <c r="O173" s="88"/>
      <c r="P173" s="88"/>
      <c r="Q173" s="88"/>
      <c r="R173" s="88"/>
      <c r="S173" s="88"/>
      <c r="T173" s="89"/>
      <c r="U173" s="42"/>
      <c r="V173" s="42"/>
      <c r="W173" s="42"/>
      <c r="X173" s="42"/>
      <c r="Y173" s="42"/>
      <c r="Z173" s="42"/>
      <c r="AA173" s="42"/>
      <c r="AB173" s="42"/>
      <c r="AC173" s="42"/>
      <c r="AD173" s="42"/>
      <c r="AE173" s="42"/>
      <c r="AT173" s="20" t="s">
        <v>663</v>
      </c>
      <c r="AU173" s="20" t="s">
        <v>84</v>
      </c>
    </row>
    <row r="174" s="13" customFormat="1">
      <c r="A174" s="13"/>
      <c r="B174" s="229"/>
      <c r="C174" s="230"/>
      <c r="D174" s="231" t="s">
        <v>228</v>
      </c>
      <c r="E174" s="232" t="s">
        <v>32</v>
      </c>
      <c r="F174" s="233" t="s">
        <v>1336</v>
      </c>
      <c r="G174" s="230"/>
      <c r="H174" s="234">
        <v>1.2</v>
      </c>
      <c r="I174" s="235"/>
      <c r="J174" s="230"/>
      <c r="K174" s="230"/>
      <c r="L174" s="236"/>
      <c r="M174" s="237"/>
      <c r="N174" s="238"/>
      <c r="O174" s="238"/>
      <c r="P174" s="238"/>
      <c r="Q174" s="238"/>
      <c r="R174" s="238"/>
      <c r="S174" s="238"/>
      <c r="T174" s="239"/>
      <c r="U174" s="13"/>
      <c r="V174" s="13"/>
      <c r="W174" s="13"/>
      <c r="X174" s="13"/>
      <c r="Y174" s="13"/>
      <c r="Z174" s="13"/>
      <c r="AA174" s="13"/>
      <c r="AB174" s="13"/>
      <c r="AC174" s="13"/>
      <c r="AD174" s="13"/>
      <c r="AE174" s="13"/>
      <c r="AT174" s="240" t="s">
        <v>228</v>
      </c>
      <c r="AU174" s="240" t="s">
        <v>84</v>
      </c>
      <c r="AV174" s="13" t="s">
        <v>86</v>
      </c>
      <c r="AW174" s="13" t="s">
        <v>39</v>
      </c>
      <c r="AX174" s="13" t="s">
        <v>77</v>
      </c>
      <c r="AY174" s="240" t="s">
        <v>219</v>
      </c>
    </row>
    <row r="175" s="14" customFormat="1">
      <c r="A175" s="14"/>
      <c r="B175" s="241"/>
      <c r="C175" s="242"/>
      <c r="D175" s="231" t="s">
        <v>228</v>
      </c>
      <c r="E175" s="243" t="s">
        <v>32</v>
      </c>
      <c r="F175" s="244" t="s">
        <v>231</v>
      </c>
      <c r="G175" s="242"/>
      <c r="H175" s="245">
        <v>1.2</v>
      </c>
      <c r="I175" s="246"/>
      <c r="J175" s="242"/>
      <c r="K175" s="242"/>
      <c r="L175" s="247"/>
      <c r="M175" s="248"/>
      <c r="N175" s="249"/>
      <c r="O175" s="249"/>
      <c r="P175" s="249"/>
      <c r="Q175" s="249"/>
      <c r="R175" s="249"/>
      <c r="S175" s="249"/>
      <c r="T175" s="250"/>
      <c r="U175" s="14"/>
      <c r="V175" s="14"/>
      <c r="W175" s="14"/>
      <c r="X175" s="14"/>
      <c r="Y175" s="14"/>
      <c r="Z175" s="14"/>
      <c r="AA175" s="14"/>
      <c r="AB175" s="14"/>
      <c r="AC175" s="14"/>
      <c r="AD175" s="14"/>
      <c r="AE175" s="14"/>
      <c r="AT175" s="251" t="s">
        <v>228</v>
      </c>
      <c r="AU175" s="251" t="s">
        <v>84</v>
      </c>
      <c r="AV175" s="14" t="s">
        <v>226</v>
      </c>
      <c r="AW175" s="14" t="s">
        <v>39</v>
      </c>
      <c r="AX175" s="14" t="s">
        <v>84</v>
      </c>
      <c r="AY175" s="251" t="s">
        <v>219</v>
      </c>
    </row>
    <row r="176" s="2" customFormat="1" ht="16.5" customHeight="1">
      <c r="A176" s="42"/>
      <c r="B176" s="43"/>
      <c r="C176" s="216" t="s">
        <v>350</v>
      </c>
      <c r="D176" s="216" t="s">
        <v>221</v>
      </c>
      <c r="E176" s="217" t="s">
        <v>1337</v>
      </c>
      <c r="F176" s="218" t="s">
        <v>1338</v>
      </c>
      <c r="G176" s="219" t="s">
        <v>637</v>
      </c>
      <c r="H176" s="220">
        <v>7</v>
      </c>
      <c r="I176" s="221"/>
      <c r="J176" s="222">
        <f>ROUND(I176*H176,2)</f>
        <v>0</v>
      </c>
      <c r="K176" s="218" t="s">
        <v>1129</v>
      </c>
      <c r="L176" s="48"/>
      <c r="M176" s="223" t="s">
        <v>32</v>
      </c>
      <c r="N176" s="224" t="s">
        <v>48</v>
      </c>
      <c r="O176" s="88"/>
      <c r="P176" s="225">
        <f>O176*H176</f>
        <v>0</v>
      </c>
      <c r="Q176" s="225">
        <v>0.0012999999999999999</v>
      </c>
      <c r="R176" s="225">
        <f>Q176*H176</f>
        <v>0.0091000000000000004</v>
      </c>
      <c r="S176" s="225">
        <v>0</v>
      </c>
      <c r="T176" s="226">
        <f>S176*H176</f>
        <v>0</v>
      </c>
      <c r="U176" s="42"/>
      <c r="V176" s="42"/>
      <c r="W176" s="42"/>
      <c r="X176" s="42"/>
      <c r="Y176" s="42"/>
      <c r="Z176" s="42"/>
      <c r="AA176" s="42"/>
      <c r="AB176" s="42"/>
      <c r="AC176" s="42"/>
      <c r="AD176" s="42"/>
      <c r="AE176" s="42"/>
      <c r="AR176" s="227" t="s">
        <v>226</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226</v>
      </c>
      <c r="BM176" s="227" t="s">
        <v>1339</v>
      </c>
    </row>
    <row r="177" s="2" customFormat="1">
      <c r="A177" s="42"/>
      <c r="B177" s="43"/>
      <c r="C177" s="44"/>
      <c r="D177" s="299" t="s">
        <v>1131</v>
      </c>
      <c r="E177" s="44"/>
      <c r="F177" s="300" t="s">
        <v>1340</v>
      </c>
      <c r="G177" s="44"/>
      <c r="H177" s="44"/>
      <c r="I177" s="277"/>
      <c r="J177" s="44"/>
      <c r="K177" s="44"/>
      <c r="L177" s="48"/>
      <c r="M177" s="278"/>
      <c r="N177" s="279"/>
      <c r="O177" s="88"/>
      <c r="P177" s="88"/>
      <c r="Q177" s="88"/>
      <c r="R177" s="88"/>
      <c r="S177" s="88"/>
      <c r="T177" s="89"/>
      <c r="U177" s="42"/>
      <c r="V177" s="42"/>
      <c r="W177" s="42"/>
      <c r="X177" s="42"/>
      <c r="Y177" s="42"/>
      <c r="Z177" s="42"/>
      <c r="AA177" s="42"/>
      <c r="AB177" s="42"/>
      <c r="AC177" s="42"/>
      <c r="AD177" s="42"/>
      <c r="AE177" s="42"/>
      <c r="AT177" s="20" t="s">
        <v>1131</v>
      </c>
      <c r="AU177" s="20" t="s">
        <v>84</v>
      </c>
    </row>
    <row r="178" s="2" customFormat="1">
      <c r="A178" s="42"/>
      <c r="B178" s="43"/>
      <c r="C178" s="44"/>
      <c r="D178" s="231" t="s">
        <v>663</v>
      </c>
      <c r="E178" s="44"/>
      <c r="F178" s="276" t="s">
        <v>1341</v>
      </c>
      <c r="G178" s="44"/>
      <c r="H178" s="44"/>
      <c r="I178" s="277"/>
      <c r="J178" s="44"/>
      <c r="K178" s="44"/>
      <c r="L178" s="48"/>
      <c r="M178" s="278"/>
      <c r="N178" s="279"/>
      <c r="O178" s="88"/>
      <c r="P178" s="88"/>
      <c r="Q178" s="88"/>
      <c r="R178" s="88"/>
      <c r="S178" s="88"/>
      <c r="T178" s="89"/>
      <c r="U178" s="42"/>
      <c r="V178" s="42"/>
      <c r="W178" s="42"/>
      <c r="X178" s="42"/>
      <c r="Y178" s="42"/>
      <c r="Z178" s="42"/>
      <c r="AA178" s="42"/>
      <c r="AB178" s="42"/>
      <c r="AC178" s="42"/>
      <c r="AD178" s="42"/>
      <c r="AE178" s="42"/>
      <c r="AT178" s="20" t="s">
        <v>663</v>
      </c>
      <c r="AU178" s="20" t="s">
        <v>84</v>
      </c>
    </row>
    <row r="179" s="13" customFormat="1">
      <c r="A179" s="13"/>
      <c r="B179" s="229"/>
      <c r="C179" s="230"/>
      <c r="D179" s="231" t="s">
        <v>228</v>
      </c>
      <c r="E179" s="232" t="s">
        <v>32</v>
      </c>
      <c r="F179" s="233" t="s">
        <v>1342</v>
      </c>
      <c r="G179" s="230"/>
      <c r="H179" s="234">
        <v>7</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77</v>
      </c>
      <c r="AY179" s="240" t="s">
        <v>219</v>
      </c>
    </row>
    <row r="180" s="14" customFormat="1">
      <c r="A180" s="14"/>
      <c r="B180" s="241"/>
      <c r="C180" s="242"/>
      <c r="D180" s="231" t="s">
        <v>228</v>
      </c>
      <c r="E180" s="243" t="s">
        <v>32</v>
      </c>
      <c r="F180" s="244" t="s">
        <v>231</v>
      </c>
      <c r="G180" s="242"/>
      <c r="H180" s="245">
        <v>7</v>
      </c>
      <c r="I180" s="246"/>
      <c r="J180" s="242"/>
      <c r="K180" s="242"/>
      <c r="L180" s="247"/>
      <c r="M180" s="248"/>
      <c r="N180" s="249"/>
      <c r="O180" s="249"/>
      <c r="P180" s="249"/>
      <c r="Q180" s="249"/>
      <c r="R180" s="249"/>
      <c r="S180" s="249"/>
      <c r="T180" s="250"/>
      <c r="U180" s="14"/>
      <c r="V180" s="14"/>
      <c r="W180" s="14"/>
      <c r="X180" s="14"/>
      <c r="Y180" s="14"/>
      <c r="Z180" s="14"/>
      <c r="AA180" s="14"/>
      <c r="AB180" s="14"/>
      <c r="AC180" s="14"/>
      <c r="AD180" s="14"/>
      <c r="AE180" s="14"/>
      <c r="AT180" s="251" t="s">
        <v>228</v>
      </c>
      <c r="AU180" s="251" t="s">
        <v>84</v>
      </c>
      <c r="AV180" s="14" t="s">
        <v>226</v>
      </c>
      <c r="AW180" s="14" t="s">
        <v>39</v>
      </c>
      <c r="AX180" s="14" t="s">
        <v>84</v>
      </c>
      <c r="AY180" s="251" t="s">
        <v>219</v>
      </c>
    </row>
    <row r="181" s="2" customFormat="1" ht="16.5" customHeight="1">
      <c r="A181" s="42"/>
      <c r="B181" s="43"/>
      <c r="C181" s="216" t="s">
        <v>355</v>
      </c>
      <c r="D181" s="216" t="s">
        <v>221</v>
      </c>
      <c r="E181" s="217" t="s">
        <v>1343</v>
      </c>
      <c r="F181" s="218" t="s">
        <v>1344</v>
      </c>
      <c r="G181" s="219" t="s">
        <v>637</v>
      </c>
      <c r="H181" s="220">
        <v>7</v>
      </c>
      <c r="I181" s="221"/>
      <c r="J181" s="222">
        <f>ROUND(I181*H181,2)</f>
        <v>0</v>
      </c>
      <c r="K181" s="218" t="s">
        <v>1129</v>
      </c>
      <c r="L181" s="48"/>
      <c r="M181" s="223" t="s">
        <v>32</v>
      </c>
      <c r="N181" s="224" t="s">
        <v>48</v>
      </c>
      <c r="O181" s="88"/>
      <c r="P181" s="225">
        <f>O181*H181</f>
        <v>0</v>
      </c>
      <c r="Q181" s="225">
        <v>4.0000000000000003E-05</v>
      </c>
      <c r="R181" s="225">
        <f>Q181*H181</f>
        <v>0.00028000000000000003</v>
      </c>
      <c r="S181" s="225">
        <v>0</v>
      </c>
      <c r="T181" s="226">
        <f>S181*H181</f>
        <v>0</v>
      </c>
      <c r="U181" s="42"/>
      <c r="V181" s="42"/>
      <c r="W181" s="42"/>
      <c r="X181" s="42"/>
      <c r="Y181" s="42"/>
      <c r="Z181" s="42"/>
      <c r="AA181" s="42"/>
      <c r="AB181" s="42"/>
      <c r="AC181" s="42"/>
      <c r="AD181" s="42"/>
      <c r="AE181" s="42"/>
      <c r="AR181" s="227" t="s">
        <v>226</v>
      </c>
      <c r="AT181" s="227" t="s">
        <v>221</v>
      </c>
      <c r="AU181" s="227" t="s">
        <v>84</v>
      </c>
      <c r="AY181" s="20" t="s">
        <v>219</v>
      </c>
      <c r="BE181" s="228">
        <f>IF(N181="základní",J181,0)</f>
        <v>0</v>
      </c>
      <c r="BF181" s="228">
        <f>IF(N181="snížená",J181,0)</f>
        <v>0</v>
      </c>
      <c r="BG181" s="228">
        <f>IF(N181="zákl. přenesená",J181,0)</f>
        <v>0</v>
      </c>
      <c r="BH181" s="228">
        <f>IF(N181="sníž. přenesená",J181,0)</f>
        <v>0</v>
      </c>
      <c r="BI181" s="228">
        <f>IF(N181="nulová",J181,0)</f>
        <v>0</v>
      </c>
      <c r="BJ181" s="20" t="s">
        <v>84</v>
      </c>
      <c r="BK181" s="228">
        <f>ROUND(I181*H181,2)</f>
        <v>0</v>
      </c>
      <c r="BL181" s="20" t="s">
        <v>226</v>
      </c>
      <c r="BM181" s="227" t="s">
        <v>1345</v>
      </c>
    </row>
    <row r="182" s="2" customFormat="1">
      <c r="A182" s="42"/>
      <c r="B182" s="43"/>
      <c r="C182" s="44"/>
      <c r="D182" s="299" t="s">
        <v>1131</v>
      </c>
      <c r="E182" s="44"/>
      <c r="F182" s="300" t="s">
        <v>1346</v>
      </c>
      <c r="G182" s="44"/>
      <c r="H182" s="44"/>
      <c r="I182" s="277"/>
      <c r="J182" s="44"/>
      <c r="K182" s="44"/>
      <c r="L182" s="48"/>
      <c r="M182" s="278"/>
      <c r="N182" s="279"/>
      <c r="O182" s="88"/>
      <c r="P182" s="88"/>
      <c r="Q182" s="88"/>
      <c r="R182" s="88"/>
      <c r="S182" s="88"/>
      <c r="T182" s="89"/>
      <c r="U182" s="42"/>
      <c r="V182" s="42"/>
      <c r="W182" s="42"/>
      <c r="X182" s="42"/>
      <c r="Y182" s="42"/>
      <c r="Z182" s="42"/>
      <c r="AA182" s="42"/>
      <c r="AB182" s="42"/>
      <c r="AC182" s="42"/>
      <c r="AD182" s="42"/>
      <c r="AE182" s="42"/>
      <c r="AT182" s="20" t="s">
        <v>1131</v>
      </c>
      <c r="AU182" s="20" t="s">
        <v>84</v>
      </c>
    </row>
    <row r="183" s="2" customFormat="1">
      <c r="A183" s="42"/>
      <c r="B183" s="43"/>
      <c r="C183" s="44"/>
      <c r="D183" s="231" t="s">
        <v>663</v>
      </c>
      <c r="E183" s="44"/>
      <c r="F183" s="276" t="s">
        <v>1347</v>
      </c>
      <c r="G183" s="44"/>
      <c r="H183" s="44"/>
      <c r="I183" s="277"/>
      <c r="J183" s="44"/>
      <c r="K183" s="44"/>
      <c r="L183" s="48"/>
      <c r="M183" s="278"/>
      <c r="N183" s="279"/>
      <c r="O183" s="88"/>
      <c r="P183" s="88"/>
      <c r="Q183" s="88"/>
      <c r="R183" s="88"/>
      <c r="S183" s="88"/>
      <c r="T183" s="89"/>
      <c r="U183" s="42"/>
      <c r="V183" s="42"/>
      <c r="W183" s="42"/>
      <c r="X183" s="42"/>
      <c r="Y183" s="42"/>
      <c r="Z183" s="42"/>
      <c r="AA183" s="42"/>
      <c r="AB183" s="42"/>
      <c r="AC183" s="42"/>
      <c r="AD183" s="42"/>
      <c r="AE183" s="42"/>
      <c r="AT183" s="20" t="s">
        <v>663</v>
      </c>
      <c r="AU183" s="20" t="s">
        <v>84</v>
      </c>
    </row>
    <row r="184" s="2" customFormat="1" ht="24.15" customHeight="1">
      <c r="A184" s="42"/>
      <c r="B184" s="43"/>
      <c r="C184" s="216" t="s">
        <v>362</v>
      </c>
      <c r="D184" s="216" t="s">
        <v>221</v>
      </c>
      <c r="E184" s="217" t="s">
        <v>1234</v>
      </c>
      <c r="F184" s="218" t="s">
        <v>1235</v>
      </c>
      <c r="G184" s="219" t="s">
        <v>637</v>
      </c>
      <c r="H184" s="220">
        <v>288</v>
      </c>
      <c r="I184" s="221"/>
      <c r="J184" s="222">
        <f>ROUND(I184*H184,2)</f>
        <v>0</v>
      </c>
      <c r="K184" s="218" t="s">
        <v>1129</v>
      </c>
      <c r="L184" s="48"/>
      <c r="M184" s="223" t="s">
        <v>32</v>
      </c>
      <c r="N184" s="224" t="s">
        <v>48</v>
      </c>
      <c r="O184" s="88"/>
      <c r="P184" s="225">
        <f>O184*H184</f>
        <v>0</v>
      </c>
      <c r="Q184" s="225">
        <v>0.00046999999999999999</v>
      </c>
      <c r="R184" s="225">
        <f>Q184*H184</f>
        <v>0.13536000000000001</v>
      </c>
      <c r="S184" s="225">
        <v>0</v>
      </c>
      <c r="T184" s="226">
        <f>S184*H184</f>
        <v>0</v>
      </c>
      <c r="U184" s="42"/>
      <c r="V184" s="42"/>
      <c r="W184" s="42"/>
      <c r="X184" s="42"/>
      <c r="Y184" s="42"/>
      <c r="Z184" s="42"/>
      <c r="AA184" s="42"/>
      <c r="AB184" s="42"/>
      <c r="AC184" s="42"/>
      <c r="AD184" s="42"/>
      <c r="AE184" s="42"/>
      <c r="AR184" s="227" t="s">
        <v>226</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226</v>
      </c>
      <c r="BM184" s="227" t="s">
        <v>1348</v>
      </c>
    </row>
    <row r="185" s="2" customFormat="1">
      <c r="A185" s="42"/>
      <c r="B185" s="43"/>
      <c r="C185" s="44"/>
      <c r="D185" s="299" t="s">
        <v>1131</v>
      </c>
      <c r="E185" s="44"/>
      <c r="F185" s="300" t="s">
        <v>1237</v>
      </c>
      <c r="G185" s="44"/>
      <c r="H185" s="44"/>
      <c r="I185" s="277"/>
      <c r="J185" s="44"/>
      <c r="K185" s="44"/>
      <c r="L185" s="48"/>
      <c r="M185" s="278"/>
      <c r="N185" s="279"/>
      <c r="O185" s="88"/>
      <c r="P185" s="88"/>
      <c r="Q185" s="88"/>
      <c r="R185" s="88"/>
      <c r="S185" s="88"/>
      <c r="T185" s="89"/>
      <c r="U185" s="42"/>
      <c r="V185" s="42"/>
      <c r="W185" s="42"/>
      <c r="X185" s="42"/>
      <c r="Y185" s="42"/>
      <c r="Z185" s="42"/>
      <c r="AA185" s="42"/>
      <c r="AB185" s="42"/>
      <c r="AC185" s="42"/>
      <c r="AD185" s="42"/>
      <c r="AE185" s="42"/>
      <c r="AT185" s="20" t="s">
        <v>1131</v>
      </c>
      <c r="AU185" s="20" t="s">
        <v>84</v>
      </c>
    </row>
    <row r="186" s="2" customFormat="1">
      <c r="A186" s="42"/>
      <c r="B186" s="43"/>
      <c r="C186" s="44"/>
      <c r="D186" s="231" t="s">
        <v>663</v>
      </c>
      <c r="E186" s="44"/>
      <c r="F186" s="276" t="s">
        <v>1238</v>
      </c>
      <c r="G186" s="44"/>
      <c r="H186" s="44"/>
      <c r="I186" s="277"/>
      <c r="J186" s="44"/>
      <c r="K186" s="44"/>
      <c r="L186" s="48"/>
      <c r="M186" s="278"/>
      <c r="N186" s="279"/>
      <c r="O186" s="88"/>
      <c r="P186" s="88"/>
      <c r="Q186" s="88"/>
      <c r="R186" s="88"/>
      <c r="S186" s="88"/>
      <c r="T186" s="89"/>
      <c r="U186" s="42"/>
      <c r="V186" s="42"/>
      <c r="W186" s="42"/>
      <c r="X186" s="42"/>
      <c r="Y186" s="42"/>
      <c r="Z186" s="42"/>
      <c r="AA186" s="42"/>
      <c r="AB186" s="42"/>
      <c r="AC186" s="42"/>
      <c r="AD186" s="42"/>
      <c r="AE186" s="42"/>
      <c r="AT186" s="20" t="s">
        <v>663</v>
      </c>
      <c r="AU186" s="20" t="s">
        <v>84</v>
      </c>
    </row>
    <row r="187" s="13" customFormat="1">
      <c r="A187" s="13"/>
      <c r="B187" s="229"/>
      <c r="C187" s="230"/>
      <c r="D187" s="231" t="s">
        <v>228</v>
      </c>
      <c r="E187" s="232" t="s">
        <v>32</v>
      </c>
      <c r="F187" s="233" t="s">
        <v>1289</v>
      </c>
      <c r="G187" s="230"/>
      <c r="H187" s="234">
        <v>288</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77</v>
      </c>
      <c r="AY187" s="240" t="s">
        <v>219</v>
      </c>
    </row>
    <row r="188" s="14" customFormat="1">
      <c r="A188" s="14"/>
      <c r="B188" s="241"/>
      <c r="C188" s="242"/>
      <c r="D188" s="231" t="s">
        <v>228</v>
      </c>
      <c r="E188" s="243" t="s">
        <v>32</v>
      </c>
      <c r="F188" s="244" t="s">
        <v>231</v>
      </c>
      <c r="G188" s="242"/>
      <c r="H188" s="245">
        <v>288</v>
      </c>
      <c r="I188" s="246"/>
      <c r="J188" s="242"/>
      <c r="K188" s="242"/>
      <c r="L188" s="247"/>
      <c r="M188" s="248"/>
      <c r="N188" s="249"/>
      <c r="O188" s="249"/>
      <c r="P188" s="249"/>
      <c r="Q188" s="249"/>
      <c r="R188" s="249"/>
      <c r="S188" s="249"/>
      <c r="T188" s="250"/>
      <c r="U188" s="14"/>
      <c r="V188" s="14"/>
      <c r="W188" s="14"/>
      <c r="X188" s="14"/>
      <c r="Y188" s="14"/>
      <c r="Z188" s="14"/>
      <c r="AA188" s="14"/>
      <c r="AB188" s="14"/>
      <c r="AC188" s="14"/>
      <c r="AD188" s="14"/>
      <c r="AE188" s="14"/>
      <c r="AT188" s="251" t="s">
        <v>228</v>
      </c>
      <c r="AU188" s="251" t="s">
        <v>84</v>
      </c>
      <c r="AV188" s="14" t="s">
        <v>226</v>
      </c>
      <c r="AW188" s="14" t="s">
        <v>39</v>
      </c>
      <c r="AX188" s="14" t="s">
        <v>84</v>
      </c>
      <c r="AY188" s="251" t="s">
        <v>219</v>
      </c>
    </row>
    <row r="189" s="2" customFormat="1" ht="16.5" customHeight="1">
      <c r="A189" s="42"/>
      <c r="B189" s="43"/>
      <c r="C189" s="216" t="s">
        <v>366</v>
      </c>
      <c r="D189" s="216" t="s">
        <v>221</v>
      </c>
      <c r="E189" s="217" t="s">
        <v>1239</v>
      </c>
      <c r="F189" s="218" t="s">
        <v>1240</v>
      </c>
      <c r="G189" s="219" t="s">
        <v>567</v>
      </c>
      <c r="H189" s="220">
        <v>14.1</v>
      </c>
      <c r="I189" s="221"/>
      <c r="J189" s="222">
        <f>ROUND(I189*H189,2)</f>
        <v>0</v>
      </c>
      <c r="K189" s="218" t="s">
        <v>1129</v>
      </c>
      <c r="L189" s="48"/>
      <c r="M189" s="223" t="s">
        <v>32</v>
      </c>
      <c r="N189" s="224" t="s">
        <v>48</v>
      </c>
      <c r="O189" s="88"/>
      <c r="P189" s="225">
        <f>O189*H189</f>
        <v>0</v>
      </c>
      <c r="Q189" s="225">
        <v>0</v>
      </c>
      <c r="R189" s="225">
        <f>Q189*H189</f>
        <v>0</v>
      </c>
      <c r="S189" s="225">
        <v>0</v>
      </c>
      <c r="T189" s="226">
        <f>S189*H189</f>
        <v>0</v>
      </c>
      <c r="U189" s="42"/>
      <c r="V189" s="42"/>
      <c r="W189" s="42"/>
      <c r="X189" s="42"/>
      <c r="Y189" s="42"/>
      <c r="Z189" s="42"/>
      <c r="AA189" s="42"/>
      <c r="AB189" s="42"/>
      <c r="AC189" s="42"/>
      <c r="AD189" s="42"/>
      <c r="AE189" s="42"/>
      <c r="AR189" s="227" t="s">
        <v>226</v>
      </c>
      <c r="AT189" s="227" t="s">
        <v>221</v>
      </c>
      <c r="AU189" s="227" t="s">
        <v>84</v>
      </c>
      <c r="AY189" s="20" t="s">
        <v>219</v>
      </c>
      <c r="BE189" s="228">
        <f>IF(N189="základní",J189,0)</f>
        <v>0</v>
      </c>
      <c r="BF189" s="228">
        <f>IF(N189="snížená",J189,0)</f>
        <v>0</v>
      </c>
      <c r="BG189" s="228">
        <f>IF(N189="zákl. přenesená",J189,0)</f>
        <v>0</v>
      </c>
      <c r="BH189" s="228">
        <f>IF(N189="sníž. přenesená",J189,0)</f>
        <v>0</v>
      </c>
      <c r="BI189" s="228">
        <f>IF(N189="nulová",J189,0)</f>
        <v>0</v>
      </c>
      <c r="BJ189" s="20" t="s">
        <v>84</v>
      </c>
      <c r="BK189" s="228">
        <f>ROUND(I189*H189,2)</f>
        <v>0</v>
      </c>
      <c r="BL189" s="20" t="s">
        <v>226</v>
      </c>
      <c r="BM189" s="227" t="s">
        <v>1349</v>
      </c>
    </row>
    <row r="190" s="2" customFormat="1">
      <c r="A190" s="42"/>
      <c r="B190" s="43"/>
      <c r="C190" s="44"/>
      <c r="D190" s="299" t="s">
        <v>1131</v>
      </c>
      <c r="E190" s="44"/>
      <c r="F190" s="300" t="s">
        <v>1242</v>
      </c>
      <c r="G190" s="44"/>
      <c r="H190" s="44"/>
      <c r="I190" s="277"/>
      <c r="J190" s="44"/>
      <c r="K190" s="44"/>
      <c r="L190" s="48"/>
      <c r="M190" s="278"/>
      <c r="N190" s="279"/>
      <c r="O190" s="88"/>
      <c r="P190" s="88"/>
      <c r="Q190" s="88"/>
      <c r="R190" s="88"/>
      <c r="S190" s="88"/>
      <c r="T190" s="89"/>
      <c r="U190" s="42"/>
      <c r="V190" s="42"/>
      <c r="W190" s="42"/>
      <c r="X190" s="42"/>
      <c r="Y190" s="42"/>
      <c r="Z190" s="42"/>
      <c r="AA190" s="42"/>
      <c r="AB190" s="42"/>
      <c r="AC190" s="42"/>
      <c r="AD190" s="42"/>
      <c r="AE190" s="42"/>
      <c r="AT190" s="20" t="s">
        <v>1131</v>
      </c>
      <c r="AU190" s="20" t="s">
        <v>84</v>
      </c>
    </row>
    <row r="191" s="2" customFormat="1">
      <c r="A191" s="42"/>
      <c r="B191" s="43"/>
      <c r="C191" s="44"/>
      <c r="D191" s="231" t="s">
        <v>663</v>
      </c>
      <c r="E191" s="44"/>
      <c r="F191" s="276" t="s">
        <v>1243</v>
      </c>
      <c r="G191" s="44"/>
      <c r="H191" s="44"/>
      <c r="I191" s="277"/>
      <c r="J191" s="44"/>
      <c r="K191" s="44"/>
      <c r="L191" s="48"/>
      <c r="M191" s="278"/>
      <c r="N191" s="279"/>
      <c r="O191" s="88"/>
      <c r="P191" s="88"/>
      <c r="Q191" s="88"/>
      <c r="R191" s="88"/>
      <c r="S191" s="88"/>
      <c r="T191" s="89"/>
      <c r="U191" s="42"/>
      <c r="V191" s="42"/>
      <c r="W191" s="42"/>
      <c r="X191" s="42"/>
      <c r="Y191" s="42"/>
      <c r="Z191" s="42"/>
      <c r="AA191" s="42"/>
      <c r="AB191" s="42"/>
      <c r="AC191" s="42"/>
      <c r="AD191" s="42"/>
      <c r="AE191" s="42"/>
      <c r="AT191" s="20" t="s">
        <v>663</v>
      </c>
      <c r="AU191" s="20" t="s">
        <v>84</v>
      </c>
    </row>
    <row r="192" s="2" customFormat="1" ht="37.8" customHeight="1">
      <c r="A192" s="42"/>
      <c r="B192" s="43"/>
      <c r="C192" s="216" t="s">
        <v>370</v>
      </c>
      <c r="D192" s="216" t="s">
        <v>221</v>
      </c>
      <c r="E192" s="217" t="s">
        <v>1350</v>
      </c>
      <c r="F192" s="218" t="s">
        <v>1351</v>
      </c>
      <c r="G192" s="219" t="s">
        <v>637</v>
      </c>
      <c r="H192" s="220">
        <v>100</v>
      </c>
      <c r="I192" s="221"/>
      <c r="J192" s="222">
        <f>ROUND(I192*H192,2)</f>
        <v>0</v>
      </c>
      <c r="K192" s="218" t="s">
        <v>1124</v>
      </c>
      <c r="L192" s="48"/>
      <c r="M192" s="223" t="s">
        <v>32</v>
      </c>
      <c r="N192" s="224" t="s">
        <v>48</v>
      </c>
      <c r="O192" s="88"/>
      <c r="P192" s="225">
        <f>O192*H192</f>
        <v>0</v>
      </c>
      <c r="Q192" s="225">
        <v>0</v>
      </c>
      <c r="R192" s="225">
        <f>Q192*H192</f>
        <v>0</v>
      </c>
      <c r="S192" s="225">
        <v>0</v>
      </c>
      <c r="T192" s="226">
        <f>S192*H192</f>
        <v>0</v>
      </c>
      <c r="U192" s="42"/>
      <c r="V192" s="42"/>
      <c r="W192" s="42"/>
      <c r="X192" s="42"/>
      <c r="Y192" s="42"/>
      <c r="Z192" s="42"/>
      <c r="AA192" s="42"/>
      <c r="AB192" s="42"/>
      <c r="AC192" s="42"/>
      <c r="AD192" s="42"/>
      <c r="AE192" s="42"/>
      <c r="AR192" s="227" t="s">
        <v>226</v>
      </c>
      <c r="AT192" s="227" t="s">
        <v>221</v>
      </c>
      <c r="AU192" s="227" t="s">
        <v>84</v>
      </c>
      <c r="AY192" s="20" t="s">
        <v>219</v>
      </c>
      <c r="BE192" s="228">
        <f>IF(N192="základní",J192,0)</f>
        <v>0</v>
      </c>
      <c r="BF192" s="228">
        <f>IF(N192="snížená",J192,0)</f>
        <v>0</v>
      </c>
      <c r="BG192" s="228">
        <f>IF(N192="zákl. přenesená",J192,0)</f>
        <v>0</v>
      </c>
      <c r="BH192" s="228">
        <f>IF(N192="sníž. přenesená",J192,0)</f>
        <v>0</v>
      </c>
      <c r="BI192" s="228">
        <f>IF(N192="nulová",J192,0)</f>
        <v>0</v>
      </c>
      <c r="BJ192" s="20" t="s">
        <v>84</v>
      </c>
      <c r="BK192" s="228">
        <f>ROUND(I192*H192,2)</f>
        <v>0</v>
      </c>
      <c r="BL192" s="20" t="s">
        <v>226</v>
      </c>
      <c r="BM192" s="227" t="s">
        <v>1352</v>
      </c>
    </row>
    <row r="193" s="2" customFormat="1">
      <c r="A193" s="42"/>
      <c r="B193" s="43"/>
      <c r="C193" s="44"/>
      <c r="D193" s="231" t="s">
        <v>663</v>
      </c>
      <c r="E193" s="44"/>
      <c r="F193" s="276" t="s">
        <v>1353</v>
      </c>
      <c r="G193" s="44"/>
      <c r="H193" s="44"/>
      <c r="I193" s="277"/>
      <c r="J193" s="44"/>
      <c r="K193" s="44"/>
      <c r="L193" s="48"/>
      <c r="M193" s="278"/>
      <c r="N193" s="279"/>
      <c r="O193" s="88"/>
      <c r="P193" s="88"/>
      <c r="Q193" s="88"/>
      <c r="R193" s="88"/>
      <c r="S193" s="88"/>
      <c r="T193" s="89"/>
      <c r="U193" s="42"/>
      <c r="V193" s="42"/>
      <c r="W193" s="42"/>
      <c r="X193" s="42"/>
      <c r="Y193" s="42"/>
      <c r="Z193" s="42"/>
      <c r="AA193" s="42"/>
      <c r="AB193" s="42"/>
      <c r="AC193" s="42"/>
      <c r="AD193" s="42"/>
      <c r="AE193" s="42"/>
      <c r="AT193" s="20" t="s">
        <v>663</v>
      </c>
      <c r="AU193" s="20" t="s">
        <v>84</v>
      </c>
    </row>
    <row r="194" s="12" customFormat="1" ht="25.92" customHeight="1">
      <c r="A194" s="12"/>
      <c r="B194" s="200"/>
      <c r="C194" s="201"/>
      <c r="D194" s="202" t="s">
        <v>76</v>
      </c>
      <c r="E194" s="203" t="s">
        <v>86</v>
      </c>
      <c r="F194" s="203" t="s">
        <v>1245</v>
      </c>
      <c r="G194" s="201"/>
      <c r="H194" s="201"/>
      <c r="I194" s="204"/>
      <c r="J194" s="205">
        <f>BK194</f>
        <v>0</v>
      </c>
      <c r="K194" s="201"/>
      <c r="L194" s="206"/>
      <c r="M194" s="207"/>
      <c r="N194" s="208"/>
      <c r="O194" s="208"/>
      <c r="P194" s="209">
        <f>SUM(P195:P242)</f>
        <v>0</v>
      </c>
      <c r="Q194" s="208"/>
      <c r="R194" s="209">
        <f>SUM(R195:R242)</f>
        <v>6.4717400000000005</v>
      </c>
      <c r="S194" s="208"/>
      <c r="T194" s="210">
        <f>SUM(T195:T242)</f>
        <v>0</v>
      </c>
      <c r="U194" s="12"/>
      <c r="V194" s="12"/>
      <c r="W194" s="12"/>
      <c r="X194" s="12"/>
      <c r="Y194" s="12"/>
      <c r="Z194" s="12"/>
      <c r="AA194" s="12"/>
      <c r="AB194" s="12"/>
      <c r="AC194" s="12"/>
      <c r="AD194" s="12"/>
      <c r="AE194" s="12"/>
      <c r="AR194" s="211" t="s">
        <v>84</v>
      </c>
      <c r="AT194" s="212" t="s">
        <v>76</v>
      </c>
      <c r="AU194" s="212" t="s">
        <v>77</v>
      </c>
      <c r="AY194" s="211" t="s">
        <v>219</v>
      </c>
      <c r="BK194" s="213">
        <f>SUM(BK195:BK242)</f>
        <v>0</v>
      </c>
    </row>
    <row r="195" s="2" customFormat="1" ht="24.15" customHeight="1">
      <c r="A195" s="42"/>
      <c r="B195" s="43"/>
      <c r="C195" s="216" t="s">
        <v>375</v>
      </c>
      <c r="D195" s="216" t="s">
        <v>221</v>
      </c>
      <c r="E195" s="217" t="s">
        <v>1246</v>
      </c>
      <c r="F195" s="218" t="s">
        <v>1247</v>
      </c>
      <c r="G195" s="219" t="s">
        <v>637</v>
      </c>
      <c r="H195" s="220">
        <v>563.20000000000005</v>
      </c>
      <c r="I195" s="221"/>
      <c r="J195" s="222">
        <f>ROUND(I195*H195,2)</f>
        <v>0</v>
      </c>
      <c r="K195" s="218" t="s">
        <v>1124</v>
      </c>
      <c r="L195" s="48"/>
      <c r="M195" s="223" t="s">
        <v>32</v>
      </c>
      <c r="N195" s="224" t="s">
        <v>48</v>
      </c>
      <c r="O195" s="88"/>
      <c r="P195" s="225">
        <f>O195*H195</f>
        <v>0</v>
      </c>
      <c r="Q195" s="225">
        <v>0</v>
      </c>
      <c r="R195" s="225">
        <f>Q195*H195</f>
        <v>0</v>
      </c>
      <c r="S195" s="225">
        <v>0</v>
      </c>
      <c r="T195" s="226">
        <f>S195*H195</f>
        <v>0</v>
      </c>
      <c r="U195" s="42"/>
      <c r="V195" s="42"/>
      <c r="W195" s="42"/>
      <c r="X195" s="42"/>
      <c r="Y195" s="42"/>
      <c r="Z195" s="42"/>
      <c r="AA195" s="42"/>
      <c r="AB195" s="42"/>
      <c r="AC195" s="42"/>
      <c r="AD195" s="42"/>
      <c r="AE195" s="42"/>
      <c r="AR195" s="227" t="s">
        <v>226</v>
      </c>
      <c r="AT195" s="227" t="s">
        <v>221</v>
      </c>
      <c r="AU195" s="227" t="s">
        <v>84</v>
      </c>
      <c r="AY195" s="20" t="s">
        <v>219</v>
      </c>
      <c r="BE195" s="228">
        <f>IF(N195="základní",J195,0)</f>
        <v>0</v>
      </c>
      <c r="BF195" s="228">
        <f>IF(N195="snížená",J195,0)</f>
        <v>0</v>
      </c>
      <c r="BG195" s="228">
        <f>IF(N195="zákl. přenesená",J195,0)</f>
        <v>0</v>
      </c>
      <c r="BH195" s="228">
        <f>IF(N195="sníž. přenesená",J195,0)</f>
        <v>0</v>
      </c>
      <c r="BI195" s="228">
        <f>IF(N195="nulová",J195,0)</f>
        <v>0</v>
      </c>
      <c r="BJ195" s="20" t="s">
        <v>84</v>
      </c>
      <c r="BK195" s="228">
        <f>ROUND(I195*H195,2)</f>
        <v>0</v>
      </c>
      <c r="BL195" s="20" t="s">
        <v>226</v>
      </c>
      <c r="BM195" s="227" t="s">
        <v>1354</v>
      </c>
    </row>
    <row r="196" s="2" customFormat="1">
      <c r="A196" s="42"/>
      <c r="B196" s="43"/>
      <c r="C196" s="44"/>
      <c r="D196" s="231" t="s">
        <v>663</v>
      </c>
      <c r="E196" s="44"/>
      <c r="F196" s="276" t="s">
        <v>1249</v>
      </c>
      <c r="G196" s="44"/>
      <c r="H196" s="44"/>
      <c r="I196" s="277"/>
      <c r="J196" s="44"/>
      <c r="K196" s="44"/>
      <c r="L196" s="48"/>
      <c r="M196" s="278"/>
      <c r="N196" s="279"/>
      <c r="O196" s="88"/>
      <c r="P196" s="88"/>
      <c r="Q196" s="88"/>
      <c r="R196" s="88"/>
      <c r="S196" s="88"/>
      <c r="T196" s="89"/>
      <c r="U196" s="42"/>
      <c r="V196" s="42"/>
      <c r="W196" s="42"/>
      <c r="X196" s="42"/>
      <c r="Y196" s="42"/>
      <c r="Z196" s="42"/>
      <c r="AA196" s="42"/>
      <c r="AB196" s="42"/>
      <c r="AC196" s="42"/>
      <c r="AD196" s="42"/>
      <c r="AE196" s="42"/>
      <c r="AT196" s="20" t="s">
        <v>663</v>
      </c>
      <c r="AU196" s="20" t="s">
        <v>84</v>
      </c>
    </row>
    <row r="197" s="2" customFormat="1" ht="24.15" customHeight="1">
      <c r="A197" s="42"/>
      <c r="B197" s="43"/>
      <c r="C197" s="216" t="s">
        <v>380</v>
      </c>
      <c r="D197" s="216" t="s">
        <v>221</v>
      </c>
      <c r="E197" s="217" t="s">
        <v>1170</v>
      </c>
      <c r="F197" s="218" t="s">
        <v>1171</v>
      </c>
      <c r="G197" s="219" t="s">
        <v>224</v>
      </c>
      <c r="H197" s="220">
        <v>1.5</v>
      </c>
      <c r="I197" s="221"/>
      <c r="J197" s="222">
        <f>ROUND(I197*H197,2)</f>
        <v>0</v>
      </c>
      <c r="K197" s="218" t="s">
        <v>1129</v>
      </c>
      <c r="L197" s="48"/>
      <c r="M197" s="223" t="s">
        <v>32</v>
      </c>
      <c r="N197" s="224" t="s">
        <v>48</v>
      </c>
      <c r="O197" s="88"/>
      <c r="P197" s="225">
        <f>O197*H197</f>
        <v>0</v>
      </c>
      <c r="Q197" s="225">
        <v>0.50948000000000004</v>
      </c>
      <c r="R197" s="225">
        <f>Q197*H197</f>
        <v>0.76422000000000012</v>
      </c>
      <c r="S197" s="225">
        <v>0</v>
      </c>
      <c r="T197" s="226">
        <f>S197*H197</f>
        <v>0</v>
      </c>
      <c r="U197" s="42"/>
      <c r="V197" s="42"/>
      <c r="W197" s="42"/>
      <c r="X197" s="42"/>
      <c r="Y197" s="42"/>
      <c r="Z197" s="42"/>
      <c r="AA197" s="42"/>
      <c r="AB197" s="42"/>
      <c r="AC197" s="42"/>
      <c r="AD197" s="42"/>
      <c r="AE197" s="42"/>
      <c r="AR197" s="227" t="s">
        <v>226</v>
      </c>
      <c r="AT197" s="227" t="s">
        <v>221</v>
      </c>
      <c r="AU197" s="227" t="s">
        <v>84</v>
      </c>
      <c r="AY197" s="20" t="s">
        <v>219</v>
      </c>
      <c r="BE197" s="228">
        <f>IF(N197="základní",J197,0)</f>
        <v>0</v>
      </c>
      <c r="BF197" s="228">
        <f>IF(N197="snížená",J197,0)</f>
        <v>0</v>
      </c>
      <c r="BG197" s="228">
        <f>IF(N197="zákl. přenesená",J197,0)</f>
        <v>0</v>
      </c>
      <c r="BH197" s="228">
        <f>IF(N197="sníž. přenesená",J197,0)</f>
        <v>0</v>
      </c>
      <c r="BI197" s="228">
        <f>IF(N197="nulová",J197,0)</f>
        <v>0</v>
      </c>
      <c r="BJ197" s="20" t="s">
        <v>84</v>
      </c>
      <c r="BK197" s="228">
        <f>ROUND(I197*H197,2)</f>
        <v>0</v>
      </c>
      <c r="BL197" s="20" t="s">
        <v>226</v>
      </c>
      <c r="BM197" s="227" t="s">
        <v>1355</v>
      </c>
    </row>
    <row r="198" s="2" customFormat="1">
      <c r="A198" s="42"/>
      <c r="B198" s="43"/>
      <c r="C198" s="44"/>
      <c r="D198" s="299" t="s">
        <v>1131</v>
      </c>
      <c r="E198" s="44"/>
      <c r="F198" s="300" t="s">
        <v>1173</v>
      </c>
      <c r="G198" s="44"/>
      <c r="H198" s="44"/>
      <c r="I198" s="277"/>
      <c r="J198" s="44"/>
      <c r="K198" s="44"/>
      <c r="L198" s="48"/>
      <c r="M198" s="278"/>
      <c r="N198" s="279"/>
      <c r="O198" s="88"/>
      <c r="P198" s="88"/>
      <c r="Q198" s="88"/>
      <c r="R198" s="88"/>
      <c r="S198" s="88"/>
      <c r="T198" s="89"/>
      <c r="U198" s="42"/>
      <c r="V198" s="42"/>
      <c r="W198" s="42"/>
      <c r="X198" s="42"/>
      <c r="Y198" s="42"/>
      <c r="Z198" s="42"/>
      <c r="AA198" s="42"/>
      <c r="AB198" s="42"/>
      <c r="AC198" s="42"/>
      <c r="AD198" s="42"/>
      <c r="AE198" s="42"/>
      <c r="AT198" s="20" t="s">
        <v>1131</v>
      </c>
      <c r="AU198" s="20" t="s">
        <v>84</v>
      </c>
    </row>
    <row r="199" s="2" customFormat="1">
      <c r="A199" s="42"/>
      <c r="B199" s="43"/>
      <c r="C199" s="44"/>
      <c r="D199" s="231" t="s">
        <v>663</v>
      </c>
      <c r="E199" s="44"/>
      <c r="F199" s="276" t="s">
        <v>1174</v>
      </c>
      <c r="G199" s="44"/>
      <c r="H199" s="44"/>
      <c r="I199" s="277"/>
      <c r="J199" s="44"/>
      <c r="K199" s="44"/>
      <c r="L199" s="48"/>
      <c r="M199" s="278"/>
      <c r="N199" s="279"/>
      <c r="O199" s="88"/>
      <c r="P199" s="88"/>
      <c r="Q199" s="88"/>
      <c r="R199" s="88"/>
      <c r="S199" s="88"/>
      <c r="T199" s="89"/>
      <c r="U199" s="42"/>
      <c r="V199" s="42"/>
      <c r="W199" s="42"/>
      <c r="X199" s="42"/>
      <c r="Y199" s="42"/>
      <c r="Z199" s="42"/>
      <c r="AA199" s="42"/>
      <c r="AB199" s="42"/>
      <c r="AC199" s="42"/>
      <c r="AD199" s="42"/>
      <c r="AE199" s="42"/>
      <c r="AT199" s="20" t="s">
        <v>663</v>
      </c>
      <c r="AU199" s="20" t="s">
        <v>84</v>
      </c>
    </row>
    <row r="200" s="2" customFormat="1" ht="37.8" customHeight="1">
      <c r="A200" s="42"/>
      <c r="B200" s="43"/>
      <c r="C200" s="216" t="s">
        <v>390</v>
      </c>
      <c r="D200" s="216" t="s">
        <v>221</v>
      </c>
      <c r="E200" s="217" t="s">
        <v>1185</v>
      </c>
      <c r="F200" s="218" t="s">
        <v>1186</v>
      </c>
      <c r="G200" s="219" t="s">
        <v>240</v>
      </c>
      <c r="H200" s="220">
        <v>160</v>
      </c>
      <c r="I200" s="221"/>
      <c r="J200" s="222">
        <f>ROUND(I200*H200,2)</f>
        <v>0</v>
      </c>
      <c r="K200" s="218" t="s">
        <v>1129</v>
      </c>
      <c r="L200" s="48"/>
      <c r="M200" s="223" t="s">
        <v>32</v>
      </c>
      <c r="N200" s="224" t="s">
        <v>48</v>
      </c>
      <c r="O200" s="88"/>
      <c r="P200" s="225">
        <f>O200*H200</f>
        <v>0</v>
      </c>
      <c r="Q200" s="225">
        <v>0.028060000000000002</v>
      </c>
      <c r="R200" s="225">
        <f>Q200*H200</f>
        <v>4.4896000000000003</v>
      </c>
      <c r="S200" s="225">
        <v>0</v>
      </c>
      <c r="T200" s="226">
        <f>S200*H200</f>
        <v>0</v>
      </c>
      <c r="U200" s="42"/>
      <c r="V200" s="42"/>
      <c r="W200" s="42"/>
      <c r="X200" s="42"/>
      <c r="Y200" s="42"/>
      <c r="Z200" s="42"/>
      <c r="AA200" s="42"/>
      <c r="AB200" s="42"/>
      <c r="AC200" s="42"/>
      <c r="AD200" s="42"/>
      <c r="AE200" s="42"/>
      <c r="AR200" s="227" t="s">
        <v>226</v>
      </c>
      <c r="AT200" s="227" t="s">
        <v>221</v>
      </c>
      <c r="AU200" s="227" t="s">
        <v>84</v>
      </c>
      <c r="AY200" s="20" t="s">
        <v>219</v>
      </c>
      <c r="BE200" s="228">
        <f>IF(N200="základní",J200,0)</f>
        <v>0</v>
      </c>
      <c r="BF200" s="228">
        <f>IF(N200="snížená",J200,0)</f>
        <v>0</v>
      </c>
      <c r="BG200" s="228">
        <f>IF(N200="zákl. přenesená",J200,0)</f>
        <v>0</v>
      </c>
      <c r="BH200" s="228">
        <f>IF(N200="sníž. přenesená",J200,0)</f>
        <v>0</v>
      </c>
      <c r="BI200" s="228">
        <f>IF(N200="nulová",J200,0)</f>
        <v>0</v>
      </c>
      <c r="BJ200" s="20" t="s">
        <v>84</v>
      </c>
      <c r="BK200" s="228">
        <f>ROUND(I200*H200,2)</f>
        <v>0</v>
      </c>
      <c r="BL200" s="20" t="s">
        <v>226</v>
      </c>
      <c r="BM200" s="227" t="s">
        <v>1356</v>
      </c>
    </row>
    <row r="201" s="2" customFormat="1">
      <c r="A201" s="42"/>
      <c r="B201" s="43"/>
      <c r="C201" s="44"/>
      <c r="D201" s="299" t="s">
        <v>1131</v>
      </c>
      <c r="E201" s="44"/>
      <c r="F201" s="300" t="s">
        <v>1188</v>
      </c>
      <c r="G201" s="44"/>
      <c r="H201" s="44"/>
      <c r="I201" s="277"/>
      <c r="J201" s="44"/>
      <c r="K201" s="44"/>
      <c r="L201" s="48"/>
      <c r="M201" s="278"/>
      <c r="N201" s="279"/>
      <c r="O201" s="88"/>
      <c r="P201" s="88"/>
      <c r="Q201" s="88"/>
      <c r="R201" s="88"/>
      <c r="S201" s="88"/>
      <c r="T201" s="89"/>
      <c r="U201" s="42"/>
      <c r="V201" s="42"/>
      <c r="W201" s="42"/>
      <c r="X201" s="42"/>
      <c r="Y201" s="42"/>
      <c r="Z201" s="42"/>
      <c r="AA201" s="42"/>
      <c r="AB201" s="42"/>
      <c r="AC201" s="42"/>
      <c r="AD201" s="42"/>
      <c r="AE201" s="42"/>
      <c r="AT201" s="20" t="s">
        <v>1131</v>
      </c>
      <c r="AU201" s="20" t="s">
        <v>84</v>
      </c>
    </row>
    <row r="202" s="2" customFormat="1">
      <c r="A202" s="42"/>
      <c r="B202" s="43"/>
      <c r="C202" s="44"/>
      <c r="D202" s="231" t="s">
        <v>663</v>
      </c>
      <c r="E202" s="44"/>
      <c r="F202" s="276" t="s">
        <v>1189</v>
      </c>
      <c r="G202" s="44"/>
      <c r="H202" s="44"/>
      <c r="I202" s="277"/>
      <c r="J202" s="44"/>
      <c r="K202" s="44"/>
      <c r="L202" s="48"/>
      <c r="M202" s="278"/>
      <c r="N202" s="279"/>
      <c r="O202" s="88"/>
      <c r="P202" s="88"/>
      <c r="Q202" s="88"/>
      <c r="R202" s="88"/>
      <c r="S202" s="88"/>
      <c r="T202" s="89"/>
      <c r="U202" s="42"/>
      <c r="V202" s="42"/>
      <c r="W202" s="42"/>
      <c r="X202" s="42"/>
      <c r="Y202" s="42"/>
      <c r="Z202" s="42"/>
      <c r="AA202" s="42"/>
      <c r="AB202" s="42"/>
      <c r="AC202" s="42"/>
      <c r="AD202" s="42"/>
      <c r="AE202" s="42"/>
      <c r="AT202" s="20" t="s">
        <v>663</v>
      </c>
      <c r="AU202" s="20" t="s">
        <v>84</v>
      </c>
    </row>
    <row r="203" s="2" customFormat="1" ht="37.8" customHeight="1">
      <c r="A203" s="42"/>
      <c r="B203" s="43"/>
      <c r="C203" s="216" t="s">
        <v>394</v>
      </c>
      <c r="D203" s="216" t="s">
        <v>221</v>
      </c>
      <c r="E203" s="217" t="s">
        <v>1301</v>
      </c>
      <c r="F203" s="218" t="s">
        <v>1302</v>
      </c>
      <c r="G203" s="219" t="s">
        <v>240</v>
      </c>
      <c r="H203" s="220">
        <v>2</v>
      </c>
      <c r="I203" s="221"/>
      <c r="J203" s="222">
        <f>ROUND(I203*H203,2)</f>
        <v>0</v>
      </c>
      <c r="K203" s="218" t="s">
        <v>1129</v>
      </c>
      <c r="L203" s="48"/>
      <c r="M203" s="223" t="s">
        <v>32</v>
      </c>
      <c r="N203" s="224" t="s">
        <v>48</v>
      </c>
      <c r="O203" s="88"/>
      <c r="P203" s="225">
        <f>O203*H203</f>
        <v>0</v>
      </c>
      <c r="Q203" s="225">
        <v>0.045760000000000002</v>
      </c>
      <c r="R203" s="225">
        <f>Q203*H203</f>
        <v>0.091520000000000004</v>
      </c>
      <c r="S203" s="225">
        <v>0</v>
      </c>
      <c r="T203" s="226">
        <f>S203*H203</f>
        <v>0</v>
      </c>
      <c r="U203" s="42"/>
      <c r="V203" s="42"/>
      <c r="W203" s="42"/>
      <c r="X203" s="42"/>
      <c r="Y203" s="42"/>
      <c r="Z203" s="42"/>
      <c r="AA203" s="42"/>
      <c r="AB203" s="42"/>
      <c r="AC203" s="42"/>
      <c r="AD203" s="42"/>
      <c r="AE203" s="42"/>
      <c r="AR203" s="227" t="s">
        <v>226</v>
      </c>
      <c r="AT203" s="227" t="s">
        <v>221</v>
      </c>
      <c r="AU203" s="227" t="s">
        <v>84</v>
      </c>
      <c r="AY203" s="20" t="s">
        <v>219</v>
      </c>
      <c r="BE203" s="228">
        <f>IF(N203="základní",J203,0)</f>
        <v>0</v>
      </c>
      <c r="BF203" s="228">
        <f>IF(N203="snížená",J203,0)</f>
        <v>0</v>
      </c>
      <c r="BG203" s="228">
        <f>IF(N203="zákl. přenesená",J203,0)</f>
        <v>0</v>
      </c>
      <c r="BH203" s="228">
        <f>IF(N203="sníž. přenesená",J203,0)</f>
        <v>0</v>
      </c>
      <c r="BI203" s="228">
        <f>IF(N203="nulová",J203,0)</f>
        <v>0</v>
      </c>
      <c r="BJ203" s="20" t="s">
        <v>84</v>
      </c>
      <c r="BK203" s="228">
        <f>ROUND(I203*H203,2)</f>
        <v>0</v>
      </c>
      <c r="BL203" s="20" t="s">
        <v>226</v>
      </c>
      <c r="BM203" s="227" t="s">
        <v>1357</v>
      </c>
    </row>
    <row r="204" s="2" customFormat="1">
      <c r="A204" s="42"/>
      <c r="B204" s="43"/>
      <c r="C204" s="44"/>
      <c r="D204" s="299" t="s">
        <v>1131</v>
      </c>
      <c r="E204" s="44"/>
      <c r="F204" s="300" t="s">
        <v>1304</v>
      </c>
      <c r="G204" s="44"/>
      <c r="H204" s="44"/>
      <c r="I204" s="277"/>
      <c r="J204" s="44"/>
      <c r="K204" s="44"/>
      <c r="L204" s="48"/>
      <c r="M204" s="278"/>
      <c r="N204" s="279"/>
      <c r="O204" s="88"/>
      <c r="P204" s="88"/>
      <c r="Q204" s="88"/>
      <c r="R204" s="88"/>
      <c r="S204" s="88"/>
      <c r="T204" s="89"/>
      <c r="U204" s="42"/>
      <c r="V204" s="42"/>
      <c r="W204" s="42"/>
      <c r="X204" s="42"/>
      <c r="Y204" s="42"/>
      <c r="Z204" s="42"/>
      <c r="AA204" s="42"/>
      <c r="AB204" s="42"/>
      <c r="AC204" s="42"/>
      <c r="AD204" s="42"/>
      <c r="AE204" s="42"/>
      <c r="AT204" s="20" t="s">
        <v>1131</v>
      </c>
      <c r="AU204" s="20" t="s">
        <v>84</v>
      </c>
    </row>
    <row r="205" s="2" customFormat="1">
      <c r="A205" s="42"/>
      <c r="B205" s="43"/>
      <c r="C205" s="44"/>
      <c r="D205" s="231" t="s">
        <v>663</v>
      </c>
      <c r="E205" s="44"/>
      <c r="F205" s="276" t="s">
        <v>1305</v>
      </c>
      <c r="G205" s="44"/>
      <c r="H205" s="44"/>
      <c r="I205" s="277"/>
      <c r="J205" s="44"/>
      <c r="K205" s="44"/>
      <c r="L205" s="48"/>
      <c r="M205" s="278"/>
      <c r="N205" s="279"/>
      <c r="O205" s="88"/>
      <c r="P205" s="88"/>
      <c r="Q205" s="88"/>
      <c r="R205" s="88"/>
      <c r="S205" s="88"/>
      <c r="T205" s="89"/>
      <c r="U205" s="42"/>
      <c r="V205" s="42"/>
      <c r="W205" s="42"/>
      <c r="X205" s="42"/>
      <c r="Y205" s="42"/>
      <c r="Z205" s="42"/>
      <c r="AA205" s="42"/>
      <c r="AB205" s="42"/>
      <c r="AC205" s="42"/>
      <c r="AD205" s="42"/>
      <c r="AE205" s="42"/>
      <c r="AT205" s="20" t="s">
        <v>663</v>
      </c>
      <c r="AU205" s="20" t="s">
        <v>84</v>
      </c>
    </row>
    <row r="206" s="2" customFormat="1" ht="37.8" customHeight="1">
      <c r="A206" s="42"/>
      <c r="B206" s="43"/>
      <c r="C206" s="216" t="s">
        <v>398</v>
      </c>
      <c r="D206" s="216" t="s">
        <v>221</v>
      </c>
      <c r="E206" s="217" t="s">
        <v>1190</v>
      </c>
      <c r="F206" s="218" t="s">
        <v>1191</v>
      </c>
      <c r="G206" s="219" t="s">
        <v>240</v>
      </c>
      <c r="H206" s="220">
        <v>44</v>
      </c>
      <c r="I206" s="221"/>
      <c r="J206" s="222">
        <f>ROUND(I206*H206,2)</f>
        <v>0</v>
      </c>
      <c r="K206" s="218" t="s">
        <v>1129</v>
      </c>
      <c r="L206" s="48"/>
      <c r="M206" s="223" t="s">
        <v>32</v>
      </c>
      <c r="N206" s="224" t="s">
        <v>48</v>
      </c>
      <c r="O206" s="88"/>
      <c r="P206" s="225">
        <f>O206*H206</f>
        <v>0</v>
      </c>
      <c r="Q206" s="225">
        <v>0.025600000000000001</v>
      </c>
      <c r="R206" s="225">
        <f>Q206*H206</f>
        <v>1.1264000000000001</v>
      </c>
      <c r="S206" s="225">
        <v>0</v>
      </c>
      <c r="T206" s="226">
        <f>S206*H206</f>
        <v>0</v>
      </c>
      <c r="U206" s="42"/>
      <c r="V206" s="42"/>
      <c r="W206" s="42"/>
      <c r="X206" s="42"/>
      <c r="Y206" s="42"/>
      <c r="Z206" s="42"/>
      <c r="AA206" s="42"/>
      <c r="AB206" s="42"/>
      <c r="AC206" s="42"/>
      <c r="AD206" s="42"/>
      <c r="AE206" s="42"/>
      <c r="AR206" s="227" t="s">
        <v>226</v>
      </c>
      <c r="AT206" s="227" t="s">
        <v>221</v>
      </c>
      <c r="AU206" s="227" t="s">
        <v>84</v>
      </c>
      <c r="AY206" s="20" t="s">
        <v>219</v>
      </c>
      <c r="BE206" s="228">
        <f>IF(N206="základní",J206,0)</f>
        <v>0</v>
      </c>
      <c r="BF206" s="228">
        <f>IF(N206="snížená",J206,0)</f>
        <v>0</v>
      </c>
      <c r="BG206" s="228">
        <f>IF(N206="zákl. přenesená",J206,0)</f>
        <v>0</v>
      </c>
      <c r="BH206" s="228">
        <f>IF(N206="sníž. přenesená",J206,0)</f>
        <v>0</v>
      </c>
      <c r="BI206" s="228">
        <f>IF(N206="nulová",J206,0)</f>
        <v>0</v>
      </c>
      <c r="BJ206" s="20" t="s">
        <v>84</v>
      </c>
      <c r="BK206" s="228">
        <f>ROUND(I206*H206,2)</f>
        <v>0</v>
      </c>
      <c r="BL206" s="20" t="s">
        <v>226</v>
      </c>
      <c r="BM206" s="227" t="s">
        <v>1358</v>
      </c>
    </row>
    <row r="207" s="2" customFormat="1">
      <c r="A207" s="42"/>
      <c r="B207" s="43"/>
      <c r="C207" s="44"/>
      <c r="D207" s="299" t="s">
        <v>1131</v>
      </c>
      <c r="E207" s="44"/>
      <c r="F207" s="300" t="s">
        <v>1193</v>
      </c>
      <c r="G207" s="44"/>
      <c r="H207" s="44"/>
      <c r="I207" s="277"/>
      <c r="J207" s="44"/>
      <c r="K207" s="44"/>
      <c r="L207" s="48"/>
      <c r="M207" s="278"/>
      <c r="N207" s="279"/>
      <c r="O207" s="88"/>
      <c r="P207" s="88"/>
      <c r="Q207" s="88"/>
      <c r="R207" s="88"/>
      <c r="S207" s="88"/>
      <c r="T207" s="89"/>
      <c r="U207" s="42"/>
      <c r="V207" s="42"/>
      <c r="W207" s="42"/>
      <c r="X207" s="42"/>
      <c r="Y207" s="42"/>
      <c r="Z207" s="42"/>
      <c r="AA207" s="42"/>
      <c r="AB207" s="42"/>
      <c r="AC207" s="42"/>
      <c r="AD207" s="42"/>
      <c r="AE207" s="42"/>
      <c r="AT207" s="20" t="s">
        <v>1131</v>
      </c>
      <c r="AU207" s="20" t="s">
        <v>84</v>
      </c>
    </row>
    <row r="208" s="2" customFormat="1">
      <c r="A208" s="42"/>
      <c r="B208" s="43"/>
      <c r="C208" s="44"/>
      <c r="D208" s="231" t="s">
        <v>663</v>
      </c>
      <c r="E208" s="44"/>
      <c r="F208" s="276" t="s">
        <v>1194</v>
      </c>
      <c r="G208" s="44"/>
      <c r="H208" s="44"/>
      <c r="I208" s="277"/>
      <c r="J208" s="44"/>
      <c r="K208" s="44"/>
      <c r="L208" s="48"/>
      <c r="M208" s="278"/>
      <c r="N208" s="279"/>
      <c r="O208" s="88"/>
      <c r="P208" s="88"/>
      <c r="Q208" s="88"/>
      <c r="R208" s="88"/>
      <c r="S208" s="88"/>
      <c r="T208" s="89"/>
      <c r="U208" s="42"/>
      <c r="V208" s="42"/>
      <c r="W208" s="42"/>
      <c r="X208" s="42"/>
      <c r="Y208" s="42"/>
      <c r="Z208" s="42"/>
      <c r="AA208" s="42"/>
      <c r="AB208" s="42"/>
      <c r="AC208" s="42"/>
      <c r="AD208" s="42"/>
      <c r="AE208" s="42"/>
      <c r="AT208" s="20" t="s">
        <v>663</v>
      </c>
      <c r="AU208" s="20" t="s">
        <v>84</v>
      </c>
    </row>
    <row r="209" s="2" customFormat="1" ht="21.75" customHeight="1">
      <c r="A209" s="42"/>
      <c r="B209" s="43"/>
      <c r="C209" s="216" t="s">
        <v>410</v>
      </c>
      <c r="D209" s="216" t="s">
        <v>221</v>
      </c>
      <c r="E209" s="217" t="s">
        <v>1254</v>
      </c>
      <c r="F209" s="218" t="s">
        <v>1255</v>
      </c>
      <c r="G209" s="219" t="s">
        <v>259</v>
      </c>
      <c r="H209" s="220">
        <v>105.59999999999999</v>
      </c>
      <c r="I209" s="221"/>
      <c r="J209" s="222">
        <f>ROUND(I209*H209,2)</f>
        <v>0</v>
      </c>
      <c r="K209" s="218" t="s">
        <v>1124</v>
      </c>
      <c r="L209" s="48"/>
      <c r="M209" s="223" t="s">
        <v>32</v>
      </c>
      <c r="N209" s="224" t="s">
        <v>48</v>
      </c>
      <c r="O209" s="88"/>
      <c r="P209" s="225">
        <f>O209*H209</f>
        <v>0</v>
      </c>
      <c r="Q209" s="225">
        <v>0</v>
      </c>
      <c r="R209" s="225">
        <f>Q209*H209</f>
        <v>0</v>
      </c>
      <c r="S209" s="225">
        <v>0</v>
      </c>
      <c r="T209" s="226">
        <f>S209*H209</f>
        <v>0</v>
      </c>
      <c r="U209" s="42"/>
      <c r="V209" s="42"/>
      <c r="W209" s="42"/>
      <c r="X209" s="42"/>
      <c r="Y209" s="42"/>
      <c r="Z209" s="42"/>
      <c r="AA209" s="42"/>
      <c r="AB209" s="42"/>
      <c r="AC209" s="42"/>
      <c r="AD209" s="42"/>
      <c r="AE209" s="42"/>
      <c r="AR209" s="227" t="s">
        <v>226</v>
      </c>
      <c r="AT209" s="227" t="s">
        <v>221</v>
      </c>
      <c r="AU209" s="227" t="s">
        <v>84</v>
      </c>
      <c r="AY209" s="20" t="s">
        <v>219</v>
      </c>
      <c r="BE209" s="228">
        <f>IF(N209="základní",J209,0)</f>
        <v>0</v>
      </c>
      <c r="BF209" s="228">
        <f>IF(N209="snížená",J209,0)</f>
        <v>0</v>
      </c>
      <c r="BG209" s="228">
        <f>IF(N209="zákl. přenesená",J209,0)</f>
        <v>0</v>
      </c>
      <c r="BH209" s="228">
        <f>IF(N209="sníž. přenesená",J209,0)</f>
        <v>0</v>
      </c>
      <c r="BI209" s="228">
        <f>IF(N209="nulová",J209,0)</f>
        <v>0</v>
      </c>
      <c r="BJ209" s="20" t="s">
        <v>84</v>
      </c>
      <c r="BK209" s="228">
        <f>ROUND(I209*H209,2)</f>
        <v>0</v>
      </c>
      <c r="BL209" s="20" t="s">
        <v>226</v>
      </c>
      <c r="BM209" s="227" t="s">
        <v>1359</v>
      </c>
    </row>
    <row r="210" s="2" customFormat="1">
      <c r="A210" s="42"/>
      <c r="B210" s="43"/>
      <c r="C210" s="44"/>
      <c r="D210" s="231" t="s">
        <v>663</v>
      </c>
      <c r="E210" s="44"/>
      <c r="F210" s="276" t="s">
        <v>1257</v>
      </c>
      <c r="G210" s="44"/>
      <c r="H210" s="44"/>
      <c r="I210" s="277"/>
      <c r="J210" s="44"/>
      <c r="K210" s="44"/>
      <c r="L210" s="48"/>
      <c r="M210" s="278"/>
      <c r="N210" s="279"/>
      <c r="O210" s="88"/>
      <c r="P210" s="88"/>
      <c r="Q210" s="88"/>
      <c r="R210" s="88"/>
      <c r="S210" s="88"/>
      <c r="T210" s="89"/>
      <c r="U210" s="42"/>
      <c r="V210" s="42"/>
      <c r="W210" s="42"/>
      <c r="X210" s="42"/>
      <c r="Y210" s="42"/>
      <c r="Z210" s="42"/>
      <c r="AA210" s="42"/>
      <c r="AB210" s="42"/>
      <c r="AC210" s="42"/>
      <c r="AD210" s="42"/>
      <c r="AE210" s="42"/>
      <c r="AT210" s="20" t="s">
        <v>663</v>
      </c>
      <c r="AU210" s="20" t="s">
        <v>84</v>
      </c>
    </row>
    <row r="211" s="2" customFormat="1" ht="21.75" customHeight="1">
      <c r="A211" s="42"/>
      <c r="B211" s="43"/>
      <c r="C211" s="216" t="s">
        <v>419</v>
      </c>
      <c r="D211" s="216" t="s">
        <v>221</v>
      </c>
      <c r="E211" s="217" t="s">
        <v>1258</v>
      </c>
      <c r="F211" s="218" t="s">
        <v>1259</v>
      </c>
      <c r="G211" s="219" t="s">
        <v>259</v>
      </c>
      <c r="H211" s="220">
        <v>76.799999999999997</v>
      </c>
      <c r="I211" s="221"/>
      <c r="J211" s="222">
        <f>ROUND(I211*H211,2)</f>
        <v>0</v>
      </c>
      <c r="K211" s="218" t="s">
        <v>1124</v>
      </c>
      <c r="L211" s="48"/>
      <c r="M211" s="223" t="s">
        <v>32</v>
      </c>
      <c r="N211" s="224" t="s">
        <v>48</v>
      </c>
      <c r="O211" s="88"/>
      <c r="P211" s="225">
        <f>O211*H211</f>
        <v>0</v>
      </c>
      <c r="Q211" s="225">
        <v>0</v>
      </c>
      <c r="R211" s="225">
        <f>Q211*H211</f>
        <v>0</v>
      </c>
      <c r="S211" s="225">
        <v>0</v>
      </c>
      <c r="T211" s="226">
        <f>S211*H211</f>
        <v>0</v>
      </c>
      <c r="U211" s="42"/>
      <c r="V211" s="42"/>
      <c r="W211" s="42"/>
      <c r="X211" s="42"/>
      <c r="Y211" s="42"/>
      <c r="Z211" s="42"/>
      <c r="AA211" s="42"/>
      <c r="AB211" s="42"/>
      <c r="AC211" s="42"/>
      <c r="AD211" s="42"/>
      <c r="AE211" s="42"/>
      <c r="AR211" s="227" t="s">
        <v>226</v>
      </c>
      <c r="AT211" s="227" t="s">
        <v>221</v>
      </c>
      <c r="AU211" s="227" t="s">
        <v>84</v>
      </c>
      <c r="AY211" s="20" t="s">
        <v>219</v>
      </c>
      <c r="BE211" s="228">
        <f>IF(N211="základní",J211,0)</f>
        <v>0</v>
      </c>
      <c r="BF211" s="228">
        <f>IF(N211="snížená",J211,0)</f>
        <v>0</v>
      </c>
      <c r="BG211" s="228">
        <f>IF(N211="zákl. přenesená",J211,0)</f>
        <v>0</v>
      </c>
      <c r="BH211" s="228">
        <f>IF(N211="sníž. přenesená",J211,0)</f>
        <v>0</v>
      </c>
      <c r="BI211" s="228">
        <f>IF(N211="nulová",J211,0)</f>
        <v>0</v>
      </c>
      <c r="BJ211" s="20" t="s">
        <v>84</v>
      </c>
      <c r="BK211" s="228">
        <f>ROUND(I211*H211,2)</f>
        <v>0</v>
      </c>
      <c r="BL211" s="20" t="s">
        <v>226</v>
      </c>
      <c r="BM211" s="227" t="s">
        <v>1360</v>
      </c>
    </row>
    <row r="212" s="2" customFormat="1">
      <c r="A212" s="42"/>
      <c r="B212" s="43"/>
      <c r="C212" s="44"/>
      <c r="D212" s="231" t="s">
        <v>663</v>
      </c>
      <c r="E212" s="44"/>
      <c r="F212" s="276" t="s">
        <v>1261</v>
      </c>
      <c r="G212" s="44"/>
      <c r="H212" s="44"/>
      <c r="I212" s="277"/>
      <c r="J212" s="44"/>
      <c r="K212" s="44"/>
      <c r="L212" s="48"/>
      <c r="M212" s="278"/>
      <c r="N212" s="279"/>
      <c r="O212" s="88"/>
      <c r="P212" s="88"/>
      <c r="Q212" s="88"/>
      <c r="R212" s="88"/>
      <c r="S212" s="88"/>
      <c r="T212" s="89"/>
      <c r="U212" s="42"/>
      <c r="V212" s="42"/>
      <c r="W212" s="42"/>
      <c r="X212" s="42"/>
      <c r="Y212" s="42"/>
      <c r="Z212" s="42"/>
      <c r="AA212" s="42"/>
      <c r="AB212" s="42"/>
      <c r="AC212" s="42"/>
      <c r="AD212" s="42"/>
      <c r="AE212" s="42"/>
      <c r="AT212" s="20" t="s">
        <v>663</v>
      </c>
      <c r="AU212" s="20" t="s">
        <v>84</v>
      </c>
    </row>
    <row r="213" s="2" customFormat="1" ht="24.15" customHeight="1">
      <c r="A213" s="42"/>
      <c r="B213" s="43"/>
      <c r="C213" s="216" t="s">
        <v>423</v>
      </c>
      <c r="D213" s="216" t="s">
        <v>221</v>
      </c>
      <c r="E213" s="217" t="s">
        <v>1361</v>
      </c>
      <c r="F213" s="218" t="s">
        <v>1311</v>
      </c>
      <c r="G213" s="219" t="s">
        <v>637</v>
      </c>
      <c r="H213" s="220">
        <v>100</v>
      </c>
      <c r="I213" s="221"/>
      <c r="J213" s="222">
        <f>ROUND(I213*H213,2)</f>
        <v>0</v>
      </c>
      <c r="K213" s="218" t="s">
        <v>1129</v>
      </c>
      <c r="L213" s="48"/>
      <c r="M213" s="223" t="s">
        <v>32</v>
      </c>
      <c r="N213" s="224" t="s">
        <v>48</v>
      </c>
      <c r="O213" s="88"/>
      <c r="P213" s="225">
        <f>O213*H213</f>
        <v>0</v>
      </c>
      <c r="Q213" s="225">
        <v>0</v>
      </c>
      <c r="R213" s="225">
        <f>Q213*H213</f>
        <v>0</v>
      </c>
      <c r="S213" s="225">
        <v>0</v>
      </c>
      <c r="T213" s="226">
        <f>S213*H213</f>
        <v>0</v>
      </c>
      <c r="U213" s="42"/>
      <c r="V213" s="42"/>
      <c r="W213" s="42"/>
      <c r="X213" s="42"/>
      <c r="Y213" s="42"/>
      <c r="Z213" s="42"/>
      <c r="AA213" s="42"/>
      <c r="AB213" s="42"/>
      <c r="AC213" s="42"/>
      <c r="AD213" s="42"/>
      <c r="AE213" s="42"/>
      <c r="AR213" s="227" t="s">
        <v>226</v>
      </c>
      <c r="AT213" s="227" t="s">
        <v>221</v>
      </c>
      <c r="AU213" s="227" t="s">
        <v>84</v>
      </c>
      <c r="AY213" s="20" t="s">
        <v>219</v>
      </c>
      <c r="BE213" s="228">
        <f>IF(N213="základní",J213,0)</f>
        <v>0</v>
      </c>
      <c r="BF213" s="228">
        <f>IF(N213="snížená",J213,0)</f>
        <v>0</v>
      </c>
      <c r="BG213" s="228">
        <f>IF(N213="zákl. přenesená",J213,0)</f>
        <v>0</v>
      </c>
      <c r="BH213" s="228">
        <f>IF(N213="sníž. přenesená",J213,0)</f>
        <v>0</v>
      </c>
      <c r="BI213" s="228">
        <f>IF(N213="nulová",J213,0)</f>
        <v>0</v>
      </c>
      <c r="BJ213" s="20" t="s">
        <v>84</v>
      </c>
      <c r="BK213" s="228">
        <f>ROUND(I213*H213,2)</f>
        <v>0</v>
      </c>
      <c r="BL213" s="20" t="s">
        <v>226</v>
      </c>
      <c r="BM213" s="227" t="s">
        <v>1362</v>
      </c>
    </row>
    <row r="214" s="2" customFormat="1">
      <c r="A214" s="42"/>
      <c r="B214" s="43"/>
      <c r="C214" s="44"/>
      <c r="D214" s="299" t="s">
        <v>1131</v>
      </c>
      <c r="E214" s="44"/>
      <c r="F214" s="300" t="s">
        <v>1363</v>
      </c>
      <c r="G214" s="44"/>
      <c r="H214" s="44"/>
      <c r="I214" s="277"/>
      <c r="J214" s="44"/>
      <c r="K214" s="44"/>
      <c r="L214" s="48"/>
      <c r="M214" s="278"/>
      <c r="N214" s="279"/>
      <c r="O214" s="88"/>
      <c r="P214" s="88"/>
      <c r="Q214" s="88"/>
      <c r="R214" s="88"/>
      <c r="S214" s="88"/>
      <c r="T214" s="89"/>
      <c r="U214" s="42"/>
      <c r="V214" s="42"/>
      <c r="W214" s="42"/>
      <c r="X214" s="42"/>
      <c r="Y214" s="42"/>
      <c r="Z214" s="42"/>
      <c r="AA214" s="42"/>
      <c r="AB214" s="42"/>
      <c r="AC214" s="42"/>
      <c r="AD214" s="42"/>
      <c r="AE214" s="42"/>
      <c r="AT214" s="20" t="s">
        <v>1131</v>
      </c>
      <c r="AU214" s="20" t="s">
        <v>84</v>
      </c>
    </row>
    <row r="215" s="2" customFormat="1">
      <c r="A215" s="42"/>
      <c r="B215" s="43"/>
      <c r="C215" s="44"/>
      <c r="D215" s="231" t="s">
        <v>663</v>
      </c>
      <c r="E215" s="44"/>
      <c r="F215" s="276" t="s">
        <v>1314</v>
      </c>
      <c r="G215" s="44"/>
      <c r="H215" s="44"/>
      <c r="I215" s="277"/>
      <c r="J215" s="44"/>
      <c r="K215" s="44"/>
      <c r="L215" s="48"/>
      <c r="M215" s="278"/>
      <c r="N215" s="279"/>
      <c r="O215" s="88"/>
      <c r="P215" s="88"/>
      <c r="Q215" s="88"/>
      <c r="R215" s="88"/>
      <c r="S215" s="88"/>
      <c r="T215" s="89"/>
      <c r="U215" s="42"/>
      <c r="V215" s="42"/>
      <c r="W215" s="42"/>
      <c r="X215" s="42"/>
      <c r="Y215" s="42"/>
      <c r="Z215" s="42"/>
      <c r="AA215" s="42"/>
      <c r="AB215" s="42"/>
      <c r="AC215" s="42"/>
      <c r="AD215" s="42"/>
      <c r="AE215" s="42"/>
      <c r="AT215" s="20" t="s">
        <v>663</v>
      </c>
      <c r="AU215" s="20" t="s">
        <v>84</v>
      </c>
    </row>
    <row r="216" s="13" customFormat="1">
      <c r="A216" s="13"/>
      <c r="B216" s="229"/>
      <c r="C216" s="230"/>
      <c r="D216" s="231" t="s">
        <v>228</v>
      </c>
      <c r="E216" s="232" t="s">
        <v>32</v>
      </c>
      <c r="F216" s="233" t="s">
        <v>1315</v>
      </c>
      <c r="G216" s="230"/>
      <c r="H216" s="234">
        <v>100</v>
      </c>
      <c r="I216" s="235"/>
      <c r="J216" s="230"/>
      <c r="K216" s="230"/>
      <c r="L216" s="236"/>
      <c r="M216" s="237"/>
      <c r="N216" s="238"/>
      <c r="O216" s="238"/>
      <c r="P216" s="238"/>
      <c r="Q216" s="238"/>
      <c r="R216" s="238"/>
      <c r="S216" s="238"/>
      <c r="T216" s="239"/>
      <c r="U216" s="13"/>
      <c r="V216" s="13"/>
      <c r="W216" s="13"/>
      <c r="X216" s="13"/>
      <c r="Y216" s="13"/>
      <c r="Z216" s="13"/>
      <c r="AA216" s="13"/>
      <c r="AB216" s="13"/>
      <c r="AC216" s="13"/>
      <c r="AD216" s="13"/>
      <c r="AE216" s="13"/>
      <c r="AT216" s="240" t="s">
        <v>228</v>
      </c>
      <c r="AU216" s="240" t="s">
        <v>84</v>
      </c>
      <c r="AV216" s="13" t="s">
        <v>86</v>
      </c>
      <c r="AW216" s="13" t="s">
        <v>39</v>
      </c>
      <c r="AX216" s="13" t="s">
        <v>77</v>
      </c>
      <c r="AY216" s="240" t="s">
        <v>219</v>
      </c>
    </row>
    <row r="217" s="14" customFormat="1">
      <c r="A217" s="14"/>
      <c r="B217" s="241"/>
      <c r="C217" s="242"/>
      <c r="D217" s="231" t="s">
        <v>228</v>
      </c>
      <c r="E217" s="243" t="s">
        <v>32</v>
      </c>
      <c r="F217" s="244" t="s">
        <v>231</v>
      </c>
      <c r="G217" s="242"/>
      <c r="H217" s="245">
        <v>100</v>
      </c>
      <c r="I217" s="246"/>
      <c r="J217" s="242"/>
      <c r="K217" s="242"/>
      <c r="L217" s="247"/>
      <c r="M217" s="248"/>
      <c r="N217" s="249"/>
      <c r="O217" s="249"/>
      <c r="P217" s="249"/>
      <c r="Q217" s="249"/>
      <c r="R217" s="249"/>
      <c r="S217" s="249"/>
      <c r="T217" s="250"/>
      <c r="U217" s="14"/>
      <c r="V217" s="14"/>
      <c r="W217" s="14"/>
      <c r="X217" s="14"/>
      <c r="Y217" s="14"/>
      <c r="Z217" s="14"/>
      <c r="AA217" s="14"/>
      <c r="AB217" s="14"/>
      <c r="AC217" s="14"/>
      <c r="AD217" s="14"/>
      <c r="AE217" s="14"/>
      <c r="AT217" s="251" t="s">
        <v>228</v>
      </c>
      <c r="AU217" s="251" t="s">
        <v>84</v>
      </c>
      <c r="AV217" s="14" t="s">
        <v>226</v>
      </c>
      <c r="AW217" s="14" t="s">
        <v>39</v>
      </c>
      <c r="AX217" s="14" t="s">
        <v>84</v>
      </c>
      <c r="AY217" s="251" t="s">
        <v>219</v>
      </c>
    </row>
    <row r="218" s="2" customFormat="1" ht="24.15" customHeight="1">
      <c r="A218" s="42"/>
      <c r="B218" s="43"/>
      <c r="C218" s="216" t="s">
        <v>427</v>
      </c>
      <c r="D218" s="216" t="s">
        <v>221</v>
      </c>
      <c r="E218" s="217" t="s">
        <v>1262</v>
      </c>
      <c r="F218" s="218" t="s">
        <v>1263</v>
      </c>
      <c r="G218" s="219" t="s">
        <v>567</v>
      </c>
      <c r="H218" s="220">
        <v>68</v>
      </c>
      <c r="I218" s="221"/>
      <c r="J218" s="222">
        <f>ROUND(I218*H218,2)</f>
        <v>0</v>
      </c>
      <c r="K218" s="218" t="s">
        <v>1129</v>
      </c>
      <c r="L218" s="48"/>
      <c r="M218" s="223" t="s">
        <v>32</v>
      </c>
      <c r="N218" s="224" t="s">
        <v>48</v>
      </c>
      <c r="O218" s="88"/>
      <c r="P218" s="225">
        <f>O218*H218</f>
        <v>0</v>
      </c>
      <c r="Q218" s="225">
        <v>0</v>
      </c>
      <c r="R218" s="225">
        <f>Q218*H218</f>
        <v>0</v>
      </c>
      <c r="S218" s="225">
        <v>0</v>
      </c>
      <c r="T218" s="226">
        <f>S218*H218</f>
        <v>0</v>
      </c>
      <c r="U218" s="42"/>
      <c r="V218" s="42"/>
      <c r="W218" s="42"/>
      <c r="X218" s="42"/>
      <c r="Y218" s="42"/>
      <c r="Z218" s="42"/>
      <c r="AA218" s="42"/>
      <c r="AB218" s="42"/>
      <c r="AC218" s="42"/>
      <c r="AD218" s="42"/>
      <c r="AE218" s="42"/>
      <c r="AR218" s="227" t="s">
        <v>226</v>
      </c>
      <c r="AT218" s="227" t="s">
        <v>221</v>
      </c>
      <c r="AU218" s="227" t="s">
        <v>84</v>
      </c>
      <c r="AY218" s="20" t="s">
        <v>219</v>
      </c>
      <c r="BE218" s="228">
        <f>IF(N218="základní",J218,0)</f>
        <v>0</v>
      </c>
      <c r="BF218" s="228">
        <f>IF(N218="snížená",J218,0)</f>
        <v>0</v>
      </c>
      <c r="BG218" s="228">
        <f>IF(N218="zákl. přenesená",J218,0)</f>
        <v>0</v>
      </c>
      <c r="BH218" s="228">
        <f>IF(N218="sníž. přenesená",J218,0)</f>
        <v>0</v>
      </c>
      <c r="BI218" s="228">
        <f>IF(N218="nulová",J218,0)</f>
        <v>0</v>
      </c>
      <c r="BJ218" s="20" t="s">
        <v>84</v>
      </c>
      <c r="BK218" s="228">
        <f>ROUND(I218*H218,2)</f>
        <v>0</v>
      </c>
      <c r="BL218" s="20" t="s">
        <v>226</v>
      </c>
      <c r="BM218" s="227" t="s">
        <v>1364</v>
      </c>
    </row>
    <row r="219" s="2" customFormat="1">
      <c r="A219" s="42"/>
      <c r="B219" s="43"/>
      <c r="C219" s="44"/>
      <c r="D219" s="299" t="s">
        <v>1131</v>
      </c>
      <c r="E219" s="44"/>
      <c r="F219" s="300" t="s">
        <v>1265</v>
      </c>
      <c r="G219" s="44"/>
      <c r="H219" s="44"/>
      <c r="I219" s="277"/>
      <c r="J219" s="44"/>
      <c r="K219" s="44"/>
      <c r="L219" s="48"/>
      <c r="M219" s="278"/>
      <c r="N219" s="279"/>
      <c r="O219" s="88"/>
      <c r="P219" s="88"/>
      <c r="Q219" s="88"/>
      <c r="R219" s="88"/>
      <c r="S219" s="88"/>
      <c r="T219" s="89"/>
      <c r="U219" s="42"/>
      <c r="V219" s="42"/>
      <c r="W219" s="42"/>
      <c r="X219" s="42"/>
      <c r="Y219" s="42"/>
      <c r="Z219" s="42"/>
      <c r="AA219" s="42"/>
      <c r="AB219" s="42"/>
      <c r="AC219" s="42"/>
      <c r="AD219" s="42"/>
      <c r="AE219" s="42"/>
      <c r="AT219" s="20" t="s">
        <v>1131</v>
      </c>
      <c r="AU219" s="20" t="s">
        <v>84</v>
      </c>
    </row>
    <row r="220" s="2" customFormat="1">
      <c r="A220" s="42"/>
      <c r="B220" s="43"/>
      <c r="C220" s="44"/>
      <c r="D220" s="231" t="s">
        <v>663</v>
      </c>
      <c r="E220" s="44"/>
      <c r="F220" s="276" t="s">
        <v>1266</v>
      </c>
      <c r="G220" s="44"/>
      <c r="H220" s="44"/>
      <c r="I220" s="277"/>
      <c r="J220" s="44"/>
      <c r="K220" s="44"/>
      <c r="L220" s="48"/>
      <c r="M220" s="278"/>
      <c r="N220" s="279"/>
      <c r="O220" s="88"/>
      <c r="P220" s="88"/>
      <c r="Q220" s="88"/>
      <c r="R220" s="88"/>
      <c r="S220" s="88"/>
      <c r="T220" s="89"/>
      <c r="U220" s="42"/>
      <c r="V220" s="42"/>
      <c r="W220" s="42"/>
      <c r="X220" s="42"/>
      <c r="Y220" s="42"/>
      <c r="Z220" s="42"/>
      <c r="AA220" s="42"/>
      <c r="AB220" s="42"/>
      <c r="AC220" s="42"/>
      <c r="AD220" s="42"/>
      <c r="AE220" s="42"/>
      <c r="AT220" s="20" t="s">
        <v>663</v>
      </c>
      <c r="AU220" s="20" t="s">
        <v>84</v>
      </c>
    </row>
    <row r="221" s="2" customFormat="1" ht="16.5" customHeight="1">
      <c r="A221" s="42"/>
      <c r="B221" s="43"/>
      <c r="C221" s="216" t="s">
        <v>431</v>
      </c>
      <c r="D221" s="216" t="s">
        <v>221</v>
      </c>
      <c r="E221" s="217" t="s">
        <v>1365</v>
      </c>
      <c r="F221" s="218" t="s">
        <v>1332</v>
      </c>
      <c r="G221" s="219" t="s">
        <v>224</v>
      </c>
      <c r="H221" s="220">
        <v>1.2</v>
      </c>
      <c r="I221" s="221"/>
      <c r="J221" s="222">
        <f>ROUND(I221*H221,2)</f>
        <v>0</v>
      </c>
      <c r="K221" s="218" t="s">
        <v>1129</v>
      </c>
      <c r="L221" s="48"/>
      <c r="M221" s="223" t="s">
        <v>32</v>
      </c>
      <c r="N221" s="224" t="s">
        <v>48</v>
      </c>
      <c r="O221" s="88"/>
      <c r="P221" s="225">
        <f>O221*H221</f>
        <v>0</v>
      </c>
      <c r="Q221" s="225">
        <v>0</v>
      </c>
      <c r="R221" s="225">
        <f>Q221*H221</f>
        <v>0</v>
      </c>
      <c r="S221" s="225">
        <v>0</v>
      </c>
      <c r="T221" s="226">
        <f>S221*H221</f>
        <v>0</v>
      </c>
      <c r="U221" s="42"/>
      <c r="V221" s="42"/>
      <c r="W221" s="42"/>
      <c r="X221" s="42"/>
      <c r="Y221" s="42"/>
      <c r="Z221" s="42"/>
      <c r="AA221" s="42"/>
      <c r="AB221" s="42"/>
      <c r="AC221" s="42"/>
      <c r="AD221" s="42"/>
      <c r="AE221" s="42"/>
      <c r="AR221" s="227" t="s">
        <v>226</v>
      </c>
      <c r="AT221" s="227" t="s">
        <v>221</v>
      </c>
      <c r="AU221" s="227" t="s">
        <v>84</v>
      </c>
      <c r="AY221" s="20" t="s">
        <v>219</v>
      </c>
      <c r="BE221" s="228">
        <f>IF(N221="základní",J221,0)</f>
        <v>0</v>
      </c>
      <c r="BF221" s="228">
        <f>IF(N221="snížená",J221,0)</f>
        <v>0</v>
      </c>
      <c r="BG221" s="228">
        <f>IF(N221="zákl. přenesená",J221,0)</f>
        <v>0</v>
      </c>
      <c r="BH221" s="228">
        <f>IF(N221="sníž. přenesená",J221,0)</f>
        <v>0</v>
      </c>
      <c r="BI221" s="228">
        <f>IF(N221="nulová",J221,0)</f>
        <v>0</v>
      </c>
      <c r="BJ221" s="20" t="s">
        <v>84</v>
      </c>
      <c r="BK221" s="228">
        <f>ROUND(I221*H221,2)</f>
        <v>0</v>
      </c>
      <c r="BL221" s="20" t="s">
        <v>226</v>
      </c>
      <c r="BM221" s="227" t="s">
        <v>1366</v>
      </c>
    </row>
    <row r="222" s="2" customFormat="1">
      <c r="A222" s="42"/>
      <c r="B222" s="43"/>
      <c r="C222" s="44"/>
      <c r="D222" s="299" t="s">
        <v>1131</v>
      </c>
      <c r="E222" s="44"/>
      <c r="F222" s="300" t="s">
        <v>1367</v>
      </c>
      <c r="G222" s="44"/>
      <c r="H222" s="44"/>
      <c r="I222" s="277"/>
      <c r="J222" s="44"/>
      <c r="K222" s="44"/>
      <c r="L222" s="48"/>
      <c r="M222" s="278"/>
      <c r="N222" s="279"/>
      <c r="O222" s="88"/>
      <c r="P222" s="88"/>
      <c r="Q222" s="88"/>
      <c r="R222" s="88"/>
      <c r="S222" s="88"/>
      <c r="T222" s="89"/>
      <c r="U222" s="42"/>
      <c r="V222" s="42"/>
      <c r="W222" s="42"/>
      <c r="X222" s="42"/>
      <c r="Y222" s="42"/>
      <c r="Z222" s="42"/>
      <c r="AA222" s="42"/>
      <c r="AB222" s="42"/>
      <c r="AC222" s="42"/>
      <c r="AD222" s="42"/>
      <c r="AE222" s="42"/>
      <c r="AT222" s="20" t="s">
        <v>1131</v>
      </c>
      <c r="AU222" s="20" t="s">
        <v>84</v>
      </c>
    </row>
    <row r="223" s="2" customFormat="1">
      <c r="A223" s="42"/>
      <c r="B223" s="43"/>
      <c r="C223" s="44"/>
      <c r="D223" s="231" t="s">
        <v>663</v>
      </c>
      <c r="E223" s="44"/>
      <c r="F223" s="276" t="s">
        <v>1335</v>
      </c>
      <c r="G223" s="44"/>
      <c r="H223" s="44"/>
      <c r="I223" s="277"/>
      <c r="J223" s="44"/>
      <c r="K223" s="44"/>
      <c r="L223" s="48"/>
      <c r="M223" s="278"/>
      <c r="N223" s="279"/>
      <c r="O223" s="88"/>
      <c r="P223" s="88"/>
      <c r="Q223" s="88"/>
      <c r="R223" s="88"/>
      <c r="S223" s="88"/>
      <c r="T223" s="89"/>
      <c r="U223" s="42"/>
      <c r="V223" s="42"/>
      <c r="W223" s="42"/>
      <c r="X223" s="42"/>
      <c r="Y223" s="42"/>
      <c r="Z223" s="42"/>
      <c r="AA223" s="42"/>
      <c r="AB223" s="42"/>
      <c r="AC223" s="42"/>
      <c r="AD223" s="42"/>
      <c r="AE223" s="42"/>
      <c r="AT223" s="20" t="s">
        <v>663</v>
      </c>
      <c r="AU223" s="20" t="s">
        <v>84</v>
      </c>
    </row>
    <row r="224" s="13" customFormat="1">
      <c r="A224" s="13"/>
      <c r="B224" s="229"/>
      <c r="C224" s="230"/>
      <c r="D224" s="231" t="s">
        <v>228</v>
      </c>
      <c r="E224" s="232" t="s">
        <v>32</v>
      </c>
      <c r="F224" s="233" t="s">
        <v>1336</v>
      </c>
      <c r="G224" s="230"/>
      <c r="H224" s="234">
        <v>1.2</v>
      </c>
      <c r="I224" s="235"/>
      <c r="J224" s="230"/>
      <c r="K224" s="230"/>
      <c r="L224" s="236"/>
      <c r="M224" s="237"/>
      <c r="N224" s="238"/>
      <c r="O224" s="238"/>
      <c r="P224" s="238"/>
      <c r="Q224" s="238"/>
      <c r="R224" s="238"/>
      <c r="S224" s="238"/>
      <c r="T224" s="239"/>
      <c r="U224" s="13"/>
      <c r="V224" s="13"/>
      <c r="W224" s="13"/>
      <c r="X224" s="13"/>
      <c r="Y224" s="13"/>
      <c r="Z224" s="13"/>
      <c r="AA224" s="13"/>
      <c r="AB224" s="13"/>
      <c r="AC224" s="13"/>
      <c r="AD224" s="13"/>
      <c r="AE224" s="13"/>
      <c r="AT224" s="240" t="s">
        <v>228</v>
      </c>
      <c r="AU224" s="240" t="s">
        <v>84</v>
      </c>
      <c r="AV224" s="13" t="s">
        <v>86</v>
      </c>
      <c r="AW224" s="13" t="s">
        <v>39</v>
      </c>
      <c r="AX224" s="13" t="s">
        <v>77</v>
      </c>
      <c r="AY224" s="240" t="s">
        <v>219</v>
      </c>
    </row>
    <row r="225" s="14" customFormat="1">
      <c r="A225" s="14"/>
      <c r="B225" s="241"/>
      <c r="C225" s="242"/>
      <c r="D225" s="231" t="s">
        <v>228</v>
      </c>
      <c r="E225" s="243" t="s">
        <v>32</v>
      </c>
      <c r="F225" s="244" t="s">
        <v>231</v>
      </c>
      <c r="G225" s="242"/>
      <c r="H225" s="245">
        <v>1.2</v>
      </c>
      <c r="I225" s="246"/>
      <c r="J225" s="242"/>
      <c r="K225" s="242"/>
      <c r="L225" s="247"/>
      <c r="M225" s="248"/>
      <c r="N225" s="249"/>
      <c r="O225" s="249"/>
      <c r="P225" s="249"/>
      <c r="Q225" s="249"/>
      <c r="R225" s="249"/>
      <c r="S225" s="249"/>
      <c r="T225" s="250"/>
      <c r="U225" s="14"/>
      <c r="V225" s="14"/>
      <c r="W225" s="14"/>
      <c r="X225" s="14"/>
      <c r="Y225" s="14"/>
      <c r="Z225" s="14"/>
      <c r="AA225" s="14"/>
      <c r="AB225" s="14"/>
      <c r="AC225" s="14"/>
      <c r="AD225" s="14"/>
      <c r="AE225" s="14"/>
      <c r="AT225" s="251" t="s">
        <v>228</v>
      </c>
      <c r="AU225" s="251" t="s">
        <v>84</v>
      </c>
      <c r="AV225" s="14" t="s">
        <v>226</v>
      </c>
      <c r="AW225" s="14" t="s">
        <v>39</v>
      </c>
      <c r="AX225" s="14" t="s">
        <v>84</v>
      </c>
      <c r="AY225" s="251" t="s">
        <v>219</v>
      </c>
    </row>
    <row r="226" s="2" customFormat="1" ht="16.5" customHeight="1">
      <c r="A226" s="42"/>
      <c r="B226" s="43"/>
      <c r="C226" s="216" t="s">
        <v>436</v>
      </c>
      <c r="D226" s="216" t="s">
        <v>221</v>
      </c>
      <c r="E226" s="217" t="s">
        <v>1368</v>
      </c>
      <c r="F226" s="218" t="s">
        <v>1338</v>
      </c>
      <c r="G226" s="219" t="s">
        <v>637</v>
      </c>
      <c r="H226" s="220">
        <v>7</v>
      </c>
      <c r="I226" s="221"/>
      <c r="J226" s="222">
        <f>ROUND(I226*H226,2)</f>
        <v>0</v>
      </c>
      <c r="K226" s="218" t="s">
        <v>1129</v>
      </c>
      <c r="L226" s="48"/>
      <c r="M226" s="223" t="s">
        <v>32</v>
      </c>
      <c r="N226" s="224" t="s">
        <v>48</v>
      </c>
      <c r="O226" s="88"/>
      <c r="P226" s="225">
        <f>O226*H226</f>
        <v>0</v>
      </c>
      <c r="Q226" s="225">
        <v>0</v>
      </c>
      <c r="R226" s="225">
        <f>Q226*H226</f>
        <v>0</v>
      </c>
      <c r="S226" s="225">
        <v>0</v>
      </c>
      <c r="T226" s="226">
        <f>S226*H226</f>
        <v>0</v>
      </c>
      <c r="U226" s="42"/>
      <c r="V226" s="42"/>
      <c r="W226" s="42"/>
      <c r="X226" s="42"/>
      <c r="Y226" s="42"/>
      <c r="Z226" s="42"/>
      <c r="AA226" s="42"/>
      <c r="AB226" s="42"/>
      <c r="AC226" s="42"/>
      <c r="AD226" s="42"/>
      <c r="AE226" s="42"/>
      <c r="AR226" s="227" t="s">
        <v>226</v>
      </c>
      <c r="AT226" s="227" t="s">
        <v>221</v>
      </c>
      <c r="AU226" s="227" t="s">
        <v>84</v>
      </c>
      <c r="AY226" s="20" t="s">
        <v>219</v>
      </c>
      <c r="BE226" s="228">
        <f>IF(N226="základní",J226,0)</f>
        <v>0</v>
      </c>
      <c r="BF226" s="228">
        <f>IF(N226="snížená",J226,0)</f>
        <v>0</v>
      </c>
      <c r="BG226" s="228">
        <f>IF(N226="zákl. přenesená",J226,0)</f>
        <v>0</v>
      </c>
      <c r="BH226" s="228">
        <f>IF(N226="sníž. přenesená",J226,0)</f>
        <v>0</v>
      </c>
      <c r="BI226" s="228">
        <f>IF(N226="nulová",J226,0)</f>
        <v>0</v>
      </c>
      <c r="BJ226" s="20" t="s">
        <v>84</v>
      </c>
      <c r="BK226" s="228">
        <f>ROUND(I226*H226,2)</f>
        <v>0</v>
      </c>
      <c r="BL226" s="20" t="s">
        <v>226</v>
      </c>
      <c r="BM226" s="227" t="s">
        <v>1369</v>
      </c>
    </row>
    <row r="227" s="2" customFormat="1">
      <c r="A227" s="42"/>
      <c r="B227" s="43"/>
      <c r="C227" s="44"/>
      <c r="D227" s="299" t="s">
        <v>1131</v>
      </c>
      <c r="E227" s="44"/>
      <c r="F227" s="300" t="s">
        <v>1370</v>
      </c>
      <c r="G227" s="44"/>
      <c r="H227" s="44"/>
      <c r="I227" s="277"/>
      <c r="J227" s="44"/>
      <c r="K227" s="44"/>
      <c r="L227" s="48"/>
      <c r="M227" s="278"/>
      <c r="N227" s="279"/>
      <c r="O227" s="88"/>
      <c r="P227" s="88"/>
      <c r="Q227" s="88"/>
      <c r="R227" s="88"/>
      <c r="S227" s="88"/>
      <c r="T227" s="89"/>
      <c r="U227" s="42"/>
      <c r="V227" s="42"/>
      <c r="W227" s="42"/>
      <c r="X227" s="42"/>
      <c r="Y227" s="42"/>
      <c r="Z227" s="42"/>
      <c r="AA227" s="42"/>
      <c r="AB227" s="42"/>
      <c r="AC227" s="42"/>
      <c r="AD227" s="42"/>
      <c r="AE227" s="42"/>
      <c r="AT227" s="20" t="s">
        <v>1131</v>
      </c>
      <c r="AU227" s="20" t="s">
        <v>84</v>
      </c>
    </row>
    <row r="228" s="2" customFormat="1">
      <c r="A228" s="42"/>
      <c r="B228" s="43"/>
      <c r="C228" s="44"/>
      <c r="D228" s="231" t="s">
        <v>663</v>
      </c>
      <c r="E228" s="44"/>
      <c r="F228" s="276" t="s">
        <v>1341</v>
      </c>
      <c r="G228" s="44"/>
      <c r="H228" s="44"/>
      <c r="I228" s="277"/>
      <c r="J228" s="44"/>
      <c r="K228" s="44"/>
      <c r="L228" s="48"/>
      <c r="M228" s="278"/>
      <c r="N228" s="279"/>
      <c r="O228" s="88"/>
      <c r="P228" s="88"/>
      <c r="Q228" s="88"/>
      <c r="R228" s="88"/>
      <c r="S228" s="88"/>
      <c r="T228" s="89"/>
      <c r="U228" s="42"/>
      <c r="V228" s="42"/>
      <c r="W228" s="42"/>
      <c r="X228" s="42"/>
      <c r="Y228" s="42"/>
      <c r="Z228" s="42"/>
      <c r="AA228" s="42"/>
      <c r="AB228" s="42"/>
      <c r="AC228" s="42"/>
      <c r="AD228" s="42"/>
      <c r="AE228" s="42"/>
      <c r="AT228" s="20" t="s">
        <v>663</v>
      </c>
      <c r="AU228" s="20" t="s">
        <v>84</v>
      </c>
    </row>
    <row r="229" s="13" customFormat="1">
      <c r="A229" s="13"/>
      <c r="B229" s="229"/>
      <c r="C229" s="230"/>
      <c r="D229" s="231" t="s">
        <v>228</v>
      </c>
      <c r="E229" s="232" t="s">
        <v>32</v>
      </c>
      <c r="F229" s="233" t="s">
        <v>1342</v>
      </c>
      <c r="G229" s="230"/>
      <c r="H229" s="234">
        <v>7</v>
      </c>
      <c r="I229" s="235"/>
      <c r="J229" s="230"/>
      <c r="K229" s="230"/>
      <c r="L229" s="236"/>
      <c r="M229" s="237"/>
      <c r="N229" s="238"/>
      <c r="O229" s="238"/>
      <c r="P229" s="238"/>
      <c r="Q229" s="238"/>
      <c r="R229" s="238"/>
      <c r="S229" s="238"/>
      <c r="T229" s="239"/>
      <c r="U229" s="13"/>
      <c r="V229" s="13"/>
      <c r="W229" s="13"/>
      <c r="X229" s="13"/>
      <c r="Y229" s="13"/>
      <c r="Z229" s="13"/>
      <c r="AA229" s="13"/>
      <c r="AB229" s="13"/>
      <c r="AC229" s="13"/>
      <c r="AD229" s="13"/>
      <c r="AE229" s="13"/>
      <c r="AT229" s="240" t="s">
        <v>228</v>
      </c>
      <c r="AU229" s="240" t="s">
        <v>84</v>
      </c>
      <c r="AV229" s="13" t="s">
        <v>86</v>
      </c>
      <c r="AW229" s="13" t="s">
        <v>39</v>
      </c>
      <c r="AX229" s="13" t="s">
        <v>77</v>
      </c>
      <c r="AY229" s="240" t="s">
        <v>219</v>
      </c>
    </row>
    <row r="230" s="14" customFormat="1">
      <c r="A230" s="14"/>
      <c r="B230" s="241"/>
      <c r="C230" s="242"/>
      <c r="D230" s="231" t="s">
        <v>228</v>
      </c>
      <c r="E230" s="243" t="s">
        <v>32</v>
      </c>
      <c r="F230" s="244" t="s">
        <v>231</v>
      </c>
      <c r="G230" s="242"/>
      <c r="H230" s="245">
        <v>7</v>
      </c>
      <c r="I230" s="246"/>
      <c r="J230" s="242"/>
      <c r="K230" s="242"/>
      <c r="L230" s="247"/>
      <c r="M230" s="248"/>
      <c r="N230" s="249"/>
      <c r="O230" s="249"/>
      <c r="P230" s="249"/>
      <c r="Q230" s="249"/>
      <c r="R230" s="249"/>
      <c r="S230" s="249"/>
      <c r="T230" s="250"/>
      <c r="U230" s="14"/>
      <c r="V230" s="14"/>
      <c r="W230" s="14"/>
      <c r="X230" s="14"/>
      <c r="Y230" s="14"/>
      <c r="Z230" s="14"/>
      <c r="AA230" s="14"/>
      <c r="AB230" s="14"/>
      <c r="AC230" s="14"/>
      <c r="AD230" s="14"/>
      <c r="AE230" s="14"/>
      <c r="AT230" s="251" t="s">
        <v>228</v>
      </c>
      <c r="AU230" s="251" t="s">
        <v>84</v>
      </c>
      <c r="AV230" s="14" t="s">
        <v>226</v>
      </c>
      <c r="AW230" s="14" t="s">
        <v>39</v>
      </c>
      <c r="AX230" s="14" t="s">
        <v>84</v>
      </c>
      <c r="AY230" s="251" t="s">
        <v>219</v>
      </c>
    </row>
    <row r="231" s="2" customFormat="1" ht="16.5" customHeight="1">
      <c r="A231" s="42"/>
      <c r="B231" s="43"/>
      <c r="C231" s="216" t="s">
        <v>440</v>
      </c>
      <c r="D231" s="216" t="s">
        <v>221</v>
      </c>
      <c r="E231" s="217" t="s">
        <v>1371</v>
      </c>
      <c r="F231" s="218" t="s">
        <v>1344</v>
      </c>
      <c r="G231" s="219" t="s">
        <v>637</v>
      </c>
      <c r="H231" s="220">
        <v>7</v>
      </c>
      <c r="I231" s="221"/>
      <c r="J231" s="222">
        <f>ROUND(I231*H231,2)</f>
        <v>0</v>
      </c>
      <c r="K231" s="218" t="s">
        <v>1129</v>
      </c>
      <c r="L231" s="48"/>
      <c r="M231" s="223" t="s">
        <v>32</v>
      </c>
      <c r="N231" s="224" t="s">
        <v>48</v>
      </c>
      <c r="O231" s="88"/>
      <c r="P231" s="225">
        <f>O231*H231</f>
        <v>0</v>
      </c>
      <c r="Q231" s="225">
        <v>0</v>
      </c>
      <c r="R231" s="225">
        <f>Q231*H231</f>
        <v>0</v>
      </c>
      <c r="S231" s="225">
        <v>0</v>
      </c>
      <c r="T231" s="226">
        <f>S231*H231</f>
        <v>0</v>
      </c>
      <c r="U231" s="42"/>
      <c r="V231" s="42"/>
      <c r="W231" s="42"/>
      <c r="X231" s="42"/>
      <c r="Y231" s="42"/>
      <c r="Z231" s="42"/>
      <c r="AA231" s="42"/>
      <c r="AB231" s="42"/>
      <c r="AC231" s="42"/>
      <c r="AD231" s="42"/>
      <c r="AE231" s="42"/>
      <c r="AR231" s="227" t="s">
        <v>226</v>
      </c>
      <c r="AT231" s="227" t="s">
        <v>221</v>
      </c>
      <c r="AU231" s="227" t="s">
        <v>84</v>
      </c>
      <c r="AY231" s="20" t="s">
        <v>219</v>
      </c>
      <c r="BE231" s="228">
        <f>IF(N231="základní",J231,0)</f>
        <v>0</v>
      </c>
      <c r="BF231" s="228">
        <f>IF(N231="snížená",J231,0)</f>
        <v>0</v>
      </c>
      <c r="BG231" s="228">
        <f>IF(N231="zákl. přenesená",J231,0)</f>
        <v>0</v>
      </c>
      <c r="BH231" s="228">
        <f>IF(N231="sníž. přenesená",J231,0)</f>
        <v>0</v>
      </c>
      <c r="BI231" s="228">
        <f>IF(N231="nulová",J231,0)</f>
        <v>0</v>
      </c>
      <c r="BJ231" s="20" t="s">
        <v>84</v>
      </c>
      <c r="BK231" s="228">
        <f>ROUND(I231*H231,2)</f>
        <v>0</v>
      </c>
      <c r="BL231" s="20" t="s">
        <v>226</v>
      </c>
      <c r="BM231" s="227" t="s">
        <v>1372</v>
      </c>
    </row>
    <row r="232" s="2" customFormat="1">
      <c r="A232" s="42"/>
      <c r="B232" s="43"/>
      <c r="C232" s="44"/>
      <c r="D232" s="299" t="s">
        <v>1131</v>
      </c>
      <c r="E232" s="44"/>
      <c r="F232" s="300" t="s">
        <v>1373</v>
      </c>
      <c r="G232" s="44"/>
      <c r="H232" s="44"/>
      <c r="I232" s="277"/>
      <c r="J232" s="44"/>
      <c r="K232" s="44"/>
      <c r="L232" s="48"/>
      <c r="M232" s="278"/>
      <c r="N232" s="279"/>
      <c r="O232" s="88"/>
      <c r="P232" s="88"/>
      <c r="Q232" s="88"/>
      <c r="R232" s="88"/>
      <c r="S232" s="88"/>
      <c r="T232" s="89"/>
      <c r="U232" s="42"/>
      <c r="V232" s="42"/>
      <c r="W232" s="42"/>
      <c r="X232" s="42"/>
      <c r="Y232" s="42"/>
      <c r="Z232" s="42"/>
      <c r="AA232" s="42"/>
      <c r="AB232" s="42"/>
      <c r="AC232" s="42"/>
      <c r="AD232" s="42"/>
      <c r="AE232" s="42"/>
      <c r="AT232" s="20" t="s">
        <v>1131</v>
      </c>
      <c r="AU232" s="20" t="s">
        <v>84</v>
      </c>
    </row>
    <row r="233" s="2" customFormat="1">
      <c r="A233" s="42"/>
      <c r="B233" s="43"/>
      <c r="C233" s="44"/>
      <c r="D233" s="231" t="s">
        <v>663</v>
      </c>
      <c r="E233" s="44"/>
      <c r="F233" s="276" t="s">
        <v>1347</v>
      </c>
      <c r="G233" s="44"/>
      <c r="H233" s="44"/>
      <c r="I233" s="277"/>
      <c r="J233" s="44"/>
      <c r="K233" s="44"/>
      <c r="L233" s="48"/>
      <c r="M233" s="278"/>
      <c r="N233" s="279"/>
      <c r="O233" s="88"/>
      <c r="P233" s="88"/>
      <c r="Q233" s="88"/>
      <c r="R233" s="88"/>
      <c r="S233" s="88"/>
      <c r="T233" s="89"/>
      <c r="U233" s="42"/>
      <c r="V233" s="42"/>
      <c r="W233" s="42"/>
      <c r="X233" s="42"/>
      <c r="Y233" s="42"/>
      <c r="Z233" s="42"/>
      <c r="AA233" s="42"/>
      <c r="AB233" s="42"/>
      <c r="AC233" s="42"/>
      <c r="AD233" s="42"/>
      <c r="AE233" s="42"/>
      <c r="AT233" s="20" t="s">
        <v>663</v>
      </c>
      <c r="AU233" s="20" t="s">
        <v>84</v>
      </c>
    </row>
    <row r="234" s="2" customFormat="1" ht="16.5" customHeight="1">
      <c r="A234" s="42"/>
      <c r="B234" s="43"/>
      <c r="C234" s="216" t="s">
        <v>444</v>
      </c>
      <c r="D234" s="216" t="s">
        <v>221</v>
      </c>
      <c r="E234" s="217" t="s">
        <v>1267</v>
      </c>
      <c r="F234" s="218" t="s">
        <v>1268</v>
      </c>
      <c r="G234" s="219" t="s">
        <v>1269</v>
      </c>
      <c r="H234" s="220">
        <v>1</v>
      </c>
      <c r="I234" s="221"/>
      <c r="J234" s="222">
        <f>ROUND(I234*H234,2)</f>
        <v>0</v>
      </c>
      <c r="K234" s="218" t="s">
        <v>1124</v>
      </c>
      <c r="L234" s="48"/>
      <c r="M234" s="223" t="s">
        <v>32</v>
      </c>
      <c r="N234" s="224" t="s">
        <v>48</v>
      </c>
      <c r="O234" s="88"/>
      <c r="P234" s="225">
        <f>O234*H234</f>
        <v>0</v>
      </c>
      <c r="Q234" s="225">
        <v>0</v>
      </c>
      <c r="R234" s="225">
        <f>Q234*H234</f>
        <v>0</v>
      </c>
      <c r="S234" s="225">
        <v>0</v>
      </c>
      <c r="T234" s="226">
        <f>S234*H234</f>
        <v>0</v>
      </c>
      <c r="U234" s="42"/>
      <c r="V234" s="42"/>
      <c r="W234" s="42"/>
      <c r="X234" s="42"/>
      <c r="Y234" s="42"/>
      <c r="Z234" s="42"/>
      <c r="AA234" s="42"/>
      <c r="AB234" s="42"/>
      <c r="AC234" s="42"/>
      <c r="AD234" s="42"/>
      <c r="AE234" s="42"/>
      <c r="AR234" s="227" t="s">
        <v>226</v>
      </c>
      <c r="AT234" s="227" t="s">
        <v>221</v>
      </c>
      <c r="AU234" s="227" t="s">
        <v>84</v>
      </c>
      <c r="AY234" s="20" t="s">
        <v>219</v>
      </c>
      <c r="BE234" s="228">
        <f>IF(N234="základní",J234,0)</f>
        <v>0</v>
      </c>
      <c r="BF234" s="228">
        <f>IF(N234="snížená",J234,0)</f>
        <v>0</v>
      </c>
      <c r="BG234" s="228">
        <f>IF(N234="zákl. přenesená",J234,0)</f>
        <v>0</v>
      </c>
      <c r="BH234" s="228">
        <f>IF(N234="sníž. přenesená",J234,0)</f>
        <v>0</v>
      </c>
      <c r="BI234" s="228">
        <f>IF(N234="nulová",J234,0)</f>
        <v>0</v>
      </c>
      <c r="BJ234" s="20" t="s">
        <v>84</v>
      </c>
      <c r="BK234" s="228">
        <f>ROUND(I234*H234,2)</f>
        <v>0</v>
      </c>
      <c r="BL234" s="20" t="s">
        <v>226</v>
      </c>
      <c r="BM234" s="227" t="s">
        <v>1374</v>
      </c>
    </row>
    <row r="235" s="2" customFormat="1">
      <c r="A235" s="42"/>
      <c r="B235" s="43"/>
      <c r="C235" s="44"/>
      <c r="D235" s="231" t="s">
        <v>663</v>
      </c>
      <c r="E235" s="44"/>
      <c r="F235" s="276" t="s">
        <v>1271</v>
      </c>
      <c r="G235" s="44"/>
      <c r="H235" s="44"/>
      <c r="I235" s="277"/>
      <c r="J235" s="44"/>
      <c r="K235" s="44"/>
      <c r="L235" s="48"/>
      <c r="M235" s="278"/>
      <c r="N235" s="279"/>
      <c r="O235" s="88"/>
      <c r="P235" s="88"/>
      <c r="Q235" s="88"/>
      <c r="R235" s="88"/>
      <c r="S235" s="88"/>
      <c r="T235" s="89"/>
      <c r="U235" s="42"/>
      <c r="V235" s="42"/>
      <c r="W235" s="42"/>
      <c r="X235" s="42"/>
      <c r="Y235" s="42"/>
      <c r="Z235" s="42"/>
      <c r="AA235" s="42"/>
      <c r="AB235" s="42"/>
      <c r="AC235" s="42"/>
      <c r="AD235" s="42"/>
      <c r="AE235" s="42"/>
      <c r="AT235" s="20" t="s">
        <v>663</v>
      </c>
      <c r="AU235" s="20" t="s">
        <v>84</v>
      </c>
    </row>
    <row r="236" s="2" customFormat="1" ht="24.15" customHeight="1">
      <c r="A236" s="42"/>
      <c r="B236" s="43"/>
      <c r="C236" s="216" t="s">
        <v>448</v>
      </c>
      <c r="D236" s="216" t="s">
        <v>221</v>
      </c>
      <c r="E236" s="217" t="s">
        <v>1272</v>
      </c>
      <c r="F236" s="218" t="s">
        <v>1235</v>
      </c>
      <c r="G236" s="219" t="s">
        <v>637</v>
      </c>
      <c r="H236" s="220">
        <v>288</v>
      </c>
      <c r="I236" s="221"/>
      <c r="J236" s="222">
        <f>ROUND(I236*H236,2)</f>
        <v>0</v>
      </c>
      <c r="K236" s="218" t="s">
        <v>1129</v>
      </c>
      <c r="L236" s="48"/>
      <c r="M236" s="223" t="s">
        <v>32</v>
      </c>
      <c r="N236" s="224" t="s">
        <v>48</v>
      </c>
      <c r="O236" s="88"/>
      <c r="P236" s="225">
        <f>O236*H236</f>
        <v>0</v>
      </c>
      <c r="Q236" s="225">
        <v>0</v>
      </c>
      <c r="R236" s="225">
        <f>Q236*H236</f>
        <v>0</v>
      </c>
      <c r="S236" s="225">
        <v>0</v>
      </c>
      <c r="T236" s="226">
        <f>S236*H236</f>
        <v>0</v>
      </c>
      <c r="U236" s="42"/>
      <c r="V236" s="42"/>
      <c r="W236" s="42"/>
      <c r="X236" s="42"/>
      <c r="Y236" s="42"/>
      <c r="Z236" s="42"/>
      <c r="AA236" s="42"/>
      <c r="AB236" s="42"/>
      <c r="AC236" s="42"/>
      <c r="AD236" s="42"/>
      <c r="AE236" s="42"/>
      <c r="AR236" s="227" t="s">
        <v>226</v>
      </c>
      <c r="AT236" s="227" t="s">
        <v>221</v>
      </c>
      <c r="AU236" s="227" t="s">
        <v>84</v>
      </c>
      <c r="AY236" s="20" t="s">
        <v>219</v>
      </c>
      <c r="BE236" s="228">
        <f>IF(N236="základní",J236,0)</f>
        <v>0</v>
      </c>
      <c r="BF236" s="228">
        <f>IF(N236="snížená",J236,0)</f>
        <v>0</v>
      </c>
      <c r="BG236" s="228">
        <f>IF(N236="zákl. přenesená",J236,0)</f>
        <v>0</v>
      </c>
      <c r="BH236" s="228">
        <f>IF(N236="sníž. přenesená",J236,0)</f>
        <v>0</v>
      </c>
      <c r="BI236" s="228">
        <f>IF(N236="nulová",J236,0)</f>
        <v>0</v>
      </c>
      <c r="BJ236" s="20" t="s">
        <v>84</v>
      </c>
      <c r="BK236" s="228">
        <f>ROUND(I236*H236,2)</f>
        <v>0</v>
      </c>
      <c r="BL236" s="20" t="s">
        <v>226</v>
      </c>
      <c r="BM236" s="227" t="s">
        <v>1375</v>
      </c>
    </row>
    <row r="237" s="2" customFormat="1">
      <c r="A237" s="42"/>
      <c r="B237" s="43"/>
      <c r="C237" s="44"/>
      <c r="D237" s="299" t="s">
        <v>1131</v>
      </c>
      <c r="E237" s="44"/>
      <c r="F237" s="300" t="s">
        <v>1274</v>
      </c>
      <c r="G237" s="44"/>
      <c r="H237" s="44"/>
      <c r="I237" s="277"/>
      <c r="J237" s="44"/>
      <c r="K237" s="44"/>
      <c r="L237" s="48"/>
      <c r="M237" s="278"/>
      <c r="N237" s="279"/>
      <c r="O237" s="88"/>
      <c r="P237" s="88"/>
      <c r="Q237" s="88"/>
      <c r="R237" s="88"/>
      <c r="S237" s="88"/>
      <c r="T237" s="89"/>
      <c r="U237" s="42"/>
      <c r="V237" s="42"/>
      <c r="W237" s="42"/>
      <c r="X237" s="42"/>
      <c r="Y237" s="42"/>
      <c r="Z237" s="42"/>
      <c r="AA237" s="42"/>
      <c r="AB237" s="42"/>
      <c r="AC237" s="42"/>
      <c r="AD237" s="42"/>
      <c r="AE237" s="42"/>
      <c r="AT237" s="20" t="s">
        <v>1131</v>
      </c>
      <c r="AU237" s="20" t="s">
        <v>84</v>
      </c>
    </row>
    <row r="238" s="2" customFormat="1">
      <c r="A238" s="42"/>
      <c r="B238" s="43"/>
      <c r="C238" s="44"/>
      <c r="D238" s="231" t="s">
        <v>663</v>
      </c>
      <c r="E238" s="44"/>
      <c r="F238" s="276" t="s">
        <v>1238</v>
      </c>
      <c r="G238" s="44"/>
      <c r="H238" s="44"/>
      <c r="I238" s="277"/>
      <c r="J238" s="44"/>
      <c r="K238" s="44"/>
      <c r="L238" s="48"/>
      <c r="M238" s="278"/>
      <c r="N238" s="279"/>
      <c r="O238" s="88"/>
      <c r="P238" s="88"/>
      <c r="Q238" s="88"/>
      <c r="R238" s="88"/>
      <c r="S238" s="88"/>
      <c r="T238" s="89"/>
      <c r="U238" s="42"/>
      <c r="V238" s="42"/>
      <c r="W238" s="42"/>
      <c r="X238" s="42"/>
      <c r="Y238" s="42"/>
      <c r="Z238" s="42"/>
      <c r="AA238" s="42"/>
      <c r="AB238" s="42"/>
      <c r="AC238" s="42"/>
      <c r="AD238" s="42"/>
      <c r="AE238" s="42"/>
      <c r="AT238" s="20" t="s">
        <v>663</v>
      </c>
      <c r="AU238" s="20" t="s">
        <v>84</v>
      </c>
    </row>
    <row r="239" s="13" customFormat="1">
      <c r="A239" s="13"/>
      <c r="B239" s="229"/>
      <c r="C239" s="230"/>
      <c r="D239" s="231" t="s">
        <v>228</v>
      </c>
      <c r="E239" s="232" t="s">
        <v>32</v>
      </c>
      <c r="F239" s="233" t="s">
        <v>1289</v>
      </c>
      <c r="G239" s="230"/>
      <c r="H239" s="234">
        <v>288</v>
      </c>
      <c r="I239" s="235"/>
      <c r="J239" s="230"/>
      <c r="K239" s="230"/>
      <c r="L239" s="236"/>
      <c r="M239" s="237"/>
      <c r="N239" s="238"/>
      <c r="O239" s="238"/>
      <c r="P239" s="238"/>
      <c r="Q239" s="238"/>
      <c r="R239" s="238"/>
      <c r="S239" s="238"/>
      <c r="T239" s="239"/>
      <c r="U239" s="13"/>
      <c r="V239" s="13"/>
      <c r="W239" s="13"/>
      <c r="X239" s="13"/>
      <c r="Y239" s="13"/>
      <c r="Z239" s="13"/>
      <c r="AA239" s="13"/>
      <c r="AB239" s="13"/>
      <c r="AC239" s="13"/>
      <c r="AD239" s="13"/>
      <c r="AE239" s="13"/>
      <c r="AT239" s="240" t="s">
        <v>228</v>
      </c>
      <c r="AU239" s="240" t="s">
        <v>84</v>
      </c>
      <c r="AV239" s="13" t="s">
        <v>86</v>
      </c>
      <c r="AW239" s="13" t="s">
        <v>39</v>
      </c>
      <c r="AX239" s="13" t="s">
        <v>77</v>
      </c>
      <c r="AY239" s="240" t="s">
        <v>219</v>
      </c>
    </row>
    <row r="240" s="14" customFormat="1">
      <c r="A240" s="14"/>
      <c r="B240" s="241"/>
      <c r="C240" s="242"/>
      <c r="D240" s="231" t="s">
        <v>228</v>
      </c>
      <c r="E240" s="243" t="s">
        <v>32</v>
      </c>
      <c r="F240" s="244" t="s">
        <v>231</v>
      </c>
      <c r="G240" s="242"/>
      <c r="H240" s="245">
        <v>288</v>
      </c>
      <c r="I240" s="246"/>
      <c r="J240" s="242"/>
      <c r="K240" s="242"/>
      <c r="L240" s="247"/>
      <c r="M240" s="248"/>
      <c r="N240" s="249"/>
      <c r="O240" s="249"/>
      <c r="P240" s="249"/>
      <c r="Q240" s="249"/>
      <c r="R240" s="249"/>
      <c r="S240" s="249"/>
      <c r="T240" s="250"/>
      <c r="U240" s="14"/>
      <c r="V240" s="14"/>
      <c r="W240" s="14"/>
      <c r="X240" s="14"/>
      <c r="Y240" s="14"/>
      <c r="Z240" s="14"/>
      <c r="AA240" s="14"/>
      <c r="AB240" s="14"/>
      <c r="AC240" s="14"/>
      <c r="AD240" s="14"/>
      <c r="AE240" s="14"/>
      <c r="AT240" s="251" t="s">
        <v>228</v>
      </c>
      <c r="AU240" s="251" t="s">
        <v>84</v>
      </c>
      <c r="AV240" s="14" t="s">
        <v>226</v>
      </c>
      <c r="AW240" s="14" t="s">
        <v>39</v>
      </c>
      <c r="AX240" s="14" t="s">
        <v>84</v>
      </c>
      <c r="AY240" s="251" t="s">
        <v>219</v>
      </c>
    </row>
    <row r="241" s="2" customFormat="1" ht="24.15" customHeight="1">
      <c r="A241" s="42"/>
      <c r="B241" s="43"/>
      <c r="C241" s="216" t="s">
        <v>452</v>
      </c>
      <c r="D241" s="216" t="s">
        <v>221</v>
      </c>
      <c r="E241" s="217" t="s">
        <v>1376</v>
      </c>
      <c r="F241" s="218" t="s">
        <v>1276</v>
      </c>
      <c r="G241" s="219" t="s">
        <v>1269</v>
      </c>
      <c r="H241" s="220">
        <v>1</v>
      </c>
      <c r="I241" s="221"/>
      <c r="J241" s="222">
        <f>ROUND(I241*H241,2)</f>
        <v>0</v>
      </c>
      <c r="K241" s="218" t="s">
        <v>1124</v>
      </c>
      <c r="L241" s="48"/>
      <c r="M241" s="223" t="s">
        <v>32</v>
      </c>
      <c r="N241" s="224" t="s">
        <v>48</v>
      </c>
      <c r="O241" s="88"/>
      <c r="P241" s="225">
        <f>O241*H241</f>
        <v>0</v>
      </c>
      <c r="Q241" s="225">
        <v>0</v>
      </c>
      <c r="R241" s="225">
        <f>Q241*H241</f>
        <v>0</v>
      </c>
      <c r="S241" s="225">
        <v>0</v>
      </c>
      <c r="T241" s="226">
        <f>S241*H241</f>
        <v>0</v>
      </c>
      <c r="U241" s="42"/>
      <c r="V241" s="42"/>
      <c r="W241" s="42"/>
      <c r="X241" s="42"/>
      <c r="Y241" s="42"/>
      <c r="Z241" s="42"/>
      <c r="AA241" s="42"/>
      <c r="AB241" s="42"/>
      <c r="AC241" s="42"/>
      <c r="AD241" s="42"/>
      <c r="AE241" s="42"/>
      <c r="AR241" s="227" t="s">
        <v>226</v>
      </c>
      <c r="AT241" s="227" t="s">
        <v>221</v>
      </c>
      <c r="AU241" s="227" t="s">
        <v>84</v>
      </c>
      <c r="AY241" s="20" t="s">
        <v>219</v>
      </c>
      <c r="BE241" s="228">
        <f>IF(N241="základní",J241,0)</f>
        <v>0</v>
      </c>
      <c r="BF241" s="228">
        <f>IF(N241="snížená",J241,0)</f>
        <v>0</v>
      </c>
      <c r="BG241" s="228">
        <f>IF(N241="zákl. přenesená",J241,0)</f>
        <v>0</v>
      </c>
      <c r="BH241" s="228">
        <f>IF(N241="sníž. přenesená",J241,0)</f>
        <v>0</v>
      </c>
      <c r="BI241" s="228">
        <f>IF(N241="nulová",J241,0)</f>
        <v>0</v>
      </c>
      <c r="BJ241" s="20" t="s">
        <v>84</v>
      </c>
      <c r="BK241" s="228">
        <f>ROUND(I241*H241,2)</f>
        <v>0</v>
      </c>
      <c r="BL241" s="20" t="s">
        <v>226</v>
      </c>
      <c r="BM241" s="227" t="s">
        <v>1377</v>
      </c>
    </row>
    <row r="242" s="2" customFormat="1">
      <c r="A242" s="42"/>
      <c r="B242" s="43"/>
      <c r="C242" s="44"/>
      <c r="D242" s="231" t="s">
        <v>663</v>
      </c>
      <c r="E242" s="44"/>
      <c r="F242" s="276" t="s">
        <v>1279</v>
      </c>
      <c r="G242" s="44"/>
      <c r="H242" s="44"/>
      <c r="I242" s="277"/>
      <c r="J242" s="44"/>
      <c r="K242" s="44"/>
      <c r="L242" s="48"/>
      <c r="M242" s="301"/>
      <c r="N242" s="302"/>
      <c r="O242" s="296"/>
      <c r="P242" s="296"/>
      <c r="Q242" s="296"/>
      <c r="R242" s="296"/>
      <c r="S242" s="296"/>
      <c r="T242" s="303"/>
      <c r="U242" s="42"/>
      <c r="V242" s="42"/>
      <c r="W242" s="42"/>
      <c r="X242" s="42"/>
      <c r="Y242" s="42"/>
      <c r="Z242" s="42"/>
      <c r="AA242" s="42"/>
      <c r="AB242" s="42"/>
      <c r="AC242" s="42"/>
      <c r="AD242" s="42"/>
      <c r="AE242" s="42"/>
      <c r="AT242" s="20" t="s">
        <v>663</v>
      </c>
      <c r="AU242" s="20" t="s">
        <v>84</v>
      </c>
    </row>
    <row r="243" s="2" customFormat="1" ht="6.96" customHeight="1">
      <c r="A243" s="42"/>
      <c r="B243" s="63"/>
      <c r="C243" s="64"/>
      <c r="D243" s="64"/>
      <c r="E243" s="64"/>
      <c r="F243" s="64"/>
      <c r="G243" s="64"/>
      <c r="H243" s="64"/>
      <c r="I243" s="64"/>
      <c r="J243" s="64"/>
      <c r="K243" s="64"/>
      <c r="L243" s="48"/>
      <c r="M243" s="42"/>
      <c r="O243" s="42"/>
      <c r="P243" s="42"/>
      <c r="Q243" s="42"/>
      <c r="R243" s="42"/>
      <c r="S243" s="42"/>
      <c r="T243" s="42"/>
      <c r="U243" s="42"/>
      <c r="V243" s="42"/>
      <c r="W243" s="42"/>
      <c r="X243" s="42"/>
      <c r="Y243" s="42"/>
      <c r="Z243" s="42"/>
      <c r="AA243" s="42"/>
      <c r="AB243" s="42"/>
      <c r="AC243" s="42"/>
      <c r="AD243" s="42"/>
      <c r="AE243" s="42"/>
    </row>
  </sheetData>
  <sheetProtection sheet="1" autoFilter="0" formatColumns="0" formatRows="0" objects="1" scenarios="1" spinCount="100000" saltValue="hmA1sw2YWghUBK2LRYmPvdPBhY36dqW6MkH4m5YhUSKWOBSTfOkxxLFPRWCludYKm4+XmhPSiZJwtRHJVyow6w==" hashValue="eXaju/dl2TOA77l6xM/sj0YpKFxPZY9RVzazsKOTYspVUyPU5qGc1M4Y9OFS0aQVFdvd8NwRbtx/BknDGUxktw==" algorithmName="SHA-512" password="CC35"/>
  <autoFilter ref="C86:K242"/>
  <mergeCells count="12">
    <mergeCell ref="E7:H7"/>
    <mergeCell ref="E9:H9"/>
    <mergeCell ref="E11:H11"/>
    <mergeCell ref="E20:H20"/>
    <mergeCell ref="E29:H29"/>
    <mergeCell ref="E50:H50"/>
    <mergeCell ref="E52:H52"/>
    <mergeCell ref="E54:H54"/>
    <mergeCell ref="E75:H75"/>
    <mergeCell ref="E77:H77"/>
    <mergeCell ref="E79:H79"/>
    <mergeCell ref="L2:V2"/>
  </mergeCells>
  <hyperlinks>
    <hyperlink ref="F94" r:id="rId1" display="https://podminky.urs.cz/item/CS_URS_2025_01/112151114"/>
    <hyperlink ref="F97" r:id="rId2" display="https://podminky.urs.cz/item/CS_URS_2025_01/113311171"/>
    <hyperlink ref="F102" r:id="rId3" display="https://podminky.urs.cz/item/CS_URS_2025_01/122311401"/>
    <hyperlink ref="F105" r:id="rId4" display="https://podminky.urs.cz/item/CS_URS_2025_01/122352502"/>
    <hyperlink ref="F108" r:id="rId5" display="https://podminky.urs.cz/item/CS_URS_2025_01/122352508"/>
    <hyperlink ref="F111" r:id="rId6" display="https://podminky.urs.cz/item/CS_URS_2025_01/155211112"/>
    <hyperlink ref="F114" r:id="rId7" display="https://podminky.urs.cz/item/CS_URS_2025_01/155211122"/>
    <hyperlink ref="F117" r:id="rId8" display="https://podminky.urs.cz/item/CS_URS_2025_01/155211241"/>
    <hyperlink ref="F120" r:id="rId9" display="https://podminky.urs.cz/item/CS_URS_2025_01/155211311"/>
    <hyperlink ref="F123" r:id="rId10" display="https://podminky.urs.cz/item/CS_URS_2025_01/155211411"/>
    <hyperlink ref="F126" r:id="rId11" display="https://podminky.urs.cz/item/CS_URS_2025_01/155212116"/>
    <hyperlink ref="F129" r:id="rId12" display="https://podminky.urs.cz/item/CS_URS_2025_01/155213112"/>
    <hyperlink ref="F132" r:id="rId13" display="https://podminky.urs.cz/item/CS_URS_2025_01/155213122"/>
    <hyperlink ref="F135" r:id="rId14" display="https://podminky.urs.cz/item/CS_URS_2025_01/155213312"/>
    <hyperlink ref="F138" r:id="rId15" display="https://podminky.urs.cz/item/CS_URS_2025_01/155214111"/>
    <hyperlink ref="F141" r:id="rId16" display="https://podminky.urs.cz/item/CS_URS_2025_01/155214211"/>
    <hyperlink ref="F144" r:id="rId17" display="https://podminky.urs.cz/item/CS_URS_2025_01/155214212"/>
    <hyperlink ref="F147" r:id="rId18" display="https://podminky.urs.cz/item/CS_URS_2025_01/155215111"/>
    <hyperlink ref="F152" r:id="rId19" display="https://podminky.urs.cz/item/CS_URS_2025_01/162201412"/>
    <hyperlink ref="F155" r:id="rId20" display="https://podminky.urs.cz/item/CS_URS_2025_01/162201502"/>
    <hyperlink ref="F158" r:id="rId21" display="https://podminky.urs.cz/item/CS_URS_2025_01/162301501"/>
    <hyperlink ref="F161" r:id="rId22" display="https://podminky.urs.cz/item/CS_URS_2025_01/162432511b"/>
    <hyperlink ref="F164" r:id="rId23" display="https://podminky.urs.cz/item/CS_URS_2025_01/162751117"/>
    <hyperlink ref="F167" r:id="rId24" display="https://podminky.urs.cz/item/CS_URS_2025_01/162751119"/>
    <hyperlink ref="F172" r:id="rId25" display="https://podminky.urs.cz/item/CS_URS_2025_01/272311125"/>
    <hyperlink ref="F177" r:id="rId26" display="https://podminky.urs.cz/item/CS_URS_2025_01/275354111"/>
    <hyperlink ref="F182" r:id="rId27" display="https://podminky.urs.cz/item/CS_URS_2025_01/275354211"/>
    <hyperlink ref="F185" r:id="rId28" display="https://podminky.urs.cz/item/CS_URS_2025_01/919726122"/>
    <hyperlink ref="F190" r:id="rId29" display="https://podminky.urs.cz/item/CS_URS_2025_01/998004011"/>
    <hyperlink ref="F198" r:id="rId30" display="https://podminky.urs.cz/item/CS_URS_2025_01/155211411"/>
    <hyperlink ref="F201" r:id="rId31" display="https://podminky.urs.cz/item/CS_URS_2025_01/155213112"/>
    <hyperlink ref="F204" r:id="rId32" display="https://podminky.urs.cz/item/CS_URS_2025_01/155213122"/>
    <hyperlink ref="F207" r:id="rId33" display="https://podminky.urs.cz/item/CS_URS_2025_01/155213312"/>
    <hyperlink ref="F214" r:id="rId34" display="https://podminky.urs.cz/item/CS_URS_2025_01/155215111.1"/>
    <hyperlink ref="F219" r:id="rId35" display="https://podminky.urs.cz/item/CS_URS_2025_01/171201221"/>
    <hyperlink ref="F222" r:id="rId36" display="https://podminky.urs.cz/item/CS_URS_2025_01/272311125.1"/>
    <hyperlink ref="F227" r:id="rId37" display="https://podminky.urs.cz/item/CS_URS_2025_01/275354111.1"/>
    <hyperlink ref="F232" r:id="rId38" display="https://podminky.urs.cz/item/CS_URS_2025_01/275354211.1"/>
    <hyperlink ref="F237" r:id="rId39" display="https://podminky.urs.cz/item/CS_URS_2025_01/919726122.1"/>
  </hyperlinks>
  <pageMargins left="0.39375" right="0.39375" top="0.39375" bottom="0.39375" header="0" footer="0"/>
  <pageSetup paperSize="9" orientation="portrait" blackAndWhite="1" fitToHeight="100"/>
  <headerFooter>
    <oddFooter>&amp;CStrana &amp;P z &amp;N</oddFooter>
  </headerFooter>
  <drawing r:id="rId40"/>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20" t="s">
        <v>118</v>
      </c>
    </row>
    <row r="3" s="1" customFormat="1" ht="6.96" customHeight="1">
      <c r="B3" s="142"/>
      <c r="C3" s="143"/>
      <c r="D3" s="143"/>
      <c r="E3" s="143"/>
      <c r="F3" s="143"/>
      <c r="G3" s="143"/>
      <c r="H3" s="143"/>
      <c r="I3" s="143"/>
      <c r="J3" s="143"/>
      <c r="K3" s="143"/>
      <c r="L3" s="23"/>
      <c r="AT3" s="20" t="s">
        <v>86</v>
      </c>
    </row>
    <row r="4" s="1" customFormat="1" ht="24.96" customHeight="1">
      <c r="B4" s="23"/>
      <c r="D4" s="144" t="s">
        <v>188</v>
      </c>
      <c r="L4" s="23"/>
      <c r="M4" s="145" t="s">
        <v>10</v>
      </c>
      <c r="AT4" s="20" t="s">
        <v>4</v>
      </c>
    </row>
    <row r="5" s="1" customFormat="1" ht="6.96" customHeight="1">
      <c r="B5" s="23"/>
      <c r="L5" s="23"/>
    </row>
    <row r="6" s="1" customFormat="1" ht="12" customHeight="1">
      <c r="B6" s="23"/>
      <c r="D6" s="146" t="s">
        <v>16</v>
      </c>
      <c r="L6" s="23"/>
    </row>
    <row r="7" s="1" customFormat="1" ht="16.5" customHeight="1">
      <c r="B7" s="23"/>
      <c r="E7" s="147" t="str">
        <f>'Rekapitulace stavby'!K6</f>
        <v>Prostá rekonstrukce trati v úseku Police nad M. - Teplice nad M.</v>
      </c>
      <c r="F7" s="146"/>
      <c r="G7" s="146"/>
      <c r="H7" s="146"/>
      <c r="L7" s="23"/>
    </row>
    <row r="8" s="1" customFormat="1" ht="12" customHeight="1">
      <c r="B8" s="23"/>
      <c r="D8" s="146" t="s">
        <v>189</v>
      </c>
      <c r="L8" s="23"/>
    </row>
    <row r="9" s="2" customFormat="1" ht="16.5" customHeight="1">
      <c r="A9" s="42"/>
      <c r="B9" s="48"/>
      <c r="C9" s="42"/>
      <c r="D9" s="42"/>
      <c r="E9" s="147" t="s">
        <v>1378</v>
      </c>
      <c r="F9" s="42"/>
      <c r="G9" s="42"/>
      <c r="H9" s="42"/>
      <c r="I9" s="42"/>
      <c r="J9" s="42"/>
      <c r="K9" s="42"/>
      <c r="L9" s="148"/>
      <c r="S9" s="42"/>
      <c r="T9" s="42"/>
      <c r="U9" s="42"/>
      <c r="V9" s="42"/>
      <c r="W9" s="42"/>
      <c r="X9" s="42"/>
      <c r="Y9" s="42"/>
      <c r="Z9" s="42"/>
      <c r="AA9" s="42"/>
      <c r="AB9" s="42"/>
      <c r="AC9" s="42"/>
      <c r="AD9" s="42"/>
      <c r="AE9" s="42"/>
    </row>
    <row r="10" s="2" customFormat="1" ht="12" customHeight="1">
      <c r="A10" s="42"/>
      <c r="B10" s="48"/>
      <c r="C10" s="42"/>
      <c r="D10" s="146" t="s">
        <v>191</v>
      </c>
      <c r="E10" s="42"/>
      <c r="F10" s="42"/>
      <c r="G10" s="42"/>
      <c r="H10" s="42"/>
      <c r="I10" s="42"/>
      <c r="J10" s="42"/>
      <c r="K10" s="42"/>
      <c r="L10" s="148"/>
      <c r="S10" s="42"/>
      <c r="T10" s="42"/>
      <c r="U10" s="42"/>
      <c r="V10" s="42"/>
      <c r="W10" s="42"/>
      <c r="X10" s="42"/>
      <c r="Y10" s="42"/>
      <c r="Z10" s="42"/>
      <c r="AA10" s="42"/>
      <c r="AB10" s="42"/>
      <c r="AC10" s="42"/>
      <c r="AD10" s="42"/>
      <c r="AE10" s="42"/>
    </row>
    <row r="11" s="2" customFormat="1" ht="16.5" customHeight="1">
      <c r="A11" s="42"/>
      <c r="B11" s="48"/>
      <c r="C11" s="42"/>
      <c r="D11" s="42"/>
      <c r="E11" s="149" t="s">
        <v>1379</v>
      </c>
      <c r="F11" s="42"/>
      <c r="G11" s="42"/>
      <c r="H11" s="42"/>
      <c r="I11" s="42"/>
      <c r="J11" s="42"/>
      <c r="K11" s="42"/>
      <c r="L11" s="148"/>
      <c r="S11" s="42"/>
      <c r="T11" s="42"/>
      <c r="U11" s="42"/>
      <c r="V11" s="42"/>
      <c r="W11" s="42"/>
      <c r="X11" s="42"/>
      <c r="Y11" s="42"/>
      <c r="Z11" s="42"/>
      <c r="AA11" s="42"/>
      <c r="AB11" s="42"/>
      <c r="AC11" s="42"/>
      <c r="AD11" s="42"/>
      <c r="AE11" s="42"/>
    </row>
    <row r="12" s="2" customFormat="1">
      <c r="A12" s="42"/>
      <c r="B12" s="48"/>
      <c r="C12" s="42"/>
      <c r="D12" s="42"/>
      <c r="E12" s="42"/>
      <c r="F12" s="42"/>
      <c r="G12" s="42"/>
      <c r="H12" s="42"/>
      <c r="I12" s="42"/>
      <c r="J12" s="42"/>
      <c r="K12" s="42"/>
      <c r="L12" s="148"/>
      <c r="S12" s="42"/>
      <c r="T12" s="42"/>
      <c r="U12" s="42"/>
      <c r="V12" s="42"/>
      <c r="W12" s="42"/>
      <c r="X12" s="42"/>
      <c r="Y12" s="42"/>
      <c r="Z12" s="42"/>
      <c r="AA12" s="42"/>
      <c r="AB12" s="42"/>
      <c r="AC12" s="42"/>
      <c r="AD12" s="42"/>
      <c r="AE12" s="42"/>
    </row>
    <row r="13" s="2" customFormat="1" ht="12" customHeight="1">
      <c r="A13" s="42"/>
      <c r="B13" s="48"/>
      <c r="C13" s="42"/>
      <c r="D13" s="146" t="s">
        <v>18</v>
      </c>
      <c r="E13" s="42"/>
      <c r="F13" s="137" t="s">
        <v>32</v>
      </c>
      <c r="G13" s="42"/>
      <c r="H13" s="42"/>
      <c r="I13" s="146" t="s">
        <v>20</v>
      </c>
      <c r="J13" s="137" t="s">
        <v>32</v>
      </c>
      <c r="K13" s="42"/>
      <c r="L13" s="148"/>
      <c r="S13" s="42"/>
      <c r="T13" s="42"/>
      <c r="U13" s="42"/>
      <c r="V13" s="42"/>
      <c r="W13" s="42"/>
      <c r="X13" s="42"/>
      <c r="Y13" s="42"/>
      <c r="Z13" s="42"/>
      <c r="AA13" s="42"/>
      <c r="AB13" s="42"/>
      <c r="AC13" s="42"/>
      <c r="AD13" s="42"/>
      <c r="AE13" s="42"/>
    </row>
    <row r="14" s="2" customFormat="1" ht="12" customHeight="1">
      <c r="A14" s="42"/>
      <c r="B14" s="48"/>
      <c r="C14" s="42"/>
      <c r="D14" s="146" t="s">
        <v>22</v>
      </c>
      <c r="E14" s="42"/>
      <c r="F14" s="137" t="s">
        <v>23</v>
      </c>
      <c r="G14" s="42"/>
      <c r="H14" s="42"/>
      <c r="I14" s="146" t="s">
        <v>24</v>
      </c>
      <c r="J14" s="150" t="str">
        <f>'Rekapitulace stavby'!AN8</f>
        <v>7. 2. 2025</v>
      </c>
      <c r="K14" s="42"/>
      <c r="L14" s="148"/>
      <c r="S14" s="42"/>
      <c r="T14" s="42"/>
      <c r="U14" s="42"/>
      <c r="V14" s="42"/>
      <c r="W14" s="42"/>
      <c r="X14" s="42"/>
      <c r="Y14" s="42"/>
      <c r="Z14" s="42"/>
      <c r="AA14" s="42"/>
      <c r="AB14" s="42"/>
      <c r="AC14" s="42"/>
      <c r="AD14" s="42"/>
      <c r="AE14" s="42"/>
    </row>
    <row r="15" s="2" customFormat="1" ht="10.8" customHeight="1">
      <c r="A15" s="42"/>
      <c r="B15" s="48"/>
      <c r="C15" s="42"/>
      <c r="D15" s="42"/>
      <c r="E15" s="42"/>
      <c r="F15" s="42"/>
      <c r="G15" s="42"/>
      <c r="H15" s="42"/>
      <c r="I15" s="42"/>
      <c r="J15" s="42"/>
      <c r="K15" s="42"/>
      <c r="L15" s="148"/>
      <c r="S15" s="42"/>
      <c r="T15" s="42"/>
      <c r="U15" s="42"/>
      <c r="V15" s="42"/>
      <c r="W15" s="42"/>
      <c r="X15" s="42"/>
      <c r="Y15" s="42"/>
      <c r="Z15" s="42"/>
      <c r="AA15" s="42"/>
      <c r="AB15" s="42"/>
      <c r="AC15" s="42"/>
      <c r="AD15" s="42"/>
      <c r="AE15" s="42"/>
    </row>
    <row r="16" s="2" customFormat="1" ht="12" customHeight="1">
      <c r="A16" s="42"/>
      <c r="B16" s="48"/>
      <c r="C16" s="42"/>
      <c r="D16" s="146" t="s">
        <v>30</v>
      </c>
      <c r="E16" s="42"/>
      <c r="F16" s="42"/>
      <c r="G16" s="42"/>
      <c r="H16" s="42"/>
      <c r="I16" s="146" t="s">
        <v>31</v>
      </c>
      <c r="J16" s="137" t="s">
        <v>32</v>
      </c>
      <c r="K16" s="42"/>
      <c r="L16" s="148"/>
      <c r="S16" s="42"/>
      <c r="T16" s="42"/>
      <c r="U16" s="42"/>
      <c r="V16" s="42"/>
      <c r="W16" s="42"/>
      <c r="X16" s="42"/>
      <c r="Y16" s="42"/>
      <c r="Z16" s="42"/>
      <c r="AA16" s="42"/>
      <c r="AB16" s="42"/>
      <c r="AC16" s="42"/>
      <c r="AD16" s="42"/>
      <c r="AE16" s="42"/>
    </row>
    <row r="17" s="2" customFormat="1" ht="18" customHeight="1">
      <c r="A17" s="42"/>
      <c r="B17" s="48"/>
      <c r="C17" s="42"/>
      <c r="D17" s="42"/>
      <c r="E17" s="137" t="s">
        <v>33</v>
      </c>
      <c r="F17" s="42"/>
      <c r="G17" s="42"/>
      <c r="H17" s="42"/>
      <c r="I17" s="146" t="s">
        <v>34</v>
      </c>
      <c r="J17" s="137" t="s">
        <v>32</v>
      </c>
      <c r="K17" s="42"/>
      <c r="L17" s="148"/>
      <c r="S17" s="42"/>
      <c r="T17" s="42"/>
      <c r="U17" s="42"/>
      <c r="V17" s="42"/>
      <c r="W17" s="42"/>
      <c r="X17" s="42"/>
      <c r="Y17" s="42"/>
      <c r="Z17" s="42"/>
      <c r="AA17" s="42"/>
      <c r="AB17" s="42"/>
      <c r="AC17" s="42"/>
      <c r="AD17" s="42"/>
      <c r="AE17" s="42"/>
    </row>
    <row r="18" s="2" customFormat="1" ht="6.96" customHeight="1">
      <c r="A18" s="42"/>
      <c r="B18" s="48"/>
      <c r="C18" s="42"/>
      <c r="D18" s="42"/>
      <c r="E18" s="42"/>
      <c r="F18" s="42"/>
      <c r="G18" s="42"/>
      <c r="H18" s="42"/>
      <c r="I18" s="42"/>
      <c r="J18" s="42"/>
      <c r="K18" s="42"/>
      <c r="L18" s="148"/>
      <c r="S18" s="42"/>
      <c r="T18" s="42"/>
      <c r="U18" s="42"/>
      <c r="V18" s="42"/>
      <c r="W18" s="42"/>
      <c r="X18" s="42"/>
      <c r="Y18" s="42"/>
      <c r="Z18" s="42"/>
      <c r="AA18" s="42"/>
      <c r="AB18" s="42"/>
      <c r="AC18" s="42"/>
      <c r="AD18" s="42"/>
      <c r="AE18" s="42"/>
    </row>
    <row r="19" s="2" customFormat="1" ht="12" customHeight="1">
      <c r="A19" s="42"/>
      <c r="B19" s="48"/>
      <c r="C19" s="42"/>
      <c r="D19" s="146" t="s">
        <v>35</v>
      </c>
      <c r="E19" s="42"/>
      <c r="F19" s="42"/>
      <c r="G19" s="42"/>
      <c r="H19" s="42"/>
      <c r="I19" s="146" t="s">
        <v>31</v>
      </c>
      <c r="J19" s="36" t="str">
        <f>'Rekapitulace stavby'!AN13</f>
        <v>Vyplň údaj</v>
      </c>
      <c r="K19" s="42"/>
      <c r="L19" s="148"/>
      <c r="S19" s="42"/>
      <c r="T19" s="42"/>
      <c r="U19" s="42"/>
      <c r="V19" s="42"/>
      <c r="W19" s="42"/>
      <c r="X19" s="42"/>
      <c r="Y19" s="42"/>
      <c r="Z19" s="42"/>
      <c r="AA19" s="42"/>
      <c r="AB19" s="42"/>
      <c r="AC19" s="42"/>
      <c r="AD19" s="42"/>
      <c r="AE19" s="42"/>
    </row>
    <row r="20" s="2" customFormat="1" ht="18" customHeight="1">
      <c r="A20" s="42"/>
      <c r="B20" s="48"/>
      <c r="C20" s="42"/>
      <c r="D20" s="42"/>
      <c r="E20" s="36" t="str">
        <f>'Rekapitulace stavby'!E14</f>
        <v>Vyplň údaj</v>
      </c>
      <c r="F20" s="137"/>
      <c r="G20" s="137"/>
      <c r="H20" s="137"/>
      <c r="I20" s="146" t="s">
        <v>34</v>
      </c>
      <c r="J20" s="36" t="str">
        <f>'Rekapitulace stavby'!AN14</f>
        <v>Vyplň údaj</v>
      </c>
      <c r="K20" s="42"/>
      <c r="L20" s="148"/>
      <c r="S20" s="42"/>
      <c r="T20" s="42"/>
      <c r="U20" s="42"/>
      <c r="V20" s="42"/>
      <c r="W20" s="42"/>
      <c r="X20" s="42"/>
      <c r="Y20" s="42"/>
      <c r="Z20" s="42"/>
      <c r="AA20" s="42"/>
      <c r="AB20" s="42"/>
      <c r="AC20" s="42"/>
      <c r="AD20" s="42"/>
      <c r="AE20" s="42"/>
    </row>
    <row r="21" s="2" customFormat="1" ht="6.96" customHeight="1">
      <c r="A21" s="42"/>
      <c r="B21" s="48"/>
      <c r="C21" s="42"/>
      <c r="D21" s="42"/>
      <c r="E21" s="42"/>
      <c r="F21" s="42"/>
      <c r="G21" s="42"/>
      <c r="H21" s="42"/>
      <c r="I21" s="42"/>
      <c r="J21" s="42"/>
      <c r="K21" s="42"/>
      <c r="L21" s="148"/>
      <c r="S21" s="42"/>
      <c r="T21" s="42"/>
      <c r="U21" s="42"/>
      <c r="V21" s="42"/>
      <c r="W21" s="42"/>
      <c r="X21" s="42"/>
      <c r="Y21" s="42"/>
      <c r="Z21" s="42"/>
      <c r="AA21" s="42"/>
      <c r="AB21" s="42"/>
      <c r="AC21" s="42"/>
      <c r="AD21" s="42"/>
      <c r="AE21" s="42"/>
    </row>
    <row r="22" s="2" customFormat="1" ht="12" customHeight="1">
      <c r="A22" s="42"/>
      <c r="B22" s="48"/>
      <c r="C22" s="42"/>
      <c r="D22" s="146" t="s">
        <v>37</v>
      </c>
      <c r="E22" s="42"/>
      <c r="F22" s="42"/>
      <c r="G22" s="42"/>
      <c r="H22" s="42"/>
      <c r="I22" s="146" t="s">
        <v>31</v>
      </c>
      <c r="J22" s="137" t="s">
        <v>32</v>
      </c>
      <c r="K22" s="42"/>
      <c r="L22" s="148"/>
      <c r="S22" s="42"/>
      <c r="T22" s="42"/>
      <c r="U22" s="42"/>
      <c r="V22" s="42"/>
      <c r="W22" s="42"/>
      <c r="X22" s="42"/>
      <c r="Y22" s="42"/>
      <c r="Z22" s="42"/>
      <c r="AA22" s="42"/>
      <c r="AB22" s="42"/>
      <c r="AC22" s="42"/>
      <c r="AD22" s="42"/>
      <c r="AE22" s="42"/>
    </row>
    <row r="23" s="2" customFormat="1" ht="18" customHeight="1">
      <c r="A23" s="42"/>
      <c r="B23" s="48"/>
      <c r="C23" s="42"/>
      <c r="D23" s="42"/>
      <c r="E23" s="137" t="s">
        <v>38</v>
      </c>
      <c r="F23" s="42"/>
      <c r="G23" s="42"/>
      <c r="H23" s="42"/>
      <c r="I23" s="146" t="s">
        <v>34</v>
      </c>
      <c r="J23" s="137" t="s">
        <v>32</v>
      </c>
      <c r="K23" s="42"/>
      <c r="L23" s="148"/>
      <c r="S23" s="42"/>
      <c r="T23" s="42"/>
      <c r="U23" s="42"/>
      <c r="V23" s="42"/>
      <c r="W23" s="42"/>
      <c r="X23" s="42"/>
      <c r="Y23" s="42"/>
      <c r="Z23" s="42"/>
      <c r="AA23" s="42"/>
      <c r="AB23" s="42"/>
      <c r="AC23" s="42"/>
      <c r="AD23" s="42"/>
      <c r="AE23" s="42"/>
    </row>
    <row r="24" s="2" customFormat="1" ht="6.96" customHeight="1">
      <c r="A24" s="42"/>
      <c r="B24" s="48"/>
      <c r="C24" s="42"/>
      <c r="D24" s="42"/>
      <c r="E24" s="42"/>
      <c r="F24" s="42"/>
      <c r="G24" s="42"/>
      <c r="H24" s="42"/>
      <c r="I24" s="42"/>
      <c r="J24" s="42"/>
      <c r="K24" s="42"/>
      <c r="L24" s="148"/>
      <c r="S24" s="42"/>
      <c r="T24" s="42"/>
      <c r="U24" s="42"/>
      <c r="V24" s="42"/>
      <c r="W24" s="42"/>
      <c r="X24" s="42"/>
      <c r="Y24" s="42"/>
      <c r="Z24" s="42"/>
      <c r="AA24" s="42"/>
      <c r="AB24" s="42"/>
      <c r="AC24" s="42"/>
      <c r="AD24" s="42"/>
      <c r="AE24" s="42"/>
    </row>
    <row r="25" s="2" customFormat="1" ht="12" customHeight="1">
      <c r="A25" s="42"/>
      <c r="B25" s="48"/>
      <c r="C25" s="42"/>
      <c r="D25" s="146" t="s">
        <v>40</v>
      </c>
      <c r="E25" s="42"/>
      <c r="F25" s="42"/>
      <c r="G25" s="42"/>
      <c r="H25" s="42"/>
      <c r="I25" s="146" t="s">
        <v>31</v>
      </c>
      <c r="J25" s="137" t="s">
        <v>32</v>
      </c>
      <c r="K25" s="42"/>
      <c r="L25" s="148"/>
      <c r="S25" s="42"/>
      <c r="T25" s="42"/>
      <c r="U25" s="42"/>
      <c r="V25" s="42"/>
      <c r="W25" s="42"/>
      <c r="X25" s="42"/>
      <c r="Y25" s="42"/>
      <c r="Z25" s="42"/>
      <c r="AA25" s="42"/>
      <c r="AB25" s="42"/>
      <c r="AC25" s="42"/>
      <c r="AD25" s="42"/>
      <c r="AE25" s="42"/>
    </row>
    <row r="26" s="2" customFormat="1" ht="18" customHeight="1">
      <c r="A26" s="42"/>
      <c r="B26" s="48"/>
      <c r="C26" s="42"/>
      <c r="D26" s="42"/>
      <c r="E26" s="137" t="s">
        <v>38</v>
      </c>
      <c r="F26" s="42"/>
      <c r="G26" s="42"/>
      <c r="H26" s="42"/>
      <c r="I26" s="146" t="s">
        <v>34</v>
      </c>
      <c r="J26" s="137" t="s">
        <v>32</v>
      </c>
      <c r="K26" s="42"/>
      <c r="L26" s="148"/>
      <c r="S26" s="42"/>
      <c r="T26" s="42"/>
      <c r="U26" s="42"/>
      <c r="V26" s="42"/>
      <c r="W26" s="42"/>
      <c r="X26" s="42"/>
      <c r="Y26" s="42"/>
      <c r="Z26" s="42"/>
      <c r="AA26" s="42"/>
      <c r="AB26" s="42"/>
      <c r="AC26" s="42"/>
      <c r="AD26" s="42"/>
      <c r="AE26" s="42"/>
    </row>
    <row r="27" s="2" customFormat="1" ht="6.96" customHeight="1">
      <c r="A27" s="42"/>
      <c r="B27" s="48"/>
      <c r="C27" s="42"/>
      <c r="D27" s="42"/>
      <c r="E27" s="42"/>
      <c r="F27" s="42"/>
      <c r="G27" s="42"/>
      <c r="H27" s="42"/>
      <c r="I27" s="42"/>
      <c r="J27" s="42"/>
      <c r="K27" s="42"/>
      <c r="L27" s="148"/>
      <c r="S27" s="42"/>
      <c r="T27" s="42"/>
      <c r="U27" s="42"/>
      <c r="V27" s="42"/>
      <c r="W27" s="42"/>
      <c r="X27" s="42"/>
      <c r="Y27" s="42"/>
      <c r="Z27" s="42"/>
      <c r="AA27" s="42"/>
      <c r="AB27" s="42"/>
      <c r="AC27" s="42"/>
      <c r="AD27" s="42"/>
      <c r="AE27" s="42"/>
    </row>
    <row r="28" s="2" customFormat="1" ht="12" customHeight="1">
      <c r="A28" s="42"/>
      <c r="B28" s="48"/>
      <c r="C28" s="42"/>
      <c r="D28" s="146" t="s">
        <v>41</v>
      </c>
      <c r="E28" s="42"/>
      <c r="F28" s="42"/>
      <c r="G28" s="42"/>
      <c r="H28" s="42"/>
      <c r="I28" s="42"/>
      <c r="J28" s="42"/>
      <c r="K28" s="42"/>
      <c r="L28" s="148"/>
      <c r="S28" s="42"/>
      <c r="T28" s="42"/>
      <c r="U28" s="42"/>
      <c r="V28" s="42"/>
      <c r="W28" s="42"/>
      <c r="X28" s="42"/>
      <c r="Y28" s="42"/>
      <c r="Z28" s="42"/>
      <c r="AA28" s="42"/>
      <c r="AB28" s="42"/>
      <c r="AC28" s="42"/>
      <c r="AD28" s="42"/>
      <c r="AE28" s="42"/>
    </row>
    <row r="29" s="8" customFormat="1" ht="71.25" customHeight="1">
      <c r="A29" s="151"/>
      <c r="B29" s="152"/>
      <c r="C29" s="151"/>
      <c r="D29" s="151"/>
      <c r="E29" s="153" t="s">
        <v>42</v>
      </c>
      <c r="F29" s="153"/>
      <c r="G29" s="153"/>
      <c r="H29" s="153"/>
      <c r="I29" s="151"/>
      <c r="J29" s="151"/>
      <c r="K29" s="151"/>
      <c r="L29" s="154"/>
      <c r="S29" s="151"/>
      <c r="T29" s="151"/>
      <c r="U29" s="151"/>
      <c r="V29" s="151"/>
      <c r="W29" s="151"/>
      <c r="X29" s="151"/>
      <c r="Y29" s="151"/>
      <c r="Z29" s="151"/>
      <c r="AA29" s="151"/>
      <c r="AB29" s="151"/>
      <c r="AC29" s="151"/>
      <c r="AD29" s="151"/>
      <c r="AE29" s="151"/>
    </row>
    <row r="30" s="2" customFormat="1" ht="6.96" customHeight="1">
      <c r="A30" s="42"/>
      <c r="B30" s="48"/>
      <c r="C30" s="42"/>
      <c r="D30" s="42"/>
      <c r="E30" s="42"/>
      <c r="F30" s="42"/>
      <c r="G30" s="42"/>
      <c r="H30" s="42"/>
      <c r="I30" s="42"/>
      <c r="J30" s="42"/>
      <c r="K30" s="42"/>
      <c r="L30" s="148"/>
      <c r="S30" s="42"/>
      <c r="T30" s="42"/>
      <c r="U30" s="42"/>
      <c r="V30" s="42"/>
      <c r="W30" s="42"/>
      <c r="X30" s="42"/>
      <c r="Y30" s="42"/>
      <c r="Z30" s="42"/>
      <c r="AA30" s="42"/>
      <c r="AB30" s="42"/>
      <c r="AC30" s="42"/>
      <c r="AD30" s="42"/>
      <c r="AE30" s="42"/>
    </row>
    <row r="31" s="2" customFormat="1" ht="6.96" customHeight="1">
      <c r="A31" s="42"/>
      <c r="B31" s="48"/>
      <c r="C31" s="42"/>
      <c r="D31" s="155"/>
      <c r="E31" s="155"/>
      <c r="F31" s="155"/>
      <c r="G31" s="155"/>
      <c r="H31" s="155"/>
      <c r="I31" s="155"/>
      <c r="J31" s="155"/>
      <c r="K31" s="155"/>
      <c r="L31" s="148"/>
      <c r="S31" s="42"/>
      <c r="T31" s="42"/>
      <c r="U31" s="42"/>
      <c r="V31" s="42"/>
      <c r="W31" s="42"/>
      <c r="X31" s="42"/>
      <c r="Y31" s="42"/>
      <c r="Z31" s="42"/>
      <c r="AA31" s="42"/>
      <c r="AB31" s="42"/>
      <c r="AC31" s="42"/>
      <c r="AD31" s="42"/>
      <c r="AE31" s="42"/>
    </row>
    <row r="32" s="2" customFormat="1" ht="25.44" customHeight="1">
      <c r="A32" s="42"/>
      <c r="B32" s="48"/>
      <c r="C32" s="42"/>
      <c r="D32" s="156" t="s">
        <v>43</v>
      </c>
      <c r="E32" s="42"/>
      <c r="F32" s="42"/>
      <c r="G32" s="42"/>
      <c r="H32" s="42"/>
      <c r="I32" s="42"/>
      <c r="J32" s="157">
        <f>ROUND(J90, 2)</f>
        <v>0</v>
      </c>
      <c r="K32" s="42"/>
      <c r="L32" s="148"/>
      <c r="S32" s="42"/>
      <c r="T32" s="42"/>
      <c r="U32" s="42"/>
      <c r="V32" s="42"/>
      <c r="W32" s="42"/>
      <c r="X32" s="42"/>
      <c r="Y32" s="42"/>
      <c r="Z32" s="42"/>
      <c r="AA32" s="42"/>
      <c r="AB32" s="42"/>
      <c r="AC32" s="42"/>
      <c r="AD32" s="42"/>
      <c r="AE32" s="42"/>
    </row>
    <row r="33" s="2" customFormat="1" ht="6.96" customHeight="1">
      <c r="A33" s="42"/>
      <c r="B33" s="48"/>
      <c r="C33" s="42"/>
      <c r="D33" s="155"/>
      <c r="E33" s="155"/>
      <c r="F33" s="155"/>
      <c r="G33" s="155"/>
      <c r="H33" s="155"/>
      <c r="I33" s="155"/>
      <c r="J33" s="155"/>
      <c r="K33" s="155"/>
      <c r="L33" s="148"/>
      <c r="S33" s="42"/>
      <c r="T33" s="42"/>
      <c r="U33" s="42"/>
      <c r="V33" s="42"/>
      <c r="W33" s="42"/>
      <c r="X33" s="42"/>
      <c r="Y33" s="42"/>
      <c r="Z33" s="42"/>
      <c r="AA33" s="42"/>
      <c r="AB33" s="42"/>
      <c r="AC33" s="42"/>
      <c r="AD33" s="42"/>
      <c r="AE33" s="42"/>
    </row>
    <row r="34" s="2" customFormat="1" ht="14.4" customHeight="1">
      <c r="A34" s="42"/>
      <c r="B34" s="48"/>
      <c r="C34" s="42"/>
      <c r="D34" s="42"/>
      <c r="E34" s="42"/>
      <c r="F34" s="158" t="s">
        <v>45</v>
      </c>
      <c r="G34" s="42"/>
      <c r="H34" s="42"/>
      <c r="I34" s="158" t="s">
        <v>44</v>
      </c>
      <c r="J34" s="158" t="s">
        <v>46</v>
      </c>
      <c r="K34" s="42"/>
      <c r="L34" s="148"/>
      <c r="S34" s="42"/>
      <c r="T34" s="42"/>
      <c r="U34" s="42"/>
      <c r="V34" s="42"/>
      <c r="W34" s="42"/>
      <c r="X34" s="42"/>
      <c r="Y34" s="42"/>
      <c r="Z34" s="42"/>
      <c r="AA34" s="42"/>
      <c r="AB34" s="42"/>
      <c r="AC34" s="42"/>
      <c r="AD34" s="42"/>
      <c r="AE34" s="42"/>
    </row>
    <row r="35" s="2" customFormat="1" ht="14.4" customHeight="1">
      <c r="A35" s="42"/>
      <c r="B35" s="48"/>
      <c r="C35" s="42"/>
      <c r="D35" s="159" t="s">
        <v>47</v>
      </c>
      <c r="E35" s="146" t="s">
        <v>48</v>
      </c>
      <c r="F35" s="160">
        <f>ROUND((SUM(BE90:BE189)),  2)</f>
        <v>0</v>
      </c>
      <c r="G35" s="42"/>
      <c r="H35" s="42"/>
      <c r="I35" s="161">
        <v>0.20999999999999999</v>
      </c>
      <c r="J35" s="160">
        <f>ROUND(((SUM(BE90:BE189))*I35),  2)</f>
        <v>0</v>
      </c>
      <c r="K35" s="42"/>
      <c r="L35" s="148"/>
      <c r="S35" s="42"/>
      <c r="T35" s="42"/>
      <c r="U35" s="42"/>
      <c r="V35" s="42"/>
      <c r="W35" s="42"/>
      <c r="X35" s="42"/>
      <c r="Y35" s="42"/>
      <c r="Z35" s="42"/>
      <c r="AA35" s="42"/>
      <c r="AB35" s="42"/>
      <c r="AC35" s="42"/>
      <c r="AD35" s="42"/>
      <c r="AE35" s="42"/>
    </row>
    <row r="36" s="2" customFormat="1" ht="14.4" customHeight="1">
      <c r="A36" s="42"/>
      <c r="B36" s="48"/>
      <c r="C36" s="42"/>
      <c r="D36" s="42"/>
      <c r="E36" s="146" t="s">
        <v>49</v>
      </c>
      <c r="F36" s="160">
        <f>ROUND((SUM(BF90:BF189)),  2)</f>
        <v>0</v>
      </c>
      <c r="G36" s="42"/>
      <c r="H36" s="42"/>
      <c r="I36" s="161">
        <v>0.14999999999999999</v>
      </c>
      <c r="J36" s="160">
        <f>ROUND(((SUM(BF90:BF189))*I36),  2)</f>
        <v>0</v>
      </c>
      <c r="K36" s="42"/>
      <c r="L36" s="148"/>
      <c r="S36" s="42"/>
      <c r="T36" s="42"/>
      <c r="U36" s="42"/>
      <c r="V36" s="42"/>
      <c r="W36" s="42"/>
      <c r="X36" s="42"/>
      <c r="Y36" s="42"/>
      <c r="Z36" s="42"/>
      <c r="AA36" s="42"/>
      <c r="AB36" s="42"/>
      <c r="AC36" s="42"/>
      <c r="AD36" s="42"/>
      <c r="AE36" s="42"/>
    </row>
    <row r="37" hidden="1" s="2" customFormat="1" ht="14.4" customHeight="1">
      <c r="A37" s="42"/>
      <c r="B37" s="48"/>
      <c r="C37" s="42"/>
      <c r="D37" s="42"/>
      <c r="E37" s="146" t="s">
        <v>50</v>
      </c>
      <c r="F37" s="160">
        <f>ROUND((SUM(BG90:BG189)),  2)</f>
        <v>0</v>
      </c>
      <c r="G37" s="42"/>
      <c r="H37" s="42"/>
      <c r="I37" s="161">
        <v>0.20999999999999999</v>
      </c>
      <c r="J37" s="160">
        <f>0</f>
        <v>0</v>
      </c>
      <c r="K37" s="42"/>
      <c r="L37" s="148"/>
      <c r="S37" s="42"/>
      <c r="T37" s="42"/>
      <c r="U37" s="42"/>
      <c r="V37" s="42"/>
      <c r="W37" s="42"/>
      <c r="X37" s="42"/>
      <c r="Y37" s="42"/>
      <c r="Z37" s="42"/>
      <c r="AA37" s="42"/>
      <c r="AB37" s="42"/>
      <c r="AC37" s="42"/>
      <c r="AD37" s="42"/>
      <c r="AE37" s="42"/>
    </row>
    <row r="38" hidden="1" s="2" customFormat="1" ht="14.4" customHeight="1">
      <c r="A38" s="42"/>
      <c r="B38" s="48"/>
      <c r="C38" s="42"/>
      <c r="D38" s="42"/>
      <c r="E38" s="146" t="s">
        <v>51</v>
      </c>
      <c r="F38" s="160">
        <f>ROUND((SUM(BH90:BH189)),  2)</f>
        <v>0</v>
      </c>
      <c r="G38" s="42"/>
      <c r="H38" s="42"/>
      <c r="I38" s="161">
        <v>0.14999999999999999</v>
      </c>
      <c r="J38" s="160">
        <f>0</f>
        <v>0</v>
      </c>
      <c r="K38" s="42"/>
      <c r="L38" s="148"/>
      <c r="S38" s="42"/>
      <c r="T38" s="42"/>
      <c r="U38" s="42"/>
      <c r="V38" s="42"/>
      <c r="W38" s="42"/>
      <c r="X38" s="42"/>
      <c r="Y38" s="42"/>
      <c r="Z38" s="42"/>
      <c r="AA38" s="42"/>
      <c r="AB38" s="42"/>
      <c r="AC38" s="42"/>
      <c r="AD38" s="42"/>
      <c r="AE38" s="42"/>
    </row>
    <row r="39" hidden="1" s="2" customFormat="1" ht="14.4" customHeight="1">
      <c r="A39" s="42"/>
      <c r="B39" s="48"/>
      <c r="C39" s="42"/>
      <c r="D39" s="42"/>
      <c r="E39" s="146" t="s">
        <v>52</v>
      </c>
      <c r="F39" s="160">
        <f>ROUND((SUM(BI90:BI189)),  2)</f>
        <v>0</v>
      </c>
      <c r="G39" s="42"/>
      <c r="H39" s="42"/>
      <c r="I39" s="161">
        <v>0</v>
      </c>
      <c r="J39" s="160">
        <f>0</f>
        <v>0</v>
      </c>
      <c r="K39" s="42"/>
      <c r="L39" s="148"/>
      <c r="S39" s="42"/>
      <c r="T39" s="42"/>
      <c r="U39" s="42"/>
      <c r="V39" s="42"/>
      <c r="W39" s="42"/>
      <c r="X39" s="42"/>
      <c r="Y39" s="42"/>
      <c r="Z39" s="42"/>
      <c r="AA39" s="42"/>
      <c r="AB39" s="42"/>
      <c r="AC39" s="42"/>
      <c r="AD39" s="42"/>
      <c r="AE39" s="42"/>
    </row>
    <row r="40" s="2" customFormat="1" ht="6.96" customHeight="1">
      <c r="A40" s="42"/>
      <c r="B40" s="48"/>
      <c r="C40" s="42"/>
      <c r="D40" s="42"/>
      <c r="E40" s="42"/>
      <c r="F40" s="42"/>
      <c r="G40" s="42"/>
      <c r="H40" s="42"/>
      <c r="I40" s="42"/>
      <c r="J40" s="42"/>
      <c r="K40" s="42"/>
      <c r="L40" s="148"/>
      <c r="S40" s="42"/>
      <c r="T40" s="42"/>
      <c r="U40" s="42"/>
      <c r="V40" s="42"/>
      <c r="W40" s="42"/>
      <c r="X40" s="42"/>
      <c r="Y40" s="42"/>
      <c r="Z40" s="42"/>
      <c r="AA40" s="42"/>
      <c r="AB40" s="42"/>
      <c r="AC40" s="42"/>
      <c r="AD40" s="42"/>
      <c r="AE40" s="42"/>
    </row>
    <row r="41" s="2" customFormat="1" ht="25.44" customHeight="1">
      <c r="A41" s="42"/>
      <c r="B41" s="48"/>
      <c r="C41" s="162"/>
      <c r="D41" s="163" t="s">
        <v>53</v>
      </c>
      <c r="E41" s="164"/>
      <c r="F41" s="164"/>
      <c r="G41" s="165" t="s">
        <v>54</v>
      </c>
      <c r="H41" s="166" t="s">
        <v>55</v>
      </c>
      <c r="I41" s="164"/>
      <c r="J41" s="167">
        <f>SUM(J32:J39)</f>
        <v>0</v>
      </c>
      <c r="K41" s="168"/>
      <c r="L41" s="148"/>
      <c r="S41" s="42"/>
      <c r="T41" s="42"/>
      <c r="U41" s="42"/>
      <c r="V41" s="42"/>
      <c r="W41" s="42"/>
      <c r="X41" s="42"/>
      <c r="Y41" s="42"/>
      <c r="Z41" s="42"/>
      <c r="AA41" s="42"/>
      <c r="AB41" s="42"/>
      <c r="AC41" s="42"/>
      <c r="AD41" s="42"/>
      <c r="AE41" s="42"/>
    </row>
    <row r="42" s="2" customFormat="1" ht="14.4" customHeight="1">
      <c r="A42" s="42"/>
      <c r="B42" s="169"/>
      <c r="C42" s="170"/>
      <c r="D42" s="170"/>
      <c r="E42" s="170"/>
      <c r="F42" s="170"/>
      <c r="G42" s="170"/>
      <c r="H42" s="170"/>
      <c r="I42" s="170"/>
      <c r="J42" s="170"/>
      <c r="K42" s="170"/>
      <c r="L42" s="148"/>
      <c r="S42" s="42"/>
      <c r="T42" s="42"/>
      <c r="U42" s="42"/>
      <c r="V42" s="42"/>
      <c r="W42" s="42"/>
      <c r="X42" s="42"/>
      <c r="Y42" s="42"/>
      <c r="Z42" s="42"/>
      <c r="AA42" s="42"/>
      <c r="AB42" s="42"/>
      <c r="AC42" s="42"/>
      <c r="AD42" s="42"/>
      <c r="AE42" s="42"/>
    </row>
    <row r="46" s="2" customFormat="1" ht="6.96" customHeight="1">
      <c r="A46" s="42"/>
      <c r="B46" s="171"/>
      <c r="C46" s="172"/>
      <c r="D46" s="172"/>
      <c r="E46" s="172"/>
      <c r="F46" s="172"/>
      <c r="G46" s="172"/>
      <c r="H46" s="172"/>
      <c r="I46" s="172"/>
      <c r="J46" s="172"/>
      <c r="K46" s="172"/>
      <c r="L46" s="148"/>
      <c r="S46" s="42"/>
      <c r="T46" s="42"/>
      <c r="U46" s="42"/>
      <c r="V46" s="42"/>
      <c r="W46" s="42"/>
      <c r="X46" s="42"/>
      <c r="Y46" s="42"/>
      <c r="Z46" s="42"/>
      <c r="AA46" s="42"/>
      <c r="AB46" s="42"/>
      <c r="AC46" s="42"/>
      <c r="AD46" s="42"/>
      <c r="AE46" s="42"/>
    </row>
    <row r="47" s="2" customFormat="1" ht="24.96" customHeight="1">
      <c r="A47" s="42"/>
      <c r="B47" s="43"/>
      <c r="C47" s="26" t="s">
        <v>193</v>
      </c>
      <c r="D47" s="44"/>
      <c r="E47" s="44"/>
      <c r="F47" s="44"/>
      <c r="G47" s="44"/>
      <c r="H47" s="44"/>
      <c r="I47" s="44"/>
      <c r="J47" s="44"/>
      <c r="K47" s="44"/>
      <c r="L47" s="148"/>
      <c r="S47" s="42"/>
      <c r="T47" s="42"/>
      <c r="U47" s="42"/>
      <c r="V47" s="42"/>
      <c r="W47" s="42"/>
      <c r="X47" s="42"/>
      <c r="Y47" s="42"/>
      <c r="Z47" s="42"/>
      <c r="AA47" s="42"/>
      <c r="AB47" s="42"/>
      <c r="AC47" s="42"/>
      <c r="AD47" s="42"/>
      <c r="AE47" s="42"/>
    </row>
    <row r="48" s="2" customFormat="1" ht="6.96" customHeight="1">
      <c r="A48" s="42"/>
      <c r="B48" s="43"/>
      <c r="C48" s="44"/>
      <c r="D48" s="44"/>
      <c r="E48" s="44"/>
      <c r="F48" s="44"/>
      <c r="G48" s="44"/>
      <c r="H48" s="44"/>
      <c r="I48" s="44"/>
      <c r="J48" s="44"/>
      <c r="K48" s="44"/>
      <c r="L48" s="148"/>
      <c r="S48" s="42"/>
      <c r="T48" s="42"/>
      <c r="U48" s="42"/>
      <c r="V48" s="42"/>
      <c r="W48" s="42"/>
      <c r="X48" s="42"/>
      <c r="Y48" s="42"/>
      <c r="Z48" s="42"/>
      <c r="AA48" s="42"/>
      <c r="AB48" s="42"/>
      <c r="AC48" s="42"/>
      <c r="AD48" s="42"/>
      <c r="AE48" s="42"/>
    </row>
    <row r="49" s="2" customFormat="1" ht="12" customHeight="1">
      <c r="A49" s="42"/>
      <c r="B49" s="43"/>
      <c r="C49" s="35" t="s">
        <v>16</v>
      </c>
      <c r="D49" s="44"/>
      <c r="E49" s="44"/>
      <c r="F49" s="44"/>
      <c r="G49" s="44"/>
      <c r="H49" s="44"/>
      <c r="I49" s="44"/>
      <c r="J49" s="44"/>
      <c r="K49" s="44"/>
      <c r="L49" s="148"/>
      <c r="S49" s="42"/>
      <c r="T49" s="42"/>
      <c r="U49" s="42"/>
      <c r="V49" s="42"/>
      <c r="W49" s="42"/>
      <c r="X49" s="42"/>
      <c r="Y49" s="42"/>
      <c r="Z49" s="42"/>
      <c r="AA49" s="42"/>
      <c r="AB49" s="42"/>
      <c r="AC49" s="42"/>
      <c r="AD49" s="42"/>
      <c r="AE49" s="42"/>
    </row>
    <row r="50" s="2" customFormat="1" ht="16.5" customHeight="1">
      <c r="A50" s="42"/>
      <c r="B50" s="43"/>
      <c r="C50" s="44"/>
      <c r="D50" s="44"/>
      <c r="E50" s="173" t="str">
        <f>E7</f>
        <v>Prostá rekonstrukce trati v úseku Police nad M. - Teplice nad M.</v>
      </c>
      <c r="F50" s="35"/>
      <c r="G50" s="35"/>
      <c r="H50" s="35"/>
      <c r="I50" s="44"/>
      <c r="J50" s="44"/>
      <c r="K50" s="44"/>
      <c r="L50" s="148"/>
      <c r="S50" s="42"/>
      <c r="T50" s="42"/>
      <c r="U50" s="42"/>
      <c r="V50" s="42"/>
      <c r="W50" s="42"/>
      <c r="X50" s="42"/>
      <c r="Y50" s="42"/>
      <c r="Z50" s="42"/>
      <c r="AA50" s="42"/>
      <c r="AB50" s="42"/>
      <c r="AC50" s="42"/>
      <c r="AD50" s="42"/>
      <c r="AE50" s="42"/>
    </row>
    <row r="51" s="1" customFormat="1" ht="12" customHeight="1">
      <c r="B51" s="24"/>
      <c r="C51" s="35" t="s">
        <v>189</v>
      </c>
      <c r="D51" s="25"/>
      <c r="E51" s="25"/>
      <c r="F51" s="25"/>
      <c r="G51" s="25"/>
      <c r="H51" s="25"/>
      <c r="I51" s="25"/>
      <c r="J51" s="25"/>
      <c r="K51" s="25"/>
      <c r="L51" s="23"/>
    </row>
    <row r="52" s="2" customFormat="1" ht="16.5" customHeight="1">
      <c r="A52" s="42"/>
      <c r="B52" s="43"/>
      <c r="C52" s="44"/>
      <c r="D52" s="44"/>
      <c r="E52" s="173" t="s">
        <v>1378</v>
      </c>
      <c r="F52" s="44"/>
      <c r="G52" s="44"/>
      <c r="H52" s="44"/>
      <c r="I52" s="44"/>
      <c r="J52" s="44"/>
      <c r="K52" s="44"/>
      <c r="L52" s="148"/>
      <c r="S52" s="42"/>
      <c r="T52" s="42"/>
      <c r="U52" s="42"/>
      <c r="V52" s="42"/>
      <c r="W52" s="42"/>
      <c r="X52" s="42"/>
      <c r="Y52" s="42"/>
      <c r="Z52" s="42"/>
      <c r="AA52" s="42"/>
      <c r="AB52" s="42"/>
      <c r="AC52" s="42"/>
      <c r="AD52" s="42"/>
      <c r="AE52" s="42"/>
    </row>
    <row r="53" s="2" customFormat="1" ht="12" customHeight="1">
      <c r="A53" s="42"/>
      <c r="B53" s="43"/>
      <c r="C53" s="35" t="s">
        <v>191</v>
      </c>
      <c r="D53" s="44"/>
      <c r="E53" s="44"/>
      <c r="F53" s="44"/>
      <c r="G53" s="44"/>
      <c r="H53" s="44"/>
      <c r="I53" s="44"/>
      <c r="J53" s="44"/>
      <c r="K53" s="44"/>
      <c r="L53" s="148"/>
      <c r="S53" s="42"/>
      <c r="T53" s="42"/>
      <c r="U53" s="42"/>
      <c r="V53" s="42"/>
      <c r="W53" s="42"/>
      <c r="X53" s="42"/>
      <c r="Y53" s="42"/>
      <c r="Z53" s="42"/>
      <c r="AA53" s="42"/>
      <c r="AB53" s="42"/>
      <c r="AC53" s="42"/>
      <c r="AD53" s="42"/>
      <c r="AE53" s="42"/>
    </row>
    <row r="54" s="2" customFormat="1" ht="16.5" customHeight="1">
      <c r="A54" s="42"/>
      <c r="B54" s="43"/>
      <c r="C54" s="44"/>
      <c r="D54" s="44"/>
      <c r="E54" s="73" t="str">
        <f>E11</f>
        <v>SO 12-01 - ZAST Žďár nad Metují, oprava nástupiště</v>
      </c>
      <c r="F54" s="44"/>
      <c r="G54" s="44"/>
      <c r="H54" s="44"/>
      <c r="I54" s="44"/>
      <c r="J54" s="44"/>
      <c r="K54" s="44"/>
      <c r="L54" s="148"/>
      <c r="S54" s="42"/>
      <c r="T54" s="42"/>
      <c r="U54" s="42"/>
      <c r="V54" s="42"/>
      <c r="W54" s="42"/>
      <c r="X54" s="42"/>
      <c r="Y54" s="42"/>
      <c r="Z54" s="42"/>
      <c r="AA54" s="42"/>
      <c r="AB54" s="42"/>
      <c r="AC54" s="42"/>
      <c r="AD54" s="42"/>
      <c r="AE54" s="42"/>
    </row>
    <row r="55" s="2" customFormat="1" ht="6.96" customHeight="1">
      <c r="A55" s="42"/>
      <c r="B55" s="43"/>
      <c r="C55" s="44"/>
      <c r="D55" s="44"/>
      <c r="E55" s="44"/>
      <c r="F55" s="44"/>
      <c r="G55" s="44"/>
      <c r="H55" s="44"/>
      <c r="I55" s="44"/>
      <c r="J55" s="44"/>
      <c r="K55" s="44"/>
      <c r="L55" s="148"/>
      <c r="S55" s="42"/>
      <c r="T55" s="42"/>
      <c r="U55" s="42"/>
      <c r="V55" s="42"/>
      <c r="W55" s="42"/>
      <c r="X55" s="42"/>
      <c r="Y55" s="42"/>
      <c r="Z55" s="42"/>
      <c r="AA55" s="42"/>
      <c r="AB55" s="42"/>
      <c r="AC55" s="42"/>
      <c r="AD55" s="42"/>
      <c r="AE55" s="42"/>
    </row>
    <row r="56" s="2" customFormat="1" ht="12" customHeight="1">
      <c r="A56" s="42"/>
      <c r="B56" s="43"/>
      <c r="C56" s="35" t="s">
        <v>22</v>
      </c>
      <c r="D56" s="44"/>
      <c r="E56" s="44"/>
      <c r="F56" s="30" t="str">
        <f>F14</f>
        <v>TÚ Police - Teplice</v>
      </c>
      <c r="G56" s="44"/>
      <c r="H56" s="44"/>
      <c r="I56" s="35" t="s">
        <v>24</v>
      </c>
      <c r="J56" s="76" t="str">
        <f>IF(J14="","",J14)</f>
        <v>7. 2. 2025</v>
      </c>
      <c r="K56" s="44"/>
      <c r="L56" s="148"/>
      <c r="S56" s="42"/>
      <c r="T56" s="42"/>
      <c r="U56" s="42"/>
      <c r="V56" s="42"/>
      <c r="W56" s="42"/>
      <c r="X56" s="42"/>
      <c r="Y56" s="42"/>
      <c r="Z56" s="42"/>
      <c r="AA56" s="42"/>
      <c r="AB56" s="42"/>
      <c r="AC56" s="42"/>
      <c r="AD56" s="42"/>
      <c r="AE56" s="42"/>
    </row>
    <row r="57" s="2" customFormat="1" ht="6.96" customHeight="1">
      <c r="A57" s="42"/>
      <c r="B57" s="43"/>
      <c r="C57" s="44"/>
      <c r="D57" s="44"/>
      <c r="E57" s="44"/>
      <c r="F57" s="44"/>
      <c r="G57" s="44"/>
      <c r="H57" s="44"/>
      <c r="I57" s="44"/>
      <c r="J57" s="44"/>
      <c r="K57" s="44"/>
      <c r="L57" s="148"/>
      <c r="S57" s="42"/>
      <c r="T57" s="42"/>
      <c r="U57" s="42"/>
      <c r="V57" s="42"/>
      <c r="W57" s="42"/>
      <c r="X57" s="42"/>
      <c r="Y57" s="42"/>
      <c r="Z57" s="42"/>
      <c r="AA57" s="42"/>
      <c r="AB57" s="42"/>
      <c r="AC57" s="42"/>
      <c r="AD57" s="42"/>
      <c r="AE57" s="42"/>
    </row>
    <row r="58" s="2" customFormat="1" ht="15.15" customHeight="1">
      <c r="A58" s="42"/>
      <c r="B58" s="43"/>
      <c r="C58" s="35" t="s">
        <v>30</v>
      </c>
      <c r="D58" s="44"/>
      <c r="E58" s="44"/>
      <c r="F58" s="30" t="str">
        <f>E17</f>
        <v>Správa železnic, státní organizace</v>
      </c>
      <c r="G58" s="44"/>
      <c r="H58" s="44"/>
      <c r="I58" s="35" t="s">
        <v>37</v>
      </c>
      <c r="J58" s="40" t="str">
        <f>E23</f>
        <v>PRODIN a.s.</v>
      </c>
      <c r="K58" s="44"/>
      <c r="L58" s="148"/>
      <c r="S58" s="42"/>
      <c r="T58" s="42"/>
      <c r="U58" s="42"/>
      <c r="V58" s="42"/>
      <c r="W58" s="42"/>
      <c r="X58" s="42"/>
      <c r="Y58" s="42"/>
      <c r="Z58" s="42"/>
      <c r="AA58" s="42"/>
      <c r="AB58" s="42"/>
      <c r="AC58" s="42"/>
      <c r="AD58" s="42"/>
      <c r="AE58" s="42"/>
    </row>
    <row r="59" s="2" customFormat="1" ht="15.15" customHeight="1">
      <c r="A59" s="42"/>
      <c r="B59" s="43"/>
      <c r="C59" s="35" t="s">
        <v>35</v>
      </c>
      <c r="D59" s="44"/>
      <c r="E59" s="44"/>
      <c r="F59" s="30" t="str">
        <f>IF(E20="","",E20)</f>
        <v>Vyplň údaj</v>
      </c>
      <c r="G59" s="44"/>
      <c r="H59" s="44"/>
      <c r="I59" s="35" t="s">
        <v>40</v>
      </c>
      <c r="J59" s="40" t="str">
        <f>E26</f>
        <v>PRODIN a.s.</v>
      </c>
      <c r="K59" s="44"/>
      <c r="L59" s="148"/>
      <c r="S59" s="42"/>
      <c r="T59" s="42"/>
      <c r="U59" s="42"/>
      <c r="V59" s="42"/>
      <c r="W59" s="42"/>
      <c r="X59" s="42"/>
      <c r="Y59" s="42"/>
      <c r="Z59" s="42"/>
      <c r="AA59" s="42"/>
      <c r="AB59" s="42"/>
      <c r="AC59" s="42"/>
      <c r="AD59" s="42"/>
      <c r="AE59" s="42"/>
    </row>
    <row r="60" s="2" customFormat="1" ht="10.32" customHeight="1">
      <c r="A60" s="42"/>
      <c r="B60" s="43"/>
      <c r="C60" s="44"/>
      <c r="D60" s="44"/>
      <c r="E60" s="44"/>
      <c r="F60" s="44"/>
      <c r="G60" s="44"/>
      <c r="H60" s="44"/>
      <c r="I60" s="44"/>
      <c r="J60" s="44"/>
      <c r="K60" s="44"/>
      <c r="L60" s="148"/>
      <c r="S60" s="42"/>
      <c r="T60" s="42"/>
      <c r="U60" s="42"/>
      <c r="V60" s="42"/>
      <c r="W60" s="42"/>
      <c r="X60" s="42"/>
      <c r="Y60" s="42"/>
      <c r="Z60" s="42"/>
      <c r="AA60" s="42"/>
      <c r="AB60" s="42"/>
      <c r="AC60" s="42"/>
      <c r="AD60" s="42"/>
      <c r="AE60" s="42"/>
    </row>
    <row r="61" s="2" customFormat="1" ht="29.28" customHeight="1">
      <c r="A61" s="42"/>
      <c r="B61" s="43"/>
      <c r="C61" s="174" t="s">
        <v>194</v>
      </c>
      <c r="D61" s="175"/>
      <c r="E61" s="175"/>
      <c r="F61" s="175"/>
      <c r="G61" s="175"/>
      <c r="H61" s="175"/>
      <c r="I61" s="175"/>
      <c r="J61" s="176" t="s">
        <v>195</v>
      </c>
      <c r="K61" s="175"/>
      <c r="L61" s="148"/>
      <c r="S61" s="42"/>
      <c r="T61" s="42"/>
      <c r="U61" s="42"/>
      <c r="V61" s="42"/>
      <c r="W61" s="42"/>
      <c r="X61" s="42"/>
      <c r="Y61" s="42"/>
      <c r="Z61" s="42"/>
      <c r="AA61" s="42"/>
      <c r="AB61" s="42"/>
      <c r="AC61" s="42"/>
      <c r="AD61" s="42"/>
      <c r="AE61" s="42"/>
    </row>
    <row r="62" s="2" customFormat="1" ht="10.32" customHeight="1">
      <c r="A62" s="42"/>
      <c r="B62" s="43"/>
      <c r="C62" s="44"/>
      <c r="D62" s="44"/>
      <c r="E62" s="44"/>
      <c r="F62" s="44"/>
      <c r="G62" s="44"/>
      <c r="H62" s="44"/>
      <c r="I62" s="44"/>
      <c r="J62" s="44"/>
      <c r="K62" s="44"/>
      <c r="L62" s="148"/>
      <c r="S62" s="42"/>
      <c r="T62" s="42"/>
      <c r="U62" s="42"/>
      <c r="V62" s="42"/>
      <c r="W62" s="42"/>
      <c r="X62" s="42"/>
      <c r="Y62" s="42"/>
      <c r="Z62" s="42"/>
      <c r="AA62" s="42"/>
      <c r="AB62" s="42"/>
      <c r="AC62" s="42"/>
      <c r="AD62" s="42"/>
      <c r="AE62" s="42"/>
    </row>
    <row r="63" s="2" customFormat="1" ht="22.8" customHeight="1">
      <c r="A63" s="42"/>
      <c r="B63" s="43"/>
      <c r="C63" s="177" t="s">
        <v>75</v>
      </c>
      <c r="D63" s="44"/>
      <c r="E63" s="44"/>
      <c r="F63" s="44"/>
      <c r="G63" s="44"/>
      <c r="H63" s="44"/>
      <c r="I63" s="44"/>
      <c r="J63" s="106">
        <f>J90</f>
        <v>0</v>
      </c>
      <c r="K63" s="44"/>
      <c r="L63" s="148"/>
      <c r="S63" s="42"/>
      <c r="T63" s="42"/>
      <c r="U63" s="42"/>
      <c r="V63" s="42"/>
      <c r="W63" s="42"/>
      <c r="X63" s="42"/>
      <c r="Y63" s="42"/>
      <c r="Z63" s="42"/>
      <c r="AA63" s="42"/>
      <c r="AB63" s="42"/>
      <c r="AC63" s="42"/>
      <c r="AD63" s="42"/>
      <c r="AE63" s="42"/>
      <c r="AU63" s="20" t="s">
        <v>196</v>
      </c>
    </row>
    <row r="64" s="9" customFormat="1" ht="24.96" customHeight="1">
      <c r="A64" s="9"/>
      <c r="B64" s="178"/>
      <c r="C64" s="179"/>
      <c r="D64" s="180" t="s">
        <v>914</v>
      </c>
      <c r="E64" s="181"/>
      <c r="F64" s="181"/>
      <c r="G64" s="181"/>
      <c r="H64" s="181"/>
      <c r="I64" s="181"/>
      <c r="J64" s="182">
        <f>J91</f>
        <v>0</v>
      </c>
      <c r="K64" s="179"/>
      <c r="L64" s="183"/>
      <c r="S64" s="9"/>
      <c r="T64" s="9"/>
      <c r="U64" s="9"/>
      <c r="V64" s="9"/>
      <c r="W64" s="9"/>
      <c r="X64" s="9"/>
      <c r="Y64" s="9"/>
      <c r="Z64" s="9"/>
      <c r="AA64" s="9"/>
      <c r="AB64" s="9"/>
      <c r="AC64" s="9"/>
      <c r="AD64" s="9"/>
      <c r="AE64" s="9"/>
    </row>
    <row r="65" s="10" customFormat="1" ht="19.92" customHeight="1">
      <c r="A65" s="10"/>
      <c r="B65" s="184"/>
      <c r="C65" s="129"/>
      <c r="D65" s="185" t="s">
        <v>915</v>
      </c>
      <c r="E65" s="186"/>
      <c r="F65" s="186"/>
      <c r="G65" s="186"/>
      <c r="H65" s="186"/>
      <c r="I65" s="186"/>
      <c r="J65" s="187">
        <f>J92</f>
        <v>0</v>
      </c>
      <c r="K65" s="129"/>
      <c r="L65" s="188"/>
      <c r="S65" s="10"/>
      <c r="T65" s="10"/>
      <c r="U65" s="10"/>
      <c r="V65" s="10"/>
      <c r="W65" s="10"/>
      <c r="X65" s="10"/>
      <c r="Y65" s="10"/>
      <c r="Z65" s="10"/>
      <c r="AA65" s="10"/>
      <c r="AB65" s="10"/>
      <c r="AC65" s="10"/>
      <c r="AD65" s="10"/>
      <c r="AE65" s="10"/>
    </row>
    <row r="66" s="10" customFormat="1" ht="19.92" customHeight="1">
      <c r="A66" s="10"/>
      <c r="B66" s="184"/>
      <c r="C66" s="129"/>
      <c r="D66" s="185" t="s">
        <v>1380</v>
      </c>
      <c r="E66" s="186"/>
      <c r="F66" s="186"/>
      <c r="G66" s="186"/>
      <c r="H66" s="186"/>
      <c r="I66" s="186"/>
      <c r="J66" s="187">
        <f>J100</f>
        <v>0</v>
      </c>
      <c r="K66" s="129"/>
      <c r="L66" s="188"/>
      <c r="S66" s="10"/>
      <c r="T66" s="10"/>
      <c r="U66" s="10"/>
      <c r="V66" s="10"/>
      <c r="W66" s="10"/>
      <c r="X66" s="10"/>
      <c r="Y66" s="10"/>
      <c r="Z66" s="10"/>
      <c r="AA66" s="10"/>
      <c r="AB66" s="10"/>
      <c r="AC66" s="10"/>
      <c r="AD66" s="10"/>
      <c r="AE66" s="10"/>
    </row>
    <row r="67" s="10" customFormat="1" ht="19.92" customHeight="1">
      <c r="A67" s="10"/>
      <c r="B67" s="184"/>
      <c r="C67" s="129"/>
      <c r="D67" s="185" t="s">
        <v>559</v>
      </c>
      <c r="E67" s="186"/>
      <c r="F67" s="186"/>
      <c r="G67" s="186"/>
      <c r="H67" s="186"/>
      <c r="I67" s="186"/>
      <c r="J67" s="187">
        <f>J106</f>
        <v>0</v>
      </c>
      <c r="K67" s="129"/>
      <c r="L67" s="188"/>
      <c r="S67" s="10"/>
      <c r="T67" s="10"/>
      <c r="U67" s="10"/>
      <c r="V67" s="10"/>
      <c r="W67" s="10"/>
      <c r="X67" s="10"/>
      <c r="Y67" s="10"/>
      <c r="Z67" s="10"/>
      <c r="AA67" s="10"/>
      <c r="AB67" s="10"/>
      <c r="AC67" s="10"/>
      <c r="AD67" s="10"/>
      <c r="AE67" s="10"/>
    </row>
    <row r="68" s="9" customFormat="1" ht="24.96" customHeight="1">
      <c r="A68" s="9"/>
      <c r="B68" s="178"/>
      <c r="C68" s="179"/>
      <c r="D68" s="180" t="s">
        <v>202</v>
      </c>
      <c r="E68" s="181"/>
      <c r="F68" s="181"/>
      <c r="G68" s="181"/>
      <c r="H68" s="181"/>
      <c r="I68" s="181"/>
      <c r="J68" s="182">
        <f>J164</f>
        <v>0</v>
      </c>
      <c r="K68" s="179"/>
      <c r="L68" s="183"/>
      <c r="S68" s="9"/>
      <c r="T68" s="9"/>
      <c r="U68" s="9"/>
      <c r="V68" s="9"/>
      <c r="W68" s="9"/>
      <c r="X68" s="9"/>
      <c r="Y68" s="9"/>
      <c r="Z68" s="9"/>
      <c r="AA68" s="9"/>
      <c r="AB68" s="9"/>
      <c r="AC68" s="9"/>
      <c r="AD68" s="9"/>
      <c r="AE68" s="9"/>
    </row>
    <row r="69" s="2" customFormat="1" ht="21.84" customHeight="1">
      <c r="A69" s="42"/>
      <c r="B69" s="43"/>
      <c r="C69" s="44"/>
      <c r="D69" s="44"/>
      <c r="E69" s="44"/>
      <c r="F69" s="44"/>
      <c r="G69" s="44"/>
      <c r="H69" s="44"/>
      <c r="I69" s="44"/>
      <c r="J69" s="44"/>
      <c r="K69" s="44"/>
      <c r="L69" s="148"/>
      <c r="S69" s="42"/>
      <c r="T69" s="42"/>
      <c r="U69" s="42"/>
      <c r="V69" s="42"/>
      <c r="W69" s="42"/>
      <c r="X69" s="42"/>
      <c r="Y69" s="42"/>
      <c r="Z69" s="42"/>
      <c r="AA69" s="42"/>
      <c r="AB69" s="42"/>
      <c r="AC69" s="42"/>
      <c r="AD69" s="42"/>
      <c r="AE69" s="42"/>
    </row>
    <row r="70" s="2" customFormat="1" ht="6.96" customHeight="1">
      <c r="A70" s="42"/>
      <c r="B70" s="63"/>
      <c r="C70" s="64"/>
      <c r="D70" s="64"/>
      <c r="E70" s="64"/>
      <c r="F70" s="64"/>
      <c r="G70" s="64"/>
      <c r="H70" s="64"/>
      <c r="I70" s="64"/>
      <c r="J70" s="64"/>
      <c r="K70" s="64"/>
      <c r="L70" s="148"/>
      <c r="S70" s="42"/>
      <c r="T70" s="42"/>
      <c r="U70" s="42"/>
      <c r="V70" s="42"/>
      <c r="W70" s="42"/>
      <c r="X70" s="42"/>
      <c r="Y70" s="42"/>
      <c r="Z70" s="42"/>
      <c r="AA70" s="42"/>
      <c r="AB70" s="42"/>
      <c r="AC70" s="42"/>
      <c r="AD70" s="42"/>
      <c r="AE70" s="42"/>
    </row>
    <row r="74" s="2" customFormat="1" ht="6.96" customHeight="1">
      <c r="A74" s="42"/>
      <c r="B74" s="65"/>
      <c r="C74" s="66"/>
      <c r="D74" s="66"/>
      <c r="E74" s="66"/>
      <c r="F74" s="66"/>
      <c r="G74" s="66"/>
      <c r="H74" s="66"/>
      <c r="I74" s="66"/>
      <c r="J74" s="66"/>
      <c r="K74" s="66"/>
      <c r="L74" s="148"/>
      <c r="S74" s="42"/>
      <c r="T74" s="42"/>
      <c r="U74" s="42"/>
      <c r="V74" s="42"/>
      <c r="W74" s="42"/>
      <c r="X74" s="42"/>
      <c r="Y74" s="42"/>
      <c r="Z74" s="42"/>
      <c r="AA74" s="42"/>
      <c r="AB74" s="42"/>
      <c r="AC74" s="42"/>
      <c r="AD74" s="42"/>
      <c r="AE74" s="42"/>
    </row>
    <row r="75" s="2" customFormat="1" ht="24.96" customHeight="1">
      <c r="A75" s="42"/>
      <c r="B75" s="43"/>
      <c r="C75" s="26" t="s">
        <v>204</v>
      </c>
      <c r="D75" s="44"/>
      <c r="E75" s="44"/>
      <c r="F75" s="44"/>
      <c r="G75" s="44"/>
      <c r="H75" s="44"/>
      <c r="I75" s="44"/>
      <c r="J75" s="44"/>
      <c r="K75" s="44"/>
      <c r="L75" s="148"/>
      <c r="S75" s="42"/>
      <c r="T75" s="42"/>
      <c r="U75" s="42"/>
      <c r="V75" s="42"/>
      <c r="W75" s="42"/>
      <c r="X75" s="42"/>
      <c r="Y75" s="42"/>
      <c r="Z75" s="42"/>
      <c r="AA75" s="42"/>
      <c r="AB75" s="42"/>
      <c r="AC75" s="42"/>
      <c r="AD75" s="42"/>
      <c r="AE75" s="42"/>
    </row>
    <row r="76" s="2" customFormat="1" ht="6.96" customHeight="1">
      <c r="A76" s="42"/>
      <c r="B76" s="43"/>
      <c r="C76" s="44"/>
      <c r="D76" s="44"/>
      <c r="E76" s="44"/>
      <c r="F76" s="44"/>
      <c r="G76" s="44"/>
      <c r="H76" s="44"/>
      <c r="I76" s="44"/>
      <c r="J76" s="44"/>
      <c r="K76" s="44"/>
      <c r="L76" s="148"/>
      <c r="S76" s="42"/>
      <c r="T76" s="42"/>
      <c r="U76" s="42"/>
      <c r="V76" s="42"/>
      <c r="W76" s="42"/>
      <c r="X76" s="42"/>
      <c r="Y76" s="42"/>
      <c r="Z76" s="42"/>
      <c r="AA76" s="42"/>
      <c r="AB76" s="42"/>
      <c r="AC76" s="42"/>
      <c r="AD76" s="42"/>
      <c r="AE76" s="42"/>
    </row>
    <row r="77" s="2" customFormat="1" ht="12" customHeight="1">
      <c r="A77" s="42"/>
      <c r="B77" s="43"/>
      <c r="C77" s="35" t="s">
        <v>16</v>
      </c>
      <c r="D77" s="44"/>
      <c r="E77" s="44"/>
      <c r="F77" s="44"/>
      <c r="G77" s="44"/>
      <c r="H77" s="44"/>
      <c r="I77" s="44"/>
      <c r="J77" s="44"/>
      <c r="K77" s="44"/>
      <c r="L77" s="148"/>
      <c r="S77" s="42"/>
      <c r="T77" s="42"/>
      <c r="U77" s="42"/>
      <c r="V77" s="42"/>
      <c r="W77" s="42"/>
      <c r="X77" s="42"/>
      <c r="Y77" s="42"/>
      <c r="Z77" s="42"/>
      <c r="AA77" s="42"/>
      <c r="AB77" s="42"/>
      <c r="AC77" s="42"/>
      <c r="AD77" s="42"/>
      <c r="AE77" s="42"/>
    </row>
    <row r="78" s="2" customFormat="1" ht="16.5" customHeight="1">
      <c r="A78" s="42"/>
      <c r="B78" s="43"/>
      <c r="C78" s="44"/>
      <c r="D78" s="44"/>
      <c r="E78" s="173" t="str">
        <f>E7</f>
        <v>Prostá rekonstrukce trati v úseku Police nad M. - Teplice nad M.</v>
      </c>
      <c r="F78" s="35"/>
      <c r="G78" s="35"/>
      <c r="H78" s="35"/>
      <c r="I78" s="44"/>
      <c r="J78" s="44"/>
      <c r="K78" s="44"/>
      <c r="L78" s="148"/>
      <c r="S78" s="42"/>
      <c r="T78" s="42"/>
      <c r="U78" s="42"/>
      <c r="V78" s="42"/>
      <c r="W78" s="42"/>
      <c r="X78" s="42"/>
      <c r="Y78" s="42"/>
      <c r="Z78" s="42"/>
      <c r="AA78" s="42"/>
      <c r="AB78" s="42"/>
      <c r="AC78" s="42"/>
      <c r="AD78" s="42"/>
      <c r="AE78" s="42"/>
    </row>
    <row r="79" s="1" customFormat="1" ht="12" customHeight="1">
      <c r="B79" s="24"/>
      <c r="C79" s="35" t="s">
        <v>189</v>
      </c>
      <c r="D79" s="25"/>
      <c r="E79" s="25"/>
      <c r="F79" s="25"/>
      <c r="G79" s="25"/>
      <c r="H79" s="25"/>
      <c r="I79" s="25"/>
      <c r="J79" s="25"/>
      <c r="K79" s="25"/>
      <c r="L79" s="23"/>
    </row>
    <row r="80" s="2" customFormat="1" ht="16.5" customHeight="1">
      <c r="A80" s="42"/>
      <c r="B80" s="43"/>
      <c r="C80" s="44"/>
      <c r="D80" s="44"/>
      <c r="E80" s="173" t="s">
        <v>1378</v>
      </c>
      <c r="F80" s="44"/>
      <c r="G80" s="44"/>
      <c r="H80" s="44"/>
      <c r="I80" s="44"/>
      <c r="J80" s="44"/>
      <c r="K80" s="44"/>
      <c r="L80" s="148"/>
      <c r="S80" s="42"/>
      <c r="T80" s="42"/>
      <c r="U80" s="42"/>
      <c r="V80" s="42"/>
      <c r="W80" s="42"/>
      <c r="X80" s="42"/>
      <c r="Y80" s="42"/>
      <c r="Z80" s="42"/>
      <c r="AA80" s="42"/>
      <c r="AB80" s="42"/>
      <c r="AC80" s="42"/>
      <c r="AD80" s="42"/>
      <c r="AE80" s="42"/>
    </row>
    <row r="81" s="2" customFormat="1" ht="12" customHeight="1">
      <c r="A81" s="42"/>
      <c r="B81" s="43"/>
      <c r="C81" s="35" t="s">
        <v>191</v>
      </c>
      <c r="D81" s="44"/>
      <c r="E81" s="44"/>
      <c r="F81" s="44"/>
      <c r="G81" s="44"/>
      <c r="H81" s="44"/>
      <c r="I81" s="44"/>
      <c r="J81" s="44"/>
      <c r="K81" s="44"/>
      <c r="L81" s="148"/>
      <c r="S81" s="42"/>
      <c r="T81" s="42"/>
      <c r="U81" s="42"/>
      <c r="V81" s="42"/>
      <c r="W81" s="42"/>
      <c r="X81" s="42"/>
      <c r="Y81" s="42"/>
      <c r="Z81" s="42"/>
      <c r="AA81" s="42"/>
      <c r="AB81" s="42"/>
      <c r="AC81" s="42"/>
      <c r="AD81" s="42"/>
      <c r="AE81" s="42"/>
    </row>
    <row r="82" s="2" customFormat="1" ht="16.5" customHeight="1">
      <c r="A82" s="42"/>
      <c r="B82" s="43"/>
      <c r="C82" s="44"/>
      <c r="D82" s="44"/>
      <c r="E82" s="73" t="str">
        <f>E11</f>
        <v>SO 12-01 - ZAST Žďár nad Metují, oprava nástupiště</v>
      </c>
      <c r="F82" s="44"/>
      <c r="G82" s="44"/>
      <c r="H82" s="44"/>
      <c r="I82" s="44"/>
      <c r="J82" s="44"/>
      <c r="K82" s="44"/>
      <c r="L82" s="148"/>
      <c r="S82" s="42"/>
      <c r="T82" s="42"/>
      <c r="U82" s="42"/>
      <c r="V82" s="42"/>
      <c r="W82" s="42"/>
      <c r="X82" s="42"/>
      <c r="Y82" s="42"/>
      <c r="Z82" s="42"/>
      <c r="AA82" s="42"/>
      <c r="AB82" s="42"/>
      <c r="AC82" s="42"/>
      <c r="AD82" s="42"/>
      <c r="AE82" s="42"/>
    </row>
    <row r="83" s="2" customFormat="1" ht="6.96" customHeight="1">
      <c r="A83" s="42"/>
      <c r="B83" s="43"/>
      <c r="C83" s="44"/>
      <c r="D83" s="44"/>
      <c r="E83" s="44"/>
      <c r="F83" s="44"/>
      <c r="G83" s="44"/>
      <c r="H83" s="44"/>
      <c r="I83" s="44"/>
      <c r="J83" s="44"/>
      <c r="K83" s="44"/>
      <c r="L83" s="148"/>
      <c r="S83" s="42"/>
      <c r="T83" s="42"/>
      <c r="U83" s="42"/>
      <c r="V83" s="42"/>
      <c r="W83" s="42"/>
      <c r="X83" s="42"/>
      <c r="Y83" s="42"/>
      <c r="Z83" s="42"/>
      <c r="AA83" s="42"/>
      <c r="AB83" s="42"/>
      <c r="AC83" s="42"/>
      <c r="AD83" s="42"/>
      <c r="AE83" s="42"/>
    </row>
    <row r="84" s="2" customFormat="1" ht="12" customHeight="1">
      <c r="A84" s="42"/>
      <c r="B84" s="43"/>
      <c r="C84" s="35" t="s">
        <v>22</v>
      </c>
      <c r="D84" s="44"/>
      <c r="E84" s="44"/>
      <c r="F84" s="30" t="str">
        <f>F14</f>
        <v>TÚ Police - Teplice</v>
      </c>
      <c r="G84" s="44"/>
      <c r="H84" s="44"/>
      <c r="I84" s="35" t="s">
        <v>24</v>
      </c>
      <c r="J84" s="76" t="str">
        <f>IF(J14="","",J14)</f>
        <v>7. 2. 2025</v>
      </c>
      <c r="K84" s="44"/>
      <c r="L84" s="148"/>
      <c r="S84" s="42"/>
      <c r="T84" s="42"/>
      <c r="U84" s="42"/>
      <c r="V84" s="42"/>
      <c r="W84" s="42"/>
      <c r="X84" s="42"/>
      <c r="Y84" s="42"/>
      <c r="Z84" s="42"/>
      <c r="AA84" s="42"/>
      <c r="AB84" s="42"/>
      <c r="AC84" s="42"/>
      <c r="AD84" s="42"/>
      <c r="AE84" s="42"/>
    </row>
    <row r="85" s="2" customFormat="1" ht="6.96" customHeight="1">
      <c r="A85" s="42"/>
      <c r="B85" s="43"/>
      <c r="C85" s="44"/>
      <c r="D85" s="44"/>
      <c r="E85" s="44"/>
      <c r="F85" s="44"/>
      <c r="G85" s="44"/>
      <c r="H85" s="44"/>
      <c r="I85" s="44"/>
      <c r="J85" s="44"/>
      <c r="K85" s="44"/>
      <c r="L85" s="148"/>
      <c r="S85" s="42"/>
      <c r="T85" s="42"/>
      <c r="U85" s="42"/>
      <c r="V85" s="42"/>
      <c r="W85" s="42"/>
      <c r="X85" s="42"/>
      <c r="Y85" s="42"/>
      <c r="Z85" s="42"/>
      <c r="AA85" s="42"/>
      <c r="AB85" s="42"/>
      <c r="AC85" s="42"/>
      <c r="AD85" s="42"/>
      <c r="AE85" s="42"/>
    </row>
    <row r="86" s="2" customFormat="1" ht="15.15" customHeight="1">
      <c r="A86" s="42"/>
      <c r="B86" s="43"/>
      <c r="C86" s="35" t="s">
        <v>30</v>
      </c>
      <c r="D86" s="44"/>
      <c r="E86" s="44"/>
      <c r="F86" s="30" t="str">
        <f>E17</f>
        <v>Správa železnic, státní organizace</v>
      </c>
      <c r="G86" s="44"/>
      <c r="H86" s="44"/>
      <c r="I86" s="35" t="s">
        <v>37</v>
      </c>
      <c r="J86" s="40" t="str">
        <f>E23</f>
        <v>PRODIN a.s.</v>
      </c>
      <c r="K86" s="44"/>
      <c r="L86" s="148"/>
      <c r="S86" s="42"/>
      <c r="T86" s="42"/>
      <c r="U86" s="42"/>
      <c r="V86" s="42"/>
      <c r="W86" s="42"/>
      <c r="X86" s="42"/>
      <c r="Y86" s="42"/>
      <c r="Z86" s="42"/>
      <c r="AA86" s="42"/>
      <c r="AB86" s="42"/>
      <c r="AC86" s="42"/>
      <c r="AD86" s="42"/>
      <c r="AE86" s="42"/>
    </row>
    <row r="87" s="2" customFormat="1" ht="15.15" customHeight="1">
      <c r="A87" s="42"/>
      <c r="B87" s="43"/>
      <c r="C87" s="35" t="s">
        <v>35</v>
      </c>
      <c r="D87" s="44"/>
      <c r="E87" s="44"/>
      <c r="F87" s="30" t="str">
        <f>IF(E20="","",E20)</f>
        <v>Vyplň údaj</v>
      </c>
      <c r="G87" s="44"/>
      <c r="H87" s="44"/>
      <c r="I87" s="35" t="s">
        <v>40</v>
      </c>
      <c r="J87" s="40" t="str">
        <f>E26</f>
        <v>PRODIN a.s.</v>
      </c>
      <c r="K87" s="44"/>
      <c r="L87" s="148"/>
      <c r="S87" s="42"/>
      <c r="T87" s="42"/>
      <c r="U87" s="42"/>
      <c r="V87" s="42"/>
      <c r="W87" s="42"/>
      <c r="X87" s="42"/>
      <c r="Y87" s="42"/>
      <c r="Z87" s="42"/>
      <c r="AA87" s="42"/>
      <c r="AB87" s="42"/>
      <c r="AC87" s="42"/>
      <c r="AD87" s="42"/>
      <c r="AE87" s="42"/>
    </row>
    <row r="88" s="2" customFormat="1" ht="10.32" customHeight="1">
      <c r="A88" s="42"/>
      <c r="B88" s="43"/>
      <c r="C88" s="44"/>
      <c r="D88" s="44"/>
      <c r="E88" s="44"/>
      <c r="F88" s="44"/>
      <c r="G88" s="44"/>
      <c r="H88" s="44"/>
      <c r="I88" s="44"/>
      <c r="J88" s="44"/>
      <c r="K88" s="44"/>
      <c r="L88" s="148"/>
      <c r="S88" s="42"/>
      <c r="T88" s="42"/>
      <c r="U88" s="42"/>
      <c r="V88" s="42"/>
      <c r="W88" s="42"/>
      <c r="X88" s="42"/>
      <c r="Y88" s="42"/>
      <c r="Z88" s="42"/>
      <c r="AA88" s="42"/>
      <c r="AB88" s="42"/>
      <c r="AC88" s="42"/>
      <c r="AD88" s="42"/>
      <c r="AE88" s="42"/>
    </row>
    <row r="89" s="11" customFormat="1" ht="29.28" customHeight="1">
      <c r="A89" s="189"/>
      <c r="B89" s="190"/>
      <c r="C89" s="191" t="s">
        <v>205</v>
      </c>
      <c r="D89" s="192" t="s">
        <v>62</v>
      </c>
      <c r="E89" s="192" t="s">
        <v>58</v>
      </c>
      <c r="F89" s="192" t="s">
        <v>59</v>
      </c>
      <c r="G89" s="192" t="s">
        <v>206</v>
      </c>
      <c r="H89" s="192" t="s">
        <v>207</v>
      </c>
      <c r="I89" s="192" t="s">
        <v>208</v>
      </c>
      <c r="J89" s="192" t="s">
        <v>195</v>
      </c>
      <c r="K89" s="193" t="s">
        <v>209</v>
      </c>
      <c r="L89" s="194"/>
      <c r="M89" s="96" t="s">
        <v>32</v>
      </c>
      <c r="N89" s="97" t="s">
        <v>47</v>
      </c>
      <c r="O89" s="97" t="s">
        <v>210</v>
      </c>
      <c r="P89" s="97" t="s">
        <v>211</v>
      </c>
      <c r="Q89" s="97" t="s">
        <v>212</v>
      </c>
      <c r="R89" s="97" t="s">
        <v>213</v>
      </c>
      <c r="S89" s="97" t="s">
        <v>214</v>
      </c>
      <c r="T89" s="98" t="s">
        <v>215</v>
      </c>
      <c r="U89" s="189"/>
      <c r="V89" s="189"/>
      <c r="W89" s="189"/>
      <c r="X89" s="189"/>
      <c r="Y89" s="189"/>
      <c r="Z89" s="189"/>
      <c r="AA89" s="189"/>
      <c r="AB89" s="189"/>
      <c r="AC89" s="189"/>
      <c r="AD89" s="189"/>
      <c r="AE89" s="189"/>
    </row>
    <row r="90" s="2" customFormat="1" ht="22.8" customHeight="1">
      <c r="A90" s="42"/>
      <c r="B90" s="43"/>
      <c r="C90" s="103" t="s">
        <v>216</v>
      </c>
      <c r="D90" s="44"/>
      <c r="E90" s="44"/>
      <c r="F90" s="44"/>
      <c r="G90" s="44"/>
      <c r="H90" s="44"/>
      <c r="I90" s="44"/>
      <c r="J90" s="195">
        <f>BK90</f>
        <v>0</v>
      </c>
      <c r="K90" s="44"/>
      <c r="L90" s="48"/>
      <c r="M90" s="99"/>
      <c r="N90" s="196"/>
      <c r="O90" s="100"/>
      <c r="P90" s="197">
        <f>P91+P164</f>
        <v>0</v>
      </c>
      <c r="Q90" s="100"/>
      <c r="R90" s="197">
        <f>R91+R164</f>
        <v>180.39284999999998</v>
      </c>
      <c r="S90" s="100"/>
      <c r="T90" s="198">
        <f>T91+T164</f>
        <v>1.2600000000000002</v>
      </c>
      <c r="U90" s="42"/>
      <c r="V90" s="42"/>
      <c r="W90" s="42"/>
      <c r="X90" s="42"/>
      <c r="Y90" s="42"/>
      <c r="Z90" s="42"/>
      <c r="AA90" s="42"/>
      <c r="AB90" s="42"/>
      <c r="AC90" s="42"/>
      <c r="AD90" s="42"/>
      <c r="AE90" s="42"/>
      <c r="AT90" s="20" t="s">
        <v>76</v>
      </c>
      <c r="AU90" s="20" t="s">
        <v>196</v>
      </c>
      <c r="BK90" s="199">
        <f>BK91+BK164</f>
        <v>0</v>
      </c>
    </row>
    <row r="91" s="12" customFormat="1" ht="25.92" customHeight="1">
      <c r="A91" s="12"/>
      <c r="B91" s="200"/>
      <c r="C91" s="201"/>
      <c r="D91" s="202" t="s">
        <v>76</v>
      </c>
      <c r="E91" s="203" t="s">
        <v>561</v>
      </c>
      <c r="F91" s="203" t="s">
        <v>562</v>
      </c>
      <c r="G91" s="201"/>
      <c r="H91" s="201"/>
      <c r="I91" s="204"/>
      <c r="J91" s="205">
        <f>BK91</f>
        <v>0</v>
      </c>
      <c r="K91" s="201"/>
      <c r="L91" s="206"/>
      <c r="M91" s="207"/>
      <c r="N91" s="208"/>
      <c r="O91" s="208"/>
      <c r="P91" s="209">
        <f>P92+P100+P106</f>
        <v>0</v>
      </c>
      <c r="Q91" s="208"/>
      <c r="R91" s="209">
        <f>R92+R100+R106</f>
        <v>180.39284999999998</v>
      </c>
      <c r="S91" s="208"/>
      <c r="T91" s="210">
        <f>T92+T100+T106</f>
        <v>1.2600000000000002</v>
      </c>
      <c r="U91" s="12"/>
      <c r="V91" s="12"/>
      <c r="W91" s="12"/>
      <c r="X91" s="12"/>
      <c r="Y91" s="12"/>
      <c r="Z91" s="12"/>
      <c r="AA91" s="12"/>
      <c r="AB91" s="12"/>
      <c r="AC91" s="12"/>
      <c r="AD91" s="12"/>
      <c r="AE91" s="12"/>
      <c r="AR91" s="211" t="s">
        <v>84</v>
      </c>
      <c r="AT91" s="212" t="s">
        <v>76</v>
      </c>
      <c r="AU91" s="212" t="s">
        <v>77</v>
      </c>
      <c r="AY91" s="211" t="s">
        <v>219</v>
      </c>
      <c r="BK91" s="213">
        <f>BK92+BK100+BK106</f>
        <v>0</v>
      </c>
    </row>
    <row r="92" s="12" customFormat="1" ht="22.8" customHeight="1">
      <c r="A92" s="12"/>
      <c r="B92" s="200"/>
      <c r="C92" s="201"/>
      <c r="D92" s="202" t="s">
        <v>76</v>
      </c>
      <c r="E92" s="214" t="s">
        <v>563</v>
      </c>
      <c r="F92" s="214" t="s">
        <v>564</v>
      </c>
      <c r="G92" s="201"/>
      <c r="H92" s="201"/>
      <c r="I92" s="204"/>
      <c r="J92" s="215">
        <f>BK92</f>
        <v>0</v>
      </c>
      <c r="K92" s="201"/>
      <c r="L92" s="206"/>
      <c r="M92" s="207"/>
      <c r="N92" s="208"/>
      <c r="O92" s="208"/>
      <c r="P92" s="209">
        <f>SUM(P93:P99)</f>
        <v>0</v>
      </c>
      <c r="Q92" s="208"/>
      <c r="R92" s="209">
        <f>SUM(R93:R99)</f>
        <v>0</v>
      </c>
      <c r="S92" s="208"/>
      <c r="T92" s="210">
        <f>SUM(T93:T99)</f>
        <v>0</v>
      </c>
      <c r="U92" s="12"/>
      <c r="V92" s="12"/>
      <c r="W92" s="12"/>
      <c r="X92" s="12"/>
      <c r="Y92" s="12"/>
      <c r="Z92" s="12"/>
      <c r="AA92" s="12"/>
      <c r="AB92" s="12"/>
      <c r="AC92" s="12"/>
      <c r="AD92" s="12"/>
      <c r="AE92" s="12"/>
      <c r="AR92" s="211" t="s">
        <v>84</v>
      </c>
      <c r="AT92" s="212" t="s">
        <v>76</v>
      </c>
      <c r="AU92" s="212" t="s">
        <v>84</v>
      </c>
      <c r="AY92" s="211" t="s">
        <v>219</v>
      </c>
      <c r="BK92" s="213">
        <f>SUM(BK93:BK99)</f>
        <v>0</v>
      </c>
    </row>
    <row r="93" s="2" customFormat="1" ht="37.8" customHeight="1">
      <c r="A93" s="42"/>
      <c r="B93" s="43"/>
      <c r="C93" s="216" t="s">
        <v>84</v>
      </c>
      <c r="D93" s="216" t="s">
        <v>221</v>
      </c>
      <c r="E93" s="217" t="s">
        <v>565</v>
      </c>
      <c r="F93" s="218" t="s">
        <v>566</v>
      </c>
      <c r="G93" s="219" t="s">
        <v>567</v>
      </c>
      <c r="H93" s="220">
        <v>402.39999999999998</v>
      </c>
      <c r="I93" s="221"/>
      <c r="J93" s="222">
        <f>ROUND(I93*H93,2)</f>
        <v>0</v>
      </c>
      <c r="K93" s="218" t="s">
        <v>225</v>
      </c>
      <c r="L93" s="48"/>
      <c r="M93" s="223" t="s">
        <v>32</v>
      </c>
      <c r="N93" s="224" t="s">
        <v>48</v>
      </c>
      <c r="O93" s="88"/>
      <c r="P93" s="225">
        <f>O93*H93</f>
        <v>0</v>
      </c>
      <c r="Q93" s="225">
        <v>0</v>
      </c>
      <c r="R93" s="225">
        <f>Q93*H93</f>
        <v>0</v>
      </c>
      <c r="S93" s="225">
        <v>0</v>
      </c>
      <c r="T93" s="226">
        <f>S93*H93</f>
        <v>0</v>
      </c>
      <c r="U93" s="42"/>
      <c r="V93" s="42"/>
      <c r="W93" s="42"/>
      <c r="X93" s="42"/>
      <c r="Y93" s="42"/>
      <c r="Z93" s="42"/>
      <c r="AA93" s="42"/>
      <c r="AB93" s="42"/>
      <c r="AC93" s="42"/>
      <c r="AD93" s="42"/>
      <c r="AE93" s="42"/>
      <c r="AR93" s="227" t="s">
        <v>241</v>
      </c>
      <c r="AT93" s="227" t="s">
        <v>221</v>
      </c>
      <c r="AU93" s="227" t="s">
        <v>86</v>
      </c>
      <c r="AY93" s="20" t="s">
        <v>219</v>
      </c>
      <c r="BE93" s="228">
        <f>IF(N93="základní",J93,0)</f>
        <v>0</v>
      </c>
      <c r="BF93" s="228">
        <f>IF(N93="snížená",J93,0)</f>
        <v>0</v>
      </c>
      <c r="BG93" s="228">
        <f>IF(N93="zákl. přenesená",J93,0)</f>
        <v>0</v>
      </c>
      <c r="BH93" s="228">
        <f>IF(N93="sníž. přenesená",J93,0)</f>
        <v>0</v>
      </c>
      <c r="BI93" s="228">
        <f>IF(N93="nulová",J93,0)</f>
        <v>0</v>
      </c>
      <c r="BJ93" s="20" t="s">
        <v>84</v>
      </c>
      <c r="BK93" s="228">
        <f>ROUND(I93*H93,2)</f>
        <v>0</v>
      </c>
      <c r="BL93" s="20" t="s">
        <v>241</v>
      </c>
      <c r="BM93" s="227" t="s">
        <v>1381</v>
      </c>
    </row>
    <row r="94" s="2" customFormat="1" ht="44.25" customHeight="1">
      <c r="A94" s="42"/>
      <c r="B94" s="43"/>
      <c r="C94" s="216" t="s">
        <v>86</v>
      </c>
      <c r="D94" s="216" t="s">
        <v>221</v>
      </c>
      <c r="E94" s="217" t="s">
        <v>572</v>
      </c>
      <c r="F94" s="218" t="s">
        <v>573</v>
      </c>
      <c r="G94" s="219" t="s">
        <v>567</v>
      </c>
      <c r="H94" s="220">
        <v>804.79999999999995</v>
      </c>
      <c r="I94" s="221"/>
      <c r="J94" s="222">
        <f>ROUND(I94*H94,2)</f>
        <v>0</v>
      </c>
      <c r="K94" s="218" t="s">
        <v>225</v>
      </c>
      <c r="L94" s="48"/>
      <c r="M94" s="223" t="s">
        <v>32</v>
      </c>
      <c r="N94" s="224" t="s">
        <v>48</v>
      </c>
      <c r="O94" s="88"/>
      <c r="P94" s="225">
        <f>O94*H94</f>
        <v>0</v>
      </c>
      <c r="Q94" s="225">
        <v>0</v>
      </c>
      <c r="R94" s="225">
        <f>Q94*H94</f>
        <v>0</v>
      </c>
      <c r="S94" s="225">
        <v>0</v>
      </c>
      <c r="T94" s="226">
        <f>S94*H94</f>
        <v>0</v>
      </c>
      <c r="U94" s="42"/>
      <c r="V94" s="42"/>
      <c r="W94" s="42"/>
      <c r="X94" s="42"/>
      <c r="Y94" s="42"/>
      <c r="Z94" s="42"/>
      <c r="AA94" s="42"/>
      <c r="AB94" s="42"/>
      <c r="AC94" s="42"/>
      <c r="AD94" s="42"/>
      <c r="AE94" s="42"/>
      <c r="AR94" s="227" t="s">
        <v>241</v>
      </c>
      <c r="AT94" s="227" t="s">
        <v>221</v>
      </c>
      <c r="AU94" s="227" t="s">
        <v>86</v>
      </c>
      <c r="AY94" s="20" t="s">
        <v>219</v>
      </c>
      <c r="BE94" s="228">
        <f>IF(N94="základní",J94,0)</f>
        <v>0</v>
      </c>
      <c r="BF94" s="228">
        <f>IF(N94="snížená",J94,0)</f>
        <v>0</v>
      </c>
      <c r="BG94" s="228">
        <f>IF(N94="zákl. přenesená",J94,0)</f>
        <v>0</v>
      </c>
      <c r="BH94" s="228">
        <f>IF(N94="sníž. přenesená",J94,0)</f>
        <v>0</v>
      </c>
      <c r="BI94" s="228">
        <f>IF(N94="nulová",J94,0)</f>
        <v>0</v>
      </c>
      <c r="BJ94" s="20" t="s">
        <v>84</v>
      </c>
      <c r="BK94" s="228">
        <f>ROUND(I94*H94,2)</f>
        <v>0</v>
      </c>
      <c r="BL94" s="20" t="s">
        <v>241</v>
      </c>
      <c r="BM94" s="227" t="s">
        <v>1382</v>
      </c>
    </row>
    <row r="95" s="13" customFormat="1">
      <c r="A95" s="13"/>
      <c r="B95" s="229"/>
      <c r="C95" s="230"/>
      <c r="D95" s="231" t="s">
        <v>228</v>
      </c>
      <c r="E95" s="232" t="s">
        <v>32</v>
      </c>
      <c r="F95" s="233" t="s">
        <v>1383</v>
      </c>
      <c r="G95" s="230"/>
      <c r="H95" s="234">
        <v>804.79999999999995</v>
      </c>
      <c r="I95" s="235"/>
      <c r="J95" s="230"/>
      <c r="K95" s="230"/>
      <c r="L95" s="236"/>
      <c r="M95" s="237"/>
      <c r="N95" s="238"/>
      <c r="O95" s="238"/>
      <c r="P95" s="238"/>
      <c r="Q95" s="238"/>
      <c r="R95" s="238"/>
      <c r="S95" s="238"/>
      <c r="T95" s="239"/>
      <c r="U95" s="13"/>
      <c r="V95" s="13"/>
      <c r="W95" s="13"/>
      <c r="X95" s="13"/>
      <c r="Y95" s="13"/>
      <c r="Z95" s="13"/>
      <c r="AA95" s="13"/>
      <c r="AB95" s="13"/>
      <c r="AC95" s="13"/>
      <c r="AD95" s="13"/>
      <c r="AE95" s="13"/>
      <c r="AT95" s="240" t="s">
        <v>228</v>
      </c>
      <c r="AU95" s="240" t="s">
        <v>86</v>
      </c>
      <c r="AV95" s="13" t="s">
        <v>86</v>
      </c>
      <c r="AW95" s="13" t="s">
        <v>39</v>
      </c>
      <c r="AX95" s="13" t="s">
        <v>84</v>
      </c>
      <c r="AY95" s="240" t="s">
        <v>219</v>
      </c>
    </row>
    <row r="96" s="2" customFormat="1" ht="21.75" customHeight="1">
      <c r="A96" s="42"/>
      <c r="B96" s="43"/>
      <c r="C96" s="216" t="s">
        <v>237</v>
      </c>
      <c r="D96" s="216" t="s">
        <v>221</v>
      </c>
      <c r="E96" s="217" t="s">
        <v>580</v>
      </c>
      <c r="F96" s="218" t="s">
        <v>581</v>
      </c>
      <c r="G96" s="219" t="s">
        <v>567</v>
      </c>
      <c r="H96" s="220">
        <v>402.39999999999998</v>
      </c>
      <c r="I96" s="221"/>
      <c r="J96" s="222">
        <f>ROUND(I96*H96,2)</f>
        <v>0</v>
      </c>
      <c r="K96" s="218" t="s">
        <v>225</v>
      </c>
      <c r="L96" s="48"/>
      <c r="M96" s="223" t="s">
        <v>32</v>
      </c>
      <c r="N96" s="224" t="s">
        <v>48</v>
      </c>
      <c r="O96" s="88"/>
      <c r="P96" s="225">
        <f>O96*H96</f>
        <v>0</v>
      </c>
      <c r="Q96" s="225">
        <v>0</v>
      </c>
      <c r="R96" s="225">
        <f>Q96*H96</f>
        <v>0</v>
      </c>
      <c r="S96" s="225">
        <v>0</v>
      </c>
      <c r="T96" s="226">
        <f>S96*H96</f>
        <v>0</v>
      </c>
      <c r="U96" s="42"/>
      <c r="V96" s="42"/>
      <c r="W96" s="42"/>
      <c r="X96" s="42"/>
      <c r="Y96" s="42"/>
      <c r="Z96" s="42"/>
      <c r="AA96" s="42"/>
      <c r="AB96" s="42"/>
      <c r="AC96" s="42"/>
      <c r="AD96" s="42"/>
      <c r="AE96" s="42"/>
      <c r="AR96" s="227" t="s">
        <v>241</v>
      </c>
      <c r="AT96" s="227" t="s">
        <v>221</v>
      </c>
      <c r="AU96" s="227" t="s">
        <v>86</v>
      </c>
      <c r="AY96" s="20" t="s">
        <v>219</v>
      </c>
      <c r="BE96" s="228">
        <f>IF(N96="základní",J96,0)</f>
        <v>0</v>
      </c>
      <c r="BF96" s="228">
        <f>IF(N96="snížená",J96,0)</f>
        <v>0</v>
      </c>
      <c r="BG96" s="228">
        <f>IF(N96="zákl. přenesená",J96,0)</f>
        <v>0</v>
      </c>
      <c r="BH96" s="228">
        <f>IF(N96="sníž. přenesená",J96,0)</f>
        <v>0</v>
      </c>
      <c r="BI96" s="228">
        <f>IF(N96="nulová",J96,0)</f>
        <v>0</v>
      </c>
      <c r="BJ96" s="20" t="s">
        <v>84</v>
      </c>
      <c r="BK96" s="228">
        <f>ROUND(I96*H96,2)</f>
        <v>0</v>
      </c>
      <c r="BL96" s="20" t="s">
        <v>241</v>
      </c>
      <c r="BM96" s="227" t="s">
        <v>1384</v>
      </c>
    </row>
    <row r="97" s="13" customFormat="1">
      <c r="A97" s="13"/>
      <c r="B97" s="229"/>
      <c r="C97" s="230"/>
      <c r="D97" s="231" t="s">
        <v>228</v>
      </c>
      <c r="E97" s="232" t="s">
        <v>32</v>
      </c>
      <c r="F97" s="233" t="s">
        <v>1385</v>
      </c>
      <c r="G97" s="230"/>
      <c r="H97" s="234">
        <v>382</v>
      </c>
      <c r="I97" s="235"/>
      <c r="J97" s="230"/>
      <c r="K97" s="230"/>
      <c r="L97" s="236"/>
      <c r="M97" s="237"/>
      <c r="N97" s="238"/>
      <c r="O97" s="238"/>
      <c r="P97" s="238"/>
      <c r="Q97" s="238"/>
      <c r="R97" s="238"/>
      <c r="S97" s="238"/>
      <c r="T97" s="239"/>
      <c r="U97" s="13"/>
      <c r="V97" s="13"/>
      <c r="W97" s="13"/>
      <c r="X97" s="13"/>
      <c r="Y97" s="13"/>
      <c r="Z97" s="13"/>
      <c r="AA97" s="13"/>
      <c r="AB97" s="13"/>
      <c r="AC97" s="13"/>
      <c r="AD97" s="13"/>
      <c r="AE97" s="13"/>
      <c r="AT97" s="240" t="s">
        <v>228</v>
      </c>
      <c r="AU97" s="240" t="s">
        <v>86</v>
      </c>
      <c r="AV97" s="13" t="s">
        <v>86</v>
      </c>
      <c r="AW97" s="13" t="s">
        <v>39</v>
      </c>
      <c r="AX97" s="13" t="s">
        <v>77</v>
      </c>
      <c r="AY97" s="240" t="s">
        <v>219</v>
      </c>
    </row>
    <row r="98" s="13" customFormat="1">
      <c r="A98" s="13"/>
      <c r="B98" s="229"/>
      <c r="C98" s="230"/>
      <c r="D98" s="231" t="s">
        <v>228</v>
      </c>
      <c r="E98" s="232" t="s">
        <v>32</v>
      </c>
      <c r="F98" s="233" t="s">
        <v>1386</v>
      </c>
      <c r="G98" s="230"/>
      <c r="H98" s="234">
        <v>20.399999999999999</v>
      </c>
      <c r="I98" s="235"/>
      <c r="J98" s="230"/>
      <c r="K98" s="230"/>
      <c r="L98" s="236"/>
      <c r="M98" s="237"/>
      <c r="N98" s="238"/>
      <c r="O98" s="238"/>
      <c r="P98" s="238"/>
      <c r="Q98" s="238"/>
      <c r="R98" s="238"/>
      <c r="S98" s="238"/>
      <c r="T98" s="239"/>
      <c r="U98" s="13"/>
      <c r="V98" s="13"/>
      <c r="W98" s="13"/>
      <c r="X98" s="13"/>
      <c r="Y98" s="13"/>
      <c r="Z98" s="13"/>
      <c r="AA98" s="13"/>
      <c r="AB98" s="13"/>
      <c r="AC98" s="13"/>
      <c r="AD98" s="13"/>
      <c r="AE98" s="13"/>
      <c r="AT98" s="240" t="s">
        <v>228</v>
      </c>
      <c r="AU98" s="240" t="s">
        <v>86</v>
      </c>
      <c r="AV98" s="13" t="s">
        <v>86</v>
      </c>
      <c r="AW98" s="13" t="s">
        <v>39</v>
      </c>
      <c r="AX98" s="13" t="s">
        <v>77</v>
      </c>
      <c r="AY98" s="240" t="s">
        <v>219</v>
      </c>
    </row>
    <row r="99" s="14" customFormat="1">
      <c r="A99" s="14"/>
      <c r="B99" s="241"/>
      <c r="C99" s="242"/>
      <c r="D99" s="231" t="s">
        <v>228</v>
      </c>
      <c r="E99" s="243" t="s">
        <v>32</v>
      </c>
      <c r="F99" s="244" t="s">
        <v>231</v>
      </c>
      <c r="G99" s="242"/>
      <c r="H99" s="245">
        <v>402.39999999999998</v>
      </c>
      <c r="I99" s="246"/>
      <c r="J99" s="242"/>
      <c r="K99" s="242"/>
      <c r="L99" s="247"/>
      <c r="M99" s="248"/>
      <c r="N99" s="249"/>
      <c r="O99" s="249"/>
      <c r="P99" s="249"/>
      <c r="Q99" s="249"/>
      <c r="R99" s="249"/>
      <c r="S99" s="249"/>
      <c r="T99" s="250"/>
      <c r="U99" s="14"/>
      <c r="V99" s="14"/>
      <c r="W99" s="14"/>
      <c r="X99" s="14"/>
      <c r="Y99" s="14"/>
      <c r="Z99" s="14"/>
      <c r="AA99" s="14"/>
      <c r="AB99" s="14"/>
      <c r="AC99" s="14"/>
      <c r="AD99" s="14"/>
      <c r="AE99" s="14"/>
      <c r="AT99" s="251" t="s">
        <v>228</v>
      </c>
      <c r="AU99" s="251" t="s">
        <v>86</v>
      </c>
      <c r="AV99" s="14" t="s">
        <v>226</v>
      </c>
      <c r="AW99" s="14" t="s">
        <v>39</v>
      </c>
      <c r="AX99" s="14" t="s">
        <v>84</v>
      </c>
      <c r="AY99" s="251" t="s">
        <v>219</v>
      </c>
    </row>
    <row r="100" s="12" customFormat="1" ht="22.8" customHeight="1">
      <c r="A100" s="12"/>
      <c r="B100" s="200"/>
      <c r="C100" s="201"/>
      <c r="D100" s="202" t="s">
        <v>76</v>
      </c>
      <c r="E100" s="214" t="s">
        <v>585</v>
      </c>
      <c r="F100" s="214" t="s">
        <v>586</v>
      </c>
      <c r="G100" s="201"/>
      <c r="H100" s="201"/>
      <c r="I100" s="204"/>
      <c r="J100" s="215">
        <f>BK100</f>
        <v>0</v>
      </c>
      <c r="K100" s="201"/>
      <c r="L100" s="206"/>
      <c r="M100" s="207"/>
      <c r="N100" s="208"/>
      <c r="O100" s="208"/>
      <c r="P100" s="209">
        <f>SUM(P101:P105)</f>
        <v>0</v>
      </c>
      <c r="Q100" s="208"/>
      <c r="R100" s="209">
        <f>SUM(R101:R105)</f>
        <v>0</v>
      </c>
      <c r="S100" s="208"/>
      <c r="T100" s="210">
        <f>SUM(T101:T105)</f>
        <v>0</v>
      </c>
      <c r="U100" s="12"/>
      <c r="V100" s="12"/>
      <c r="W100" s="12"/>
      <c r="X100" s="12"/>
      <c r="Y100" s="12"/>
      <c r="Z100" s="12"/>
      <c r="AA100" s="12"/>
      <c r="AB100" s="12"/>
      <c r="AC100" s="12"/>
      <c r="AD100" s="12"/>
      <c r="AE100" s="12"/>
      <c r="AR100" s="211" t="s">
        <v>84</v>
      </c>
      <c r="AT100" s="212" t="s">
        <v>76</v>
      </c>
      <c r="AU100" s="212" t="s">
        <v>84</v>
      </c>
      <c r="AY100" s="211" t="s">
        <v>219</v>
      </c>
      <c r="BK100" s="213">
        <f>SUM(BK101:BK105)</f>
        <v>0</v>
      </c>
    </row>
    <row r="101" s="2" customFormat="1" ht="37.8" customHeight="1">
      <c r="A101" s="42"/>
      <c r="B101" s="43"/>
      <c r="C101" s="216" t="s">
        <v>226</v>
      </c>
      <c r="D101" s="216" t="s">
        <v>221</v>
      </c>
      <c r="E101" s="217" t="s">
        <v>565</v>
      </c>
      <c r="F101" s="218" t="s">
        <v>566</v>
      </c>
      <c r="G101" s="219" t="s">
        <v>567</v>
      </c>
      <c r="H101" s="220">
        <v>17.952000000000002</v>
      </c>
      <c r="I101" s="221"/>
      <c r="J101" s="222">
        <f>ROUND(I101*H101,2)</f>
        <v>0</v>
      </c>
      <c r="K101" s="218" t="s">
        <v>225</v>
      </c>
      <c r="L101" s="48"/>
      <c r="M101" s="223" t="s">
        <v>32</v>
      </c>
      <c r="N101" s="224" t="s">
        <v>48</v>
      </c>
      <c r="O101" s="88"/>
      <c r="P101" s="225">
        <f>O101*H101</f>
        <v>0</v>
      </c>
      <c r="Q101" s="225">
        <v>0</v>
      </c>
      <c r="R101" s="225">
        <f>Q101*H101</f>
        <v>0</v>
      </c>
      <c r="S101" s="225">
        <v>0</v>
      </c>
      <c r="T101" s="226">
        <f>S101*H101</f>
        <v>0</v>
      </c>
      <c r="U101" s="42"/>
      <c r="V101" s="42"/>
      <c r="W101" s="42"/>
      <c r="X101" s="42"/>
      <c r="Y101" s="42"/>
      <c r="Z101" s="42"/>
      <c r="AA101" s="42"/>
      <c r="AB101" s="42"/>
      <c r="AC101" s="42"/>
      <c r="AD101" s="42"/>
      <c r="AE101" s="42"/>
      <c r="AR101" s="227" t="s">
        <v>226</v>
      </c>
      <c r="AT101" s="227" t="s">
        <v>221</v>
      </c>
      <c r="AU101" s="227" t="s">
        <v>86</v>
      </c>
      <c r="AY101" s="20" t="s">
        <v>219</v>
      </c>
      <c r="BE101" s="228">
        <f>IF(N101="základní",J101,0)</f>
        <v>0</v>
      </c>
      <c r="BF101" s="228">
        <f>IF(N101="snížená",J101,0)</f>
        <v>0</v>
      </c>
      <c r="BG101" s="228">
        <f>IF(N101="zákl. přenesená",J101,0)</f>
        <v>0</v>
      </c>
      <c r="BH101" s="228">
        <f>IF(N101="sníž. přenesená",J101,0)</f>
        <v>0</v>
      </c>
      <c r="BI101" s="228">
        <f>IF(N101="nulová",J101,0)</f>
        <v>0</v>
      </c>
      <c r="BJ101" s="20" t="s">
        <v>84</v>
      </c>
      <c r="BK101" s="228">
        <f>ROUND(I101*H101,2)</f>
        <v>0</v>
      </c>
      <c r="BL101" s="20" t="s">
        <v>226</v>
      </c>
      <c r="BM101" s="227" t="s">
        <v>1387</v>
      </c>
    </row>
    <row r="102" s="2" customFormat="1" ht="44.25" customHeight="1">
      <c r="A102" s="42"/>
      <c r="B102" s="43"/>
      <c r="C102" s="216" t="s">
        <v>246</v>
      </c>
      <c r="D102" s="216" t="s">
        <v>221</v>
      </c>
      <c r="E102" s="217" t="s">
        <v>572</v>
      </c>
      <c r="F102" s="218" t="s">
        <v>573</v>
      </c>
      <c r="G102" s="219" t="s">
        <v>567</v>
      </c>
      <c r="H102" s="220">
        <v>17.952000000000002</v>
      </c>
      <c r="I102" s="221"/>
      <c r="J102" s="222">
        <f>ROUND(I102*H102,2)</f>
        <v>0</v>
      </c>
      <c r="K102" s="218" t="s">
        <v>225</v>
      </c>
      <c r="L102" s="48"/>
      <c r="M102" s="223" t="s">
        <v>32</v>
      </c>
      <c r="N102" s="224" t="s">
        <v>48</v>
      </c>
      <c r="O102" s="88"/>
      <c r="P102" s="225">
        <f>O102*H102</f>
        <v>0</v>
      </c>
      <c r="Q102" s="225">
        <v>0</v>
      </c>
      <c r="R102" s="225">
        <f>Q102*H102</f>
        <v>0</v>
      </c>
      <c r="S102" s="225">
        <v>0</v>
      </c>
      <c r="T102" s="226">
        <f>S102*H102</f>
        <v>0</v>
      </c>
      <c r="U102" s="42"/>
      <c r="V102" s="42"/>
      <c r="W102" s="42"/>
      <c r="X102" s="42"/>
      <c r="Y102" s="42"/>
      <c r="Z102" s="42"/>
      <c r="AA102" s="42"/>
      <c r="AB102" s="42"/>
      <c r="AC102" s="42"/>
      <c r="AD102" s="42"/>
      <c r="AE102" s="42"/>
      <c r="AR102" s="227" t="s">
        <v>226</v>
      </c>
      <c r="AT102" s="227" t="s">
        <v>221</v>
      </c>
      <c r="AU102" s="227" t="s">
        <v>86</v>
      </c>
      <c r="AY102" s="20" t="s">
        <v>219</v>
      </c>
      <c r="BE102" s="228">
        <f>IF(N102="základní",J102,0)</f>
        <v>0</v>
      </c>
      <c r="BF102" s="228">
        <f>IF(N102="snížená",J102,0)</f>
        <v>0</v>
      </c>
      <c r="BG102" s="228">
        <f>IF(N102="zákl. přenesená",J102,0)</f>
        <v>0</v>
      </c>
      <c r="BH102" s="228">
        <f>IF(N102="sníž. přenesená",J102,0)</f>
        <v>0</v>
      </c>
      <c r="BI102" s="228">
        <f>IF(N102="nulová",J102,0)</f>
        <v>0</v>
      </c>
      <c r="BJ102" s="20" t="s">
        <v>84</v>
      </c>
      <c r="BK102" s="228">
        <f>ROUND(I102*H102,2)</f>
        <v>0</v>
      </c>
      <c r="BL102" s="20" t="s">
        <v>226</v>
      </c>
      <c r="BM102" s="227" t="s">
        <v>1388</v>
      </c>
    </row>
    <row r="103" s="13" customFormat="1">
      <c r="A103" s="13"/>
      <c r="B103" s="229"/>
      <c r="C103" s="230"/>
      <c r="D103" s="231" t="s">
        <v>228</v>
      </c>
      <c r="E103" s="232" t="s">
        <v>32</v>
      </c>
      <c r="F103" s="233" t="s">
        <v>1389</v>
      </c>
      <c r="G103" s="230"/>
      <c r="H103" s="234">
        <v>17.952000000000002</v>
      </c>
      <c r="I103" s="235"/>
      <c r="J103" s="230"/>
      <c r="K103" s="230"/>
      <c r="L103" s="236"/>
      <c r="M103" s="237"/>
      <c r="N103" s="238"/>
      <c r="O103" s="238"/>
      <c r="P103" s="238"/>
      <c r="Q103" s="238"/>
      <c r="R103" s="238"/>
      <c r="S103" s="238"/>
      <c r="T103" s="239"/>
      <c r="U103" s="13"/>
      <c r="V103" s="13"/>
      <c r="W103" s="13"/>
      <c r="X103" s="13"/>
      <c r="Y103" s="13"/>
      <c r="Z103" s="13"/>
      <c r="AA103" s="13"/>
      <c r="AB103" s="13"/>
      <c r="AC103" s="13"/>
      <c r="AD103" s="13"/>
      <c r="AE103" s="13"/>
      <c r="AT103" s="240" t="s">
        <v>228</v>
      </c>
      <c r="AU103" s="240" t="s">
        <v>86</v>
      </c>
      <c r="AV103" s="13" t="s">
        <v>86</v>
      </c>
      <c r="AW103" s="13" t="s">
        <v>39</v>
      </c>
      <c r="AX103" s="13" t="s">
        <v>84</v>
      </c>
      <c r="AY103" s="240" t="s">
        <v>219</v>
      </c>
    </row>
    <row r="104" s="2" customFormat="1" ht="24.15" customHeight="1">
      <c r="A104" s="42"/>
      <c r="B104" s="43"/>
      <c r="C104" s="216" t="s">
        <v>252</v>
      </c>
      <c r="D104" s="216" t="s">
        <v>221</v>
      </c>
      <c r="E104" s="217" t="s">
        <v>592</v>
      </c>
      <c r="F104" s="218" t="s">
        <v>593</v>
      </c>
      <c r="G104" s="219" t="s">
        <v>567</v>
      </c>
      <c r="H104" s="220">
        <v>17.952000000000002</v>
      </c>
      <c r="I104" s="221"/>
      <c r="J104" s="222">
        <f>ROUND(I104*H104,2)</f>
        <v>0</v>
      </c>
      <c r="K104" s="218" t="s">
        <v>225</v>
      </c>
      <c r="L104" s="48"/>
      <c r="M104" s="223" t="s">
        <v>32</v>
      </c>
      <c r="N104" s="224" t="s">
        <v>48</v>
      </c>
      <c r="O104" s="88"/>
      <c r="P104" s="225">
        <f>O104*H104</f>
        <v>0</v>
      </c>
      <c r="Q104" s="225">
        <v>0</v>
      </c>
      <c r="R104" s="225">
        <f>Q104*H104</f>
        <v>0</v>
      </c>
      <c r="S104" s="225">
        <v>0</v>
      </c>
      <c r="T104" s="226">
        <f>S104*H104</f>
        <v>0</v>
      </c>
      <c r="U104" s="42"/>
      <c r="V104" s="42"/>
      <c r="W104" s="42"/>
      <c r="X104" s="42"/>
      <c r="Y104" s="42"/>
      <c r="Z104" s="42"/>
      <c r="AA104" s="42"/>
      <c r="AB104" s="42"/>
      <c r="AC104" s="42"/>
      <c r="AD104" s="42"/>
      <c r="AE104" s="42"/>
      <c r="AR104" s="227" t="s">
        <v>226</v>
      </c>
      <c r="AT104" s="227" t="s">
        <v>221</v>
      </c>
      <c r="AU104" s="227" t="s">
        <v>86</v>
      </c>
      <c r="AY104" s="20" t="s">
        <v>219</v>
      </c>
      <c r="BE104" s="228">
        <f>IF(N104="základní",J104,0)</f>
        <v>0</v>
      </c>
      <c r="BF104" s="228">
        <f>IF(N104="snížená",J104,0)</f>
        <v>0</v>
      </c>
      <c r="BG104" s="228">
        <f>IF(N104="zákl. přenesená",J104,0)</f>
        <v>0</v>
      </c>
      <c r="BH104" s="228">
        <f>IF(N104="sníž. přenesená",J104,0)</f>
        <v>0</v>
      </c>
      <c r="BI104" s="228">
        <f>IF(N104="nulová",J104,0)</f>
        <v>0</v>
      </c>
      <c r="BJ104" s="20" t="s">
        <v>84</v>
      </c>
      <c r="BK104" s="228">
        <f>ROUND(I104*H104,2)</f>
        <v>0</v>
      </c>
      <c r="BL104" s="20" t="s">
        <v>226</v>
      </c>
      <c r="BM104" s="227" t="s">
        <v>1390</v>
      </c>
    </row>
    <row r="105" s="13" customFormat="1">
      <c r="A105" s="13"/>
      <c r="B105" s="229"/>
      <c r="C105" s="230"/>
      <c r="D105" s="231" t="s">
        <v>228</v>
      </c>
      <c r="E105" s="232" t="s">
        <v>32</v>
      </c>
      <c r="F105" s="233" t="s">
        <v>1391</v>
      </c>
      <c r="G105" s="230"/>
      <c r="H105" s="234">
        <v>17.952000000000002</v>
      </c>
      <c r="I105" s="235"/>
      <c r="J105" s="230"/>
      <c r="K105" s="230"/>
      <c r="L105" s="236"/>
      <c r="M105" s="237"/>
      <c r="N105" s="238"/>
      <c r="O105" s="238"/>
      <c r="P105" s="238"/>
      <c r="Q105" s="238"/>
      <c r="R105" s="238"/>
      <c r="S105" s="238"/>
      <c r="T105" s="239"/>
      <c r="U105" s="13"/>
      <c r="V105" s="13"/>
      <c r="W105" s="13"/>
      <c r="X105" s="13"/>
      <c r="Y105" s="13"/>
      <c r="Z105" s="13"/>
      <c r="AA105" s="13"/>
      <c r="AB105" s="13"/>
      <c r="AC105" s="13"/>
      <c r="AD105" s="13"/>
      <c r="AE105" s="13"/>
      <c r="AT105" s="240" t="s">
        <v>228</v>
      </c>
      <c r="AU105" s="240" t="s">
        <v>86</v>
      </c>
      <c r="AV105" s="13" t="s">
        <v>86</v>
      </c>
      <c r="AW105" s="13" t="s">
        <v>39</v>
      </c>
      <c r="AX105" s="13" t="s">
        <v>84</v>
      </c>
      <c r="AY105" s="240" t="s">
        <v>219</v>
      </c>
    </row>
    <row r="106" s="12" customFormat="1" ht="22.8" customHeight="1">
      <c r="A106" s="12"/>
      <c r="B106" s="200"/>
      <c r="C106" s="201"/>
      <c r="D106" s="202" t="s">
        <v>76</v>
      </c>
      <c r="E106" s="214" t="s">
        <v>246</v>
      </c>
      <c r="F106" s="214" t="s">
        <v>634</v>
      </c>
      <c r="G106" s="201"/>
      <c r="H106" s="201"/>
      <c r="I106" s="204"/>
      <c r="J106" s="215">
        <f>BK106</f>
        <v>0</v>
      </c>
      <c r="K106" s="201"/>
      <c r="L106" s="206"/>
      <c r="M106" s="207"/>
      <c r="N106" s="208"/>
      <c r="O106" s="208"/>
      <c r="P106" s="209">
        <f>SUM(P107:P163)</f>
        <v>0</v>
      </c>
      <c r="Q106" s="208"/>
      <c r="R106" s="209">
        <f>SUM(R107:R163)</f>
        <v>180.39284999999998</v>
      </c>
      <c r="S106" s="208"/>
      <c r="T106" s="210">
        <f>SUM(T107:T163)</f>
        <v>1.2600000000000002</v>
      </c>
      <c r="U106" s="12"/>
      <c r="V106" s="12"/>
      <c r="W106" s="12"/>
      <c r="X106" s="12"/>
      <c r="Y106" s="12"/>
      <c r="Z106" s="12"/>
      <c r="AA106" s="12"/>
      <c r="AB106" s="12"/>
      <c r="AC106" s="12"/>
      <c r="AD106" s="12"/>
      <c r="AE106" s="12"/>
      <c r="AR106" s="211" t="s">
        <v>84</v>
      </c>
      <c r="AT106" s="212" t="s">
        <v>76</v>
      </c>
      <c r="AU106" s="212" t="s">
        <v>84</v>
      </c>
      <c r="AY106" s="211" t="s">
        <v>219</v>
      </c>
      <c r="BK106" s="213">
        <f>SUM(BK107:BK163)</f>
        <v>0</v>
      </c>
    </row>
    <row r="107" s="2" customFormat="1" ht="24.15" customHeight="1">
      <c r="A107" s="42"/>
      <c r="B107" s="43"/>
      <c r="C107" s="216" t="s">
        <v>256</v>
      </c>
      <c r="D107" s="216" t="s">
        <v>221</v>
      </c>
      <c r="E107" s="217" t="s">
        <v>925</v>
      </c>
      <c r="F107" s="218" t="s">
        <v>926</v>
      </c>
      <c r="G107" s="219" t="s">
        <v>637</v>
      </c>
      <c r="H107" s="220">
        <v>1000</v>
      </c>
      <c r="I107" s="221"/>
      <c r="J107" s="222">
        <f>ROUND(I107*H107,2)</f>
        <v>0</v>
      </c>
      <c r="K107" s="218" t="s">
        <v>225</v>
      </c>
      <c r="L107" s="48"/>
      <c r="M107" s="223" t="s">
        <v>32</v>
      </c>
      <c r="N107" s="224" t="s">
        <v>48</v>
      </c>
      <c r="O107" s="88"/>
      <c r="P107" s="225">
        <f>O107*H107</f>
        <v>0</v>
      </c>
      <c r="Q107" s="225">
        <v>0</v>
      </c>
      <c r="R107" s="225">
        <f>Q107*H107</f>
        <v>0</v>
      </c>
      <c r="S107" s="225">
        <v>0</v>
      </c>
      <c r="T107" s="226">
        <f>S107*H107</f>
        <v>0</v>
      </c>
      <c r="U107" s="42"/>
      <c r="V107" s="42"/>
      <c r="W107" s="42"/>
      <c r="X107" s="42"/>
      <c r="Y107" s="42"/>
      <c r="Z107" s="42"/>
      <c r="AA107" s="42"/>
      <c r="AB107" s="42"/>
      <c r="AC107" s="42"/>
      <c r="AD107" s="42"/>
      <c r="AE107" s="42"/>
      <c r="AR107" s="227" t="s">
        <v>226</v>
      </c>
      <c r="AT107" s="227" t="s">
        <v>221</v>
      </c>
      <c r="AU107" s="227" t="s">
        <v>86</v>
      </c>
      <c r="AY107" s="20" t="s">
        <v>219</v>
      </c>
      <c r="BE107" s="228">
        <f>IF(N107="základní",J107,0)</f>
        <v>0</v>
      </c>
      <c r="BF107" s="228">
        <f>IF(N107="snížená",J107,0)</f>
        <v>0</v>
      </c>
      <c r="BG107" s="228">
        <f>IF(N107="zákl. přenesená",J107,0)</f>
        <v>0</v>
      </c>
      <c r="BH107" s="228">
        <f>IF(N107="sníž. přenesená",J107,0)</f>
        <v>0</v>
      </c>
      <c r="BI107" s="228">
        <f>IF(N107="nulová",J107,0)</f>
        <v>0</v>
      </c>
      <c r="BJ107" s="20" t="s">
        <v>84</v>
      </c>
      <c r="BK107" s="228">
        <f>ROUND(I107*H107,2)</f>
        <v>0</v>
      </c>
      <c r="BL107" s="20" t="s">
        <v>226</v>
      </c>
      <c r="BM107" s="227" t="s">
        <v>1392</v>
      </c>
    </row>
    <row r="108" s="13" customFormat="1">
      <c r="A108" s="13"/>
      <c r="B108" s="229"/>
      <c r="C108" s="230"/>
      <c r="D108" s="231" t="s">
        <v>228</v>
      </c>
      <c r="E108" s="232" t="s">
        <v>32</v>
      </c>
      <c r="F108" s="233" t="s">
        <v>1393</v>
      </c>
      <c r="G108" s="230"/>
      <c r="H108" s="234">
        <v>1000</v>
      </c>
      <c r="I108" s="235"/>
      <c r="J108" s="230"/>
      <c r="K108" s="230"/>
      <c r="L108" s="236"/>
      <c r="M108" s="237"/>
      <c r="N108" s="238"/>
      <c r="O108" s="238"/>
      <c r="P108" s="238"/>
      <c r="Q108" s="238"/>
      <c r="R108" s="238"/>
      <c r="S108" s="238"/>
      <c r="T108" s="239"/>
      <c r="U108" s="13"/>
      <c r="V108" s="13"/>
      <c r="W108" s="13"/>
      <c r="X108" s="13"/>
      <c r="Y108" s="13"/>
      <c r="Z108" s="13"/>
      <c r="AA108" s="13"/>
      <c r="AB108" s="13"/>
      <c r="AC108" s="13"/>
      <c r="AD108" s="13"/>
      <c r="AE108" s="13"/>
      <c r="AT108" s="240" t="s">
        <v>228</v>
      </c>
      <c r="AU108" s="240" t="s">
        <v>86</v>
      </c>
      <c r="AV108" s="13" t="s">
        <v>86</v>
      </c>
      <c r="AW108" s="13" t="s">
        <v>39</v>
      </c>
      <c r="AX108" s="13" t="s">
        <v>84</v>
      </c>
      <c r="AY108" s="240" t="s">
        <v>219</v>
      </c>
    </row>
    <row r="109" s="2" customFormat="1" ht="24.15" customHeight="1">
      <c r="A109" s="42"/>
      <c r="B109" s="43"/>
      <c r="C109" s="216" t="s">
        <v>262</v>
      </c>
      <c r="D109" s="216" t="s">
        <v>221</v>
      </c>
      <c r="E109" s="217" t="s">
        <v>1394</v>
      </c>
      <c r="F109" s="218" t="s">
        <v>1395</v>
      </c>
      <c r="G109" s="219" t="s">
        <v>637</v>
      </c>
      <c r="H109" s="220">
        <v>50</v>
      </c>
      <c r="I109" s="221"/>
      <c r="J109" s="222">
        <f>ROUND(I109*H109,2)</f>
        <v>0</v>
      </c>
      <c r="K109" s="218" t="s">
        <v>225</v>
      </c>
      <c r="L109" s="48"/>
      <c r="M109" s="223" t="s">
        <v>32</v>
      </c>
      <c r="N109" s="224" t="s">
        <v>48</v>
      </c>
      <c r="O109" s="88"/>
      <c r="P109" s="225">
        <f>O109*H109</f>
        <v>0</v>
      </c>
      <c r="Q109" s="225">
        <v>0</v>
      </c>
      <c r="R109" s="225">
        <f>Q109*H109</f>
        <v>0</v>
      </c>
      <c r="S109" s="225">
        <v>0</v>
      </c>
      <c r="T109" s="226">
        <f>S109*H109</f>
        <v>0</v>
      </c>
      <c r="U109" s="42"/>
      <c r="V109" s="42"/>
      <c r="W109" s="42"/>
      <c r="X109" s="42"/>
      <c r="Y109" s="42"/>
      <c r="Z109" s="42"/>
      <c r="AA109" s="42"/>
      <c r="AB109" s="42"/>
      <c r="AC109" s="42"/>
      <c r="AD109" s="42"/>
      <c r="AE109" s="42"/>
      <c r="AR109" s="227" t="s">
        <v>226</v>
      </c>
      <c r="AT109" s="227" t="s">
        <v>221</v>
      </c>
      <c r="AU109" s="227" t="s">
        <v>86</v>
      </c>
      <c r="AY109" s="20" t="s">
        <v>219</v>
      </c>
      <c r="BE109" s="228">
        <f>IF(N109="základní",J109,0)</f>
        <v>0</v>
      </c>
      <c r="BF109" s="228">
        <f>IF(N109="snížená",J109,0)</f>
        <v>0</v>
      </c>
      <c r="BG109" s="228">
        <f>IF(N109="zákl. přenesená",J109,0)</f>
        <v>0</v>
      </c>
      <c r="BH109" s="228">
        <f>IF(N109="sníž. přenesená",J109,0)</f>
        <v>0</v>
      </c>
      <c r="BI109" s="228">
        <f>IF(N109="nulová",J109,0)</f>
        <v>0</v>
      </c>
      <c r="BJ109" s="20" t="s">
        <v>84</v>
      </c>
      <c r="BK109" s="228">
        <f>ROUND(I109*H109,2)</f>
        <v>0</v>
      </c>
      <c r="BL109" s="20" t="s">
        <v>226</v>
      </c>
      <c r="BM109" s="227" t="s">
        <v>1396</v>
      </c>
    </row>
    <row r="110" s="13" customFormat="1">
      <c r="A110" s="13"/>
      <c r="B110" s="229"/>
      <c r="C110" s="230"/>
      <c r="D110" s="231" t="s">
        <v>228</v>
      </c>
      <c r="E110" s="232" t="s">
        <v>32</v>
      </c>
      <c r="F110" s="233" t="s">
        <v>452</v>
      </c>
      <c r="G110" s="230"/>
      <c r="H110" s="234">
        <v>50</v>
      </c>
      <c r="I110" s="235"/>
      <c r="J110" s="230"/>
      <c r="K110" s="230"/>
      <c r="L110" s="236"/>
      <c r="M110" s="237"/>
      <c r="N110" s="238"/>
      <c r="O110" s="238"/>
      <c r="P110" s="238"/>
      <c r="Q110" s="238"/>
      <c r="R110" s="238"/>
      <c r="S110" s="238"/>
      <c r="T110" s="239"/>
      <c r="U110" s="13"/>
      <c r="V110" s="13"/>
      <c r="W110" s="13"/>
      <c r="X110" s="13"/>
      <c r="Y110" s="13"/>
      <c r="Z110" s="13"/>
      <c r="AA110" s="13"/>
      <c r="AB110" s="13"/>
      <c r="AC110" s="13"/>
      <c r="AD110" s="13"/>
      <c r="AE110" s="13"/>
      <c r="AT110" s="240" t="s">
        <v>228</v>
      </c>
      <c r="AU110" s="240" t="s">
        <v>86</v>
      </c>
      <c r="AV110" s="13" t="s">
        <v>86</v>
      </c>
      <c r="AW110" s="13" t="s">
        <v>39</v>
      </c>
      <c r="AX110" s="13" t="s">
        <v>84</v>
      </c>
      <c r="AY110" s="240" t="s">
        <v>219</v>
      </c>
    </row>
    <row r="111" s="2" customFormat="1" ht="21.75" customHeight="1">
      <c r="A111" s="42"/>
      <c r="B111" s="43"/>
      <c r="C111" s="216" t="s">
        <v>267</v>
      </c>
      <c r="D111" s="216" t="s">
        <v>221</v>
      </c>
      <c r="E111" s="217" t="s">
        <v>1397</v>
      </c>
      <c r="F111" s="218" t="s">
        <v>1398</v>
      </c>
      <c r="G111" s="219" t="s">
        <v>259</v>
      </c>
      <c r="H111" s="220">
        <v>116</v>
      </c>
      <c r="I111" s="221"/>
      <c r="J111" s="222">
        <f>ROUND(I111*H111,2)</f>
        <v>0</v>
      </c>
      <c r="K111" s="218" t="s">
        <v>225</v>
      </c>
      <c r="L111" s="48"/>
      <c r="M111" s="223" t="s">
        <v>32</v>
      </c>
      <c r="N111" s="224" t="s">
        <v>48</v>
      </c>
      <c r="O111" s="88"/>
      <c r="P111" s="225">
        <f>O111*H111</f>
        <v>0</v>
      </c>
      <c r="Q111" s="225">
        <v>0</v>
      </c>
      <c r="R111" s="225">
        <f>Q111*H111</f>
        <v>0</v>
      </c>
      <c r="S111" s="225">
        <v>0</v>
      </c>
      <c r="T111" s="226">
        <f>S111*H111</f>
        <v>0</v>
      </c>
      <c r="U111" s="42"/>
      <c r="V111" s="42"/>
      <c r="W111" s="42"/>
      <c r="X111" s="42"/>
      <c r="Y111" s="42"/>
      <c r="Z111" s="42"/>
      <c r="AA111" s="42"/>
      <c r="AB111" s="42"/>
      <c r="AC111" s="42"/>
      <c r="AD111" s="42"/>
      <c r="AE111" s="42"/>
      <c r="AR111" s="227" t="s">
        <v>226</v>
      </c>
      <c r="AT111" s="227" t="s">
        <v>221</v>
      </c>
      <c r="AU111" s="227" t="s">
        <v>86</v>
      </c>
      <c r="AY111" s="20" t="s">
        <v>219</v>
      </c>
      <c r="BE111" s="228">
        <f>IF(N111="základní",J111,0)</f>
        <v>0</v>
      </c>
      <c r="BF111" s="228">
        <f>IF(N111="snížená",J111,0)</f>
        <v>0</v>
      </c>
      <c r="BG111" s="228">
        <f>IF(N111="zákl. přenesená",J111,0)</f>
        <v>0</v>
      </c>
      <c r="BH111" s="228">
        <f>IF(N111="sníž. přenesená",J111,0)</f>
        <v>0</v>
      </c>
      <c r="BI111" s="228">
        <f>IF(N111="nulová",J111,0)</f>
        <v>0</v>
      </c>
      <c r="BJ111" s="20" t="s">
        <v>84</v>
      </c>
      <c r="BK111" s="228">
        <f>ROUND(I111*H111,2)</f>
        <v>0</v>
      </c>
      <c r="BL111" s="20" t="s">
        <v>226</v>
      </c>
      <c r="BM111" s="227" t="s">
        <v>1399</v>
      </c>
    </row>
    <row r="112" s="2" customFormat="1" ht="24.15" customHeight="1">
      <c r="A112" s="42"/>
      <c r="B112" s="43"/>
      <c r="C112" s="216" t="s">
        <v>273</v>
      </c>
      <c r="D112" s="216" t="s">
        <v>221</v>
      </c>
      <c r="E112" s="217" t="s">
        <v>1400</v>
      </c>
      <c r="F112" s="218" t="s">
        <v>1401</v>
      </c>
      <c r="G112" s="219" t="s">
        <v>259</v>
      </c>
      <c r="H112" s="220">
        <v>110</v>
      </c>
      <c r="I112" s="221"/>
      <c r="J112" s="222">
        <f>ROUND(I112*H112,2)</f>
        <v>0</v>
      </c>
      <c r="K112" s="218" t="s">
        <v>225</v>
      </c>
      <c r="L112" s="48"/>
      <c r="M112" s="223" t="s">
        <v>32</v>
      </c>
      <c r="N112" s="224" t="s">
        <v>48</v>
      </c>
      <c r="O112" s="88"/>
      <c r="P112" s="225">
        <f>O112*H112</f>
        <v>0</v>
      </c>
      <c r="Q112" s="225">
        <v>0</v>
      </c>
      <c r="R112" s="225">
        <f>Q112*H112</f>
        <v>0</v>
      </c>
      <c r="S112" s="225">
        <v>0</v>
      </c>
      <c r="T112" s="226">
        <f>S112*H112</f>
        <v>0</v>
      </c>
      <c r="U112" s="42"/>
      <c r="V112" s="42"/>
      <c r="W112" s="42"/>
      <c r="X112" s="42"/>
      <c r="Y112" s="42"/>
      <c r="Z112" s="42"/>
      <c r="AA112" s="42"/>
      <c r="AB112" s="42"/>
      <c r="AC112" s="42"/>
      <c r="AD112" s="42"/>
      <c r="AE112" s="42"/>
      <c r="AR112" s="227" t="s">
        <v>226</v>
      </c>
      <c r="AT112" s="227" t="s">
        <v>221</v>
      </c>
      <c r="AU112" s="227" t="s">
        <v>86</v>
      </c>
      <c r="AY112" s="20" t="s">
        <v>219</v>
      </c>
      <c r="BE112" s="228">
        <f>IF(N112="základní",J112,0)</f>
        <v>0</v>
      </c>
      <c r="BF112" s="228">
        <f>IF(N112="snížená",J112,0)</f>
        <v>0</v>
      </c>
      <c r="BG112" s="228">
        <f>IF(N112="zákl. přenesená",J112,0)</f>
        <v>0</v>
      </c>
      <c r="BH112" s="228">
        <f>IF(N112="sníž. přenesená",J112,0)</f>
        <v>0</v>
      </c>
      <c r="BI112" s="228">
        <f>IF(N112="nulová",J112,0)</f>
        <v>0</v>
      </c>
      <c r="BJ112" s="20" t="s">
        <v>84</v>
      </c>
      <c r="BK112" s="228">
        <f>ROUND(I112*H112,2)</f>
        <v>0</v>
      </c>
      <c r="BL112" s="20" t="s">
        <v>226</v>
      </c>
      <c r="BM112" s="227" t="s">
        <v>1402</v>
      </c>
    </row>
    <row r="113" s="2" customFormat="1">
      <c r="A113" s="42"/>
      <c r="B113" s="43"/>
      <c r="C113" s="44"/>
      <c r="D113" s="231" t="s">
        <v>663</v>
      </c>
      <c r="E113" s="44"/>
      <c r="F113" s="276" t="s">
        <v>1403</v>
      </c>
      <c r="G113" s="44"/>
      <c r="H113" s="44"/>
      <c r="I113" s="277"/>
      <c r="J113" s="44"/>
      <c r="K113" s="44"/>
      <c r="L113" s="48"/>
      <c r="M113" s="278"/>
      <c r="N113" s="279"/>
      <c r="O113" s="88"/>
      <c r="P113" s="88"/>
      <c r="Q113" s="88"/>
      <c r="R113" s="88"/>
      <c r="S113" s="88"/>
      <c r="T113" s="89"/>
      <c r="U113" s="42"/>
      <c r="V113" s="42"/>
      <c r="W113" s="42"/>
      <c r="X113" s="42"/>
      <c r="Y113" s="42"/>
      <c r="Z113" s="42"/>
      <c r="AA113" s="42"/>
      <c r="AB113" s="42"/>
      <c r="AC113" s="42"/>
      <c r="AD113" s="42"/>
      <c r="AE113" s="42"/>
      <c r="AT113" s="20" t="s">
        <v>663</v>
      </c>
      <c r="AU113" s="20" t="s">
        <v>86</v>
      </c>
    </row>
    <row r="114" s="13" customFormat="1">
      <c r="A114" s="13"/>
      <c r="B114" s="229"/>
      <c r="C114" s="230"/>
      <c r="D114" s="231" t="s">
        <v>228</v>
      </c>
      <c r="E114" s="232" t="s">
        <v>32</v>
      </c>
      <c r="F114" s="233" t="s">
        <v>1404</v>
      </c>
      <c r="G114" s="230"/>
      <c r="H114" s="234">
        <v>110</v>
      </c>
      <c r="I114" s="235"/>
      <c r="J114" s="230"/>
      <c r="K114" s="230"/>
      <c r="L114" s="236"/>
      <c r="M114" s="237"/>
      <c r="N114" s="238"/>
      <c r="O114" s="238"/>
      <c r="P114" s="238"/>
      <c r="Q114" s="238"/>
      <c r="R114" s="238"/>
      <c r="S114" s="238"/>
      <c r="T114" s="239"/>
      <c r="U114" s="13"/>
      <c r="V114" s="13"/>
      <c r="W114" s="13"/>
      <c r="X114" s="13"/>
      <c r="Y114" s="13"/>
      <c r="Z114" s="13"/>
      <c r="AA114" s="13"/>
      <c r="AB114" s="13"/>
      <c r="AC114" s="13"/>
      <c r="AD114" s="13"/>
      <c r="AE114" s="13"/>
      <c r="AT114" s="240" t="s">
        <v>228</v>
      </c>
      <c r="AU114" s="240" t="s">
        <v>86</v>
      </c>
      <c r="AV114" s="13" t="s">
        <v>86</v>
      </c>
      <c r="AW114" s="13" t="s">
        <v>39</v>
      </c>
      <c r="AX114" s="13" t="s">
        <v>84</v>
      </c>
      <c r="AY114" s="240" t="s">
        <v>219</v>
      </c>
    </row>
    <row r="115" s="2" customFormat="1" ht="16.5" customHeight="1">
      <c r="A115" s="42"/>
      <c r="B115" s="43"/>
      <c r="C115" s="252" t="s">
        <v>279</v>
      </c>
      <c r="D115" s="252" t="s">
        <v>280</v>
      </c>
      <c r="E115" s="253" t="s">
        <v>1405</v>
      </c>
      <c r="F115" s="254" t="s">
        <v>1406</v>
      </c>
      <c r="G115" s="255" t="s">
        <v>637</v>
      </c>
      <c r="H115" s="256">
        <v>16.5</v>
      </c>
      <c r="I115" s="257"/>
      <c r="J115" s="258">
        <f>ROUND(I115*H115,2)</f>
        <v>0</v>
      </c>
      <c r="K115" s="254" t="s">
        <v>965</v>
      </c>
      <c r="L115" s="259"/>
      <c r="M115" s="260" t="s">
        <v>32</v>
      </c>
      <c r="N115" s="261" t="s">
        <v>48</v>
      </c>
      <c r="O115" s="88"/>
      <c r="P115" s="225">
        <f>O115*H115</f>
        <v>0</v>
      </c>
      <c r="Q115" s="225">
        <v>0</v>
      </c>
      <c r="R115" s="225">
        <f>Q115*H115</f>
        <v>0</v>
      </c>
      <c r="S115" s="225">
        <v>0</v>
      </c>
      <c r="T115" s="226">
        <f>S115*H115</f>
        <v>0</v>
      </c>
      <c r="U115" s="42"/>
      <c r="V115" s="42"/>
      <c r="W115" s="42"/>
      <c r="X115" s="42"/>
      <c r="Y115" s="42"/>
      <c r="Z115" s="42"/>
      <c r="AA115" s="42"/>
      <c r="AB115" s="42"/>
      <c r="AC115" s="42"/>
      <c r="AD115" s="42"/>
      <c r="AE115" s="42"/>
      <c r="AR115" s="227" t="s">
        <v>262</v>
      </c>
      <c r="AT115" s="227" t="s">
        <v>280</v>
      </c>
      <c r="AU115" s="227" t="s">
        <v>86</v>
      </c>
      <c r="AY115" s="20" t="s">
        <v>219</v>
      </c>
      <c r="BE115" s="228">
        <f>IF(N115="základní",J115,0)</f>
        <v>0</v>
      </c>
      <c r="BF115" s="228">
        <f>IF(N115="snížená",J115,0)</f>
        <v>0</v>
      </c>
      <c r="BG115" s="228">
        <f>IF(N115="zákl. přenesená",J115,0)</f>
        <v>0</v>
      </c>
      <c r="BH115" s="228">
        <f>IF(N115="sníž. přenesená",J115,0)</f>
        <v>0</v>
      </c>
      <c r="BI115" s="228">
        <f>IF(N115="nulová",J115,0)</f>
        <v>0</v>
      </c>
      <c r="BJ115" s="20" t="s">
        <v>84</v>
      </c>
      <c r="BK115" s="228">
        <f>ROUND(I115*H115,2)</f>
        <v>0</v>
      </c>
      <c r="BL115" s="20" t="s">
        <v>226</v>
      </c>
      <c r="BM115" s="227" t="s">
        <v>1407</v>
      </c>
    </row>
    <row r="116" s="13" customFormat="1">
      <c r="A116" s="13"/>
      <c r="B116" s="229"/>
      <c r="C116" s="230"/>
      <c r="D116" s="231" t="s">
        <v>228</v>
      </c>
      <c r="E116" s="232" t="s">
        <v>32</v>
      </c>
      <c r="F116" s="233" t="s">
        <v>1408</v>
      </c>
      <c r="G116" s="230"/>
      <c r="H116" s="234">
        <v>16.5</v>
      </c>
      <c r="I116" s="235"/>
      <c r="J116" s="230"/>
      <c r="K116" s="230"/>
      <c r="L116" s="236"/>
      <c r="M116" s="237"/>
      <c r="N116" s="238"/>
      <c r="O116" s="238"/>
      <c r="P116" s="238"/>
      <c r="Q116" s="238"/>
      <c r="R116" s="238"/>
      <c r="S116" s="238"/>
      <c r="T116" s="239"/>
      <c r="U116" s="13"/>
      <c r="V116" s="13"/>
      <c r="W116" s="13"/>
      <c r="X116" s="13"/>
      <c r="Y116" s="13"/>
      <c r="Z116" s="13"/>
      <c r="AA116" s="13"/>
      <c r="AB116" s="13"/>
      <c r="AC116" s="13"/>
      <c r="AD116" s="13"/>
      <c r="AE116" s="13"/>
      <c r="AT116" s="240" t="s">
        <v>228</v>
      </c>
      <c r="AU116" s="240" t="s">
        <v>86</v>
      </c>
      <c r="AV116" s="13" t="s">
        <v>86</v>
      </c>
      <c r="AW116" s="13" t="s">
        <v>39</v>
      </c>
      <c r="AX116" s="13" t="s">
        <v>84</v>
      </c>
      <c r="AY116" s="240" t="s">
        <v>219</v>
      </c>
    </row>
    <row r="117" s="2" customFormat="1" ht="24.15" customHeight="1">
      <c r="A117" s="42"/>
      <c r="B117" s="43"/>
      <c r="C117" s="216" t="s">
        <v>286</v>
      </c>
      <c r="D117" s="216" t="s">
        <v>221</v>
      </c>
      <c r="E117" s="217" t="s">
        <v>1409</v>
      </c>
      <c r="F117" s="218" t="s">
        <v>1410</v>
      </c>
      <c r="G117" s="219" t="s">
        <v>259</v>
      </c>
      <c r="H117" s="220">
        <v>135</v>
      </c>
      <c r="I117" s="221"/>
      <c r="J117" s="222">
        <f>ROUND(I117*H117,2)</f>
        <v>0</v>
      </c>
      <c r="K117" s="218" t="s">
        <v>225</v>
      </c>
      <c r="L117" s="48"/>
      <c r="M117" s="223" t="s">
        <v>32</v>
      </c>
      <c r="N117" s="224" t="s">
        <v>48</v>
      </c>
      <c r="O117" s="88"/>
      <c r="P117" s="225">
        <f>O117*H117</f>
        <v>0</v>
      </c>
      <c r="Q117" s="225">
        <v>0</v>
      </c>
      <c r="R117" s="225">
        <f>Q117*H117</f>
        <v>0</v>
      </c>
      <c r="S117" s="225">
        <v>0</v>
      </c>
      <c r="T117" s="226">
        <f>S117*H117</f>
        <v>0</v>
      </c>
      <c r="U117" s="42"/>
      <c r="V117" s="42"/>
      <c r="W117" s="42"/>
      <c r="X117" s="42"/>
      <c r="Y117" s="42"/>
      <c r="Z117" s="42"/>
      <c r="AA117" s="42"/>
      <c r="AB117" s="42"/>
      <c r="AC117" s="42"/>
      <c r="AD117" s="42"/>
      <c r="AE117" s="42"/>
      <c r="AR117" s="227" t="s">
        <v>226</v>
      </c>
      <c r="AT117" s="227" t="s">
        <v>221</v>
      </c>
      <c r="AU117" s="227" t="s">
        <v>86</v>
      </c>
      <c r="AY117" s="20" t="s">
        <v>219</v>
      </c>
      <c r="BE117" s="228">
        <f>IF(N117="základní",J117,0)</f>
        <v>0</v>
      </c>
      <c r="BF117" s="228">
        <f>IF(N117="snížená",J117,0)</f>
        <v>0</v>
      </c>
      <c r="BG117" s="228">
        <f>IF(N117="zákl. přenesená",J117,0)</f>
        <v>0</v>
      </c>
      <c r="BH117" s="228">
        <f>IF(N117="sníž. přenesená",J117,0)</f>
        <v>0</v>
      </c>
      <c r="BI117" s="228">
        <f>IF(N117="nulová",J117,0)</f>
        <v>0</v>
      </c>
      <c r="BJ117" s="20" t="s">
        <v>84</v>
      </c>
      <c r="BK117" s="228">
        <f>ROUND(I117*H117,2)</f>
        <v>0</v>
      </c>
      <c r="BL117" s="20" t="s">
        <v>226</v>
      </c>
      <c r="BM117" s="227" t="s">
        <v>1411</v>
      </c>
    </row>
    <row r="118" s="13" customFormat="1">
      <c r="A118" s="13"/>
      <c r="B118" s="229"/>
      <c r="C118" s="230"/>
      <c r="D118" s="231" t="s">
        <v>228</v>
      </c>
      <c r="E118" s="232" t="s">
        <v>32</v>
      </c>
      <c r="F118" s="233" t="s">
        <v>1412</v>
      </c>
      <c r="G118" s="230"/>
      <c r="H118" s="234">
        <v>135</v>
      </c>
      <c r="I118" s="235"/>
      <c r="J118" s="230"/>
      <c r="K118" s="230"/>
      <c r="L118" s="236"/>
      <c r="M118" s="237"/>
      <c r="N118" s="238"/>
      <c r="O118" s="238"/>
      <c r="P118" s="238"/>
      <c r="Q118" s="238"/>
      <c r="R118" s="238"/>
      <c r="S118" s="238"/>
      <c r="T118" s="239"/>
      <c r="U118" s="13"/>
      <c r="V118" s="13"/>
      <c r="W118" s="13"/>
      <c r="X118" s="13"/>
      <c r="Y118" s="13"/>
      <c r="Z118" s="13"/>
      <c r="AA118" s="13"/>
      <c r="AB118" s="13"/>
      <c r="AC118" s="13"/>
      <c r="AD118" s="13"/>
      <c r="AE118" s="13"/>
      <c r="AT118" s="240" t="s">
        <v>228</v>
      </c>
      <c r="AU118" s="240" t="s">
        <v>86</v>
      </c>
      <c r="AV118" s="13" t="s">
        <v>86</v>
      </c>
      <c r="AW118" s="13" t="s">
        <v>39</v>
      </c>
      <c r="AX118" s="13" t="s">
        <v>84</v>
      </c>
      <c r="AY118" s="240" t="s">
        <v>219</v>
      </c>
    </row>
    <row r="119" s="2" customFormat="1" ht="24.15" customHeight="1">
      <c r="A119" s="42"/>
      <c r="B119" s="43"/>
      <c r="C119" s="216" t="s">
        <v>290</v>
      </c>
      <c r="D119" s="216" t="s">
        <v>221</v>
      </c>
      <c r="E119" s="217" t="s">
        <v>1413</v>
      </c>
      <c r="F119" s="218" t="s">
        <v>1414</v>
      </c>
      <c r="G119" s="219" t="s">
        <v>259</v>
      </c>
      <c r="H119" s="220">
        <v>110</v>
      </c>
      <c r="I119" s="221"/>
      <c r="J119" s="222">
        <f>ROUND(I119*H119,2)</f>
        <v>0</v>
      </c>
      <c r="K119" s="218" t="s">
        <v>225</v>
      </c>
      <c r="L119" s="48"/>
      <c r="M119" s="223" t="s">
        <v>32</v>
      </c>
      <c r="N119" s="224" t="s">
        <v>48</v>
      </c>
      <c r="O119" s="88"/>
      <c r="P119" s="225">
        <f>O119*H119</f>
        <v>0</v>
      </c>
      <c r="Q119" s="225">
        <v>0</v>
      </c>
      <c r="R119" s="225">
        <f>Q119*H119</f>
        <v>0</v>
      </c>
      <c r="S119" s="225">
        <v>0</v>
      </c>
      <c r="T119" s="226">
        <f>S119*H119</f>
        <v>0</v>
      </c>
      <c r="U119" s="42"/>
      <c r="V119" s="42"/>
      <c r="W119" s="42"/>
      <c r="X119" s="42"/>
      <c r="Y119" s="42"/>
      <c r="Z119" s="42"/>
      <c r="AA119" s="42"/>
      <c r="AB119" s="42"/>
      <c r="AC119" s="42"/>
      <c r="AD119" s="42"/>
      <c r="AE119" s="42"/>
      <c r="AR119" s="227" t="s">
        <v>226</v>
      </c>
      <c r="AT119" s="227" t="s">
        <v>221</v>
      </c>
      <c r="AU119" s="227" t="s">
        <v>86</v>
      </c>
      <c r="AY119" s="20" t="s">
        <v>219</v>
      </c>
      <c r="BE119" s="228">
        <f>IF(N119="základní",J119,0)</f>
        <v>0</v>
      </c>
      <c r="BF119" s="228">
        <f>IF(N119="snížená",J119,0)</f>
        <v>0</v>
      </c>
      <c r="BG119" s="228">
        <f>IF(N119="zákl. přenesená",J119,0)</f>
        <v>0</v>
      </c>
      <c r="BH119" s="228">
        <f>IF(N119="sníž. přenesená",J119,0)</f>
        <v>0</v>
      </c>
      <c r="BI119" s="228">
        <f>IF(N119="nulová",J119,0)</f>
        <v>0</v>
      </c>
      <c r="BJ119" s="20" t="s">
        <v>84</v>
      </c>
      <c r="BK119" s="228">
        <f>ROUND(I119*H119,2)</f>
        <v>0</v>
      </c>
      <c r="BL119" s="20" t="s">
        <v>226</v>
      </c>
      <c r="BM119" s="227" t="s">
        <v>1415</v>
      </c>
    </row>
    <row r="120" s="13" customFormat="1">
      <c r="A120" s="13"/>
      <c r="B120" s="229"/>
      <c r="C120" s="230"/>
      <c r="D120" s="231" t="s">
        <v>228</v>
      </c>
      <c r="E120" s="232" t="s">
        <v>32</v>
      </c>
      <c r="F120" s="233" t="s">
        <v>1404</v>
      </c>
      <c r="G120" s="230"/>
      <c r="H120" s="234">
        <v>110</v>
      </c>
      <c r="I120" s="235"/>
      <c r="J120" s="230"/>
      <c r="K120" s="230"/>
      <c r="L120" s="236"/>
      <c r="M120" s="237"/>
      <c r="N120" s="238"/>
      <c r="O120" s="238"/>
      <c r="P120" s="238"/>
      <c r="Q120" s="238"/>
      <c r="R120" s="238"/>
      <c r="S120" s="238"/>
      <c r="T120" s="239"/>
      <c r="U120" s="13"/>
      <c r="V120" s="13"/>
      <c r="W120" s="13"/>
      <c r="X120" s="13"/>
      <c r="Y120" s="13"/>
      <c r="Z120" s="13"/>
      <c r="AA120" s="13"/>
      <c r="AB120" s="13"/>
      <c r="AC120" s="13"/>
      <c r="AD120" s="13"/>
      <c r="AE120" s="13"/>
      <c r="AT120" s="240" t="s">
        <v>228</v>
      </c>
      <c r="AU120" s="240" t="s">
        <v>86</v>
      </c>
      <c r="AV120" s="13" t="s">
        <v>86</v>
      </c>
      <c r="AW120" s="13" t="s">
        <v>39</v>
      </c>
      <c r="AX120" s="13" t="s">
        <v>84</v>
      </c>
      <c r="AY120" s="240" t="s">
        <v>219</v>
      </c>
    </row>
    <row r="121" s="2" customFormat="1" ht="16.5" customHeight="1">
      <c r="A121" s="42"/>
      <c r="B121" s="43"/>
      <c r="C121" s="252" t="s">
        <v>295</v>
      </c>
      <c r="D121" s="252" t="s">
        <v>280</v>
      </c>
      <c r="E121" s="253" t="s">
        <v>1416</v>
      </c>
      <c r="F121" s="254" t="s">
        <v>1417</v>
      </c>
      <c r="G121" s="255" t="s">
        <v>240</v>
      </c>
      <c r="H121" s="256">
        <v>111</v>
      </c>
      <c r="I121" s="257"/>
      <c r="J121" s="258">
        <f>ROUND(I121*H121,2)</f>
        <v>0</v>
      </c>
      <c r="K121" s="254" t="s">
        <v>225</v>
      </c>
      <c r="L121" s="259"/>
      <c r="M121" s="260" t="s">
        <v>32</v>
      </c>
      <c r="N121" s="261" t="s">
        <v>48</v>
      </c>
      <c r="O121" s="88"/>
      <c r="P121" s="225">
        <f>O121*H121</f>
        <v>0</v>
      </c>
      <c r="Q121" s="225">
        <v>0.19500000000000001</v>
      </c>
      <c r="R121" s="225">
        <f>Q121*H121</f>
        <v>21.645</v>
      </c>
      <c r="S121" s="225">
        <v>0</v>
      </c>
      <c r="T121" s="226">
        <f>S121*H121</f>
        <v>0</v>
      </c>
      <c r="U121" s="42"/>
      <c r="V121" s="42"/>
      <c r="W121" s="42"/>
      <c r="X121" s="42"/>
      <c r="Y121" s="42"/>
      <c r="Z121" s="42"/>
      <c r="AA121" s="42"/>
      <c r="AB121" s="42"/>
      <c r="AC121" s="42"/>
      <c r="AD121" s="42"/>
      <c r="AE121" s="42"/>
      <c r="AR121" s="227" t="s">
        <v>262</v>
      </c>
      <c r="AT121" s="227" t="s">
        <v>280</v>
      </c>
      <c r="AU121" s="227" t="s">
        <v>86</v>
      </c>
      <c r="AY121" s="20" t="s">
        <v>219</v>
      </c>
      <c r="BE121" s="228">
        <f>IF(N121="základní",J121,0)</f>
        <v>0</v>
      </c>
      <c r="BF121" s="228">
        <f>IF(N121="snížená",J121,0)</f>
        <v>0</v>
      </c>
      <c r="BG121" s="228">
        <f>IF(N121="zákl. přenesená",J121,0)</f>
        <v>0</v>
      </c>
      <c r="BH121" s="228">
        <f>IF(N121="sníž. přenesená",J121,0)</f>
        <v>0</v>
      </c>
      <c r="BI121" s="228">
        <f>IF(N121="nulová",J121,0)</f>
        <v>0</v>
      </c>
      <c r="BJ121" s="20" t="s">
        <v>84</v>
      </c>
      <c r="BK121" s="228">
        <f>ROUND(I121*H121,2)</f>
        <v>0</v>
      </c>
      <c r="BL121" s="20" t="s">
        <v>226</v>
      </c>
      <c r="BM121" s="227" t="s">
        <v>1418</v>
      </c>
    </row>
    <row r="122" s="2" customFormat="1" ht="16.5" customHeight="1">
      <c r="A122" s="42"/>
      <c r="B122" s="43"/>
      <c r="C122" s="252" t="s">
        <v>8</v>
      </c>
      <c r="D122" s="252" t="s">
        <v>280</v>
      </c>
      <c r="E122" s="253" t="s">
        <v>1419</v>
      </c>
      <c r="F122" s="254" t="s">
        <v>1420</v>
      </c>
      <c r="G122" s="255" t="s">
        <v>240</v>
      </c>
      <c r="H122" s="256">
        <v>111</v>
      </c>
      <c r="I122" s="257"/>
      <c r="J122" s="258">
        <f>ROUND(I122*H122,2)</f>
        <v>0</v>
      </c>
      <c r="K122" s="254" t="s">
        <v>965</v>
      </c>
      <c r="L122" s="259"/>
      <c r="M122" s="260" t="s">
        <v>32</v>
      </c>
      <c r="N122" s="261" t="s">
        <v>48</v>
      </c>
      <c r="O122" s="88"/>
      <c r="P122" s="225">
        <f>O122*H122</f>
        <v>0</v>
      </c>
      <c r="Q122" s="225">
        <v>0.099000000000000005</v>
      </c>
      <c r="R122" s="225">
        <f>Q122*H122</f>
        <v>10.989000000000001</v>
      </c>
      <c r="S122" s="225">
        <v>0</v>
      </c>
      <c r="T122" s="226">
        <f>S122*H122</f>
        <v>0</v>
      </c>
      <c r="U122" s="42"/>
      <c r="V122" s="42"/>
      <c r="W122" s="42"/>
      <c r="X122" s="42"/>
      <c r="Y122" s="42"/>
      <c r="Z122" s="42"/>
      <c r="AA122" s="42"/>
      <c r="AB122" s="42"/>
      <c r="AC122" s="42"/>
      <c r="AD122" s="42"/>
      <c r="AE122" s="42"/>
      <c r="AR122" s="227" t="s">
        <v>262</v>
      </c>
      <c r="AT122" s="227" t="s">
        <v>280</v>
      </c>
      <c r="AU122" s="227" t="s">
        <v>86</v>
      </c>
      <c r="AY122" s="20" t="s">
        <v>219</v>
      </c>
      <c r="BE122" s="228">
        <f>IF(N122="základní",J122,0)</f>
        <v>0</v>
      </c>
      <c r="BF122" s="228">
        <f>IF(N122="snížená",J122,0)</f>
        <v>0</v>
      </c>
      <c r="BG122" s="228">
        <f>IF(N122="zákl. přenesená",J122,0)</f>
        <v>0</v>
      </c>
      <c r="BH122" s="228">
        <f>IF(N122="sníž. přenesená",J122,0)</f>
        <v>0</v>
      </c>
      <c r="BI122" s="228">
        <f>IF(N122="nulová",J122,0)</f>
        <v>0</v>
      </c>
      <c r="BJ122" s="20" t="s">
        <v>84</v>
      </c>
      <c r="BK122" s="228">
        <f>ROUND(I122*H122,2)</f>
        <v>0</v>
      </c>
      <c r="BL122" s="20" t="s">
        <v>226</v>
      </c>
      <c r="BM122" s="227" t="s">
        <v>1421</v>
      </c>
    </row>
    <row r="123" s="2" customFormat="1" ht="16.5" customHeight="1">
      <c r="A123" s="42"/>
      <c r="B123" s="43"/>
      <c r="C123" s="252" t="s">
        <v>302</v>
      </c>
      <c r="D123" s="252" t="s">
        <v>280</v>
      </c>
      <c r="E123" s="253" t="s">
        <v>1422</v>
      </c>
      <c r="F123" s="254" t="s">
        <v>1423</v>
      </c>
      <c r="G123" s="255" t="s">
        <v>240</v>
      </c>
      <c r="H123" s="256">
        <v>110</v>
      </c>
      <c r="I123" s="257"/>
      <c r="J123" s="258">
        <f>ROUND(I123*H123,2)</f>
        <v>0</v>
      </c>
      <c r="K123" s="254" t="s">
        <v>225</v>
      </c>
      <c r="L123" s="259"/>
      <c r="M123" s="260" t="s">
        <v>32</v>
      </c>
      <c r="N123" s="261" t="s">
        <v>48</v>
      </c>
      <c r="O123" s="88"/>
      <c r="P123" s="225">
        <f>O123*H123</f>
        <v>0</v>
      </c>
      <c r="Q123" s="225">
        <v>0.14899999999999999</v>
      </c>
      <c r="R123" s="225">
        <f>Q123*H123</f>
        <v>16.390000000000001</v>
      </c>
      <c r="S123" s="225">
        <v>0</v>
      </c>
      <c r="T123" s="226">
        <f>S123*H123</f>
        <v>0</v>
      </c>
      <c r="U123" s="42"/>
      <c r="V123" s="42"/>
      <c r="W123" s="42"/>
      <c r="X123" s="42"/>
      <c r="Y123" s="42"/>
      <c r="Z123" s="42"/>
      <c r="AA123" s="42"/>
      <c r="AB123" s="42"/>
      <c r="AC123" s="42"/>
      <c r="AD123" s="42"/>
      <c r="AE123" s="42"/>
      <c r="AR123" s="227" t="s">
        <v>262</v>
      </c>
      <c r="AT123" s="227" t="s">
        <v>280</v>
      </c>
      <c r="AU123" s="227" t="s">
        <v>86</v>
      </c>
      <c r="AY123" s="20" t="s">
        <v>219</v>
      </c>
      <c r="BE123" s="228">
        <f>IF(N123="základní",J123,0)</f>
        <v>0</v>
      </c>
      <c r="BF123" s="228">
        <f>IF(N123="snížená",J123,0)</f>
        <v>0</v>
      </c>
      <c r="BG123" s="228">
        <f>IF(N123="zákl. přenesená",J123,0)</f>
        <v>0</v>
      </c>
      <c r="BH123" s="228">
        <f>IF(N123="sníž. přenesená",J123,0)</f>
        <v>0</v>
      </c>
      <c r="BI123" s="228">
        <f>IF(N123="nulová",J123,0)</f>
        <v>0</v>
      </c>
      <c r="BJ123" s="20" t="s">
        <v>84</v>
      </c>
      <c r="BK123" s="228">
        <f>ROUND(I123*H123,2)</f>
        <v>0</v>
      </c>
      <c r="BL123" s="20" t="s">
        <v>226</v>
      </c>
      <c r="BM123" s="227" t="s">
        <v>1424</v>
      </c>
    </row>
    <row r="124" s="2" customFormat="1" ht="21.75" customHeight="1">
      <c r="A124" s="42"/>
      <c r="B124" s="43"/>
      <c r="C124" s="252" t="s">
        <v>308</v>
      </c>
      <c r="D124" s="252" t="s">
        <v>280</v>
      </c>
      <c r="E124" s="253" t="s">
        <v>1425</v>
      </c>
      <c r="F124" s="254" t="s">
        <v>1426</v>
      </c>
      <c r="G124" s="255" t="s">
        <v>240</v>
      </c>
      <c r="H124" s="256">
        <v>1</v>
      </c>
      <c r="I124" s="257"/>
      <c r="J124" s="258">
        <f>ROUND(I124*H124,2)</f>
        <v>0</v>
      </c>
      <c r="K124" s="254" t="s">
        <v>32</v>
      </c>
      <c r="L124" s="259"/>
      <c r="M124" s="260" t="s">
        <v>32</v>
      </c>
      <c r="N124" s="261" t="s">
        <v>48</v>
      </c>
      <c r="O124" s="88"/>
      <c r="P124" s="225">
        <f>O124*H124</f>
        <v>0</v>
      </c>
      <c r="Q124" s="225">
        <v>0.51000000000000001</v>
      </c>
      <c r="R124" s="225">
        <f>Q124*H124</f>
        <v>0.51000000000000001</v>
      </c>
      <c r="S124" s="225">
        <v>0</v>
      </c>
      <c r="T124" s="226">
        <f>S124*H124</f>
        <v>0</v>
      </c>
      <c r="U124" s="42"/>
      <c r="V124" s="42"/>
      <c r="W124" s="42"/>
      <c r="X124" s="42"/>
      <c r="Y124" s="42"/>
      <c r="Z124" s="42"/>
      <c r="AA124" s="42"/>
      <c r="AB124" s="42"/>
      <c r="AC124" s="42"/>
      <c r="AD124" s="42"/>
      <c r="AE124" s="42"/>
      <c r="AR124" s="227" t="s">
        <v>262</v>
      </c>
      <c r="AT124" s="227" t="s">
        <v>280</v>
      </c>
      <c r="AU124" s="227" t="s">
        <v>86</v>
      </c>
      <c r="AY124" s="20" t="s">
        <v>219</v>
      </c>
      <c r="BE124" s="228">
        <f>IF(N124="základní",J124,0)</f>
        <v>0</v>
      </c>
      <c r="BF124" s="228">
        <f>IF(N124="snížená",J124,0)</f>
        <v>0</v>
      </c>
      <c r="BG124" s="228">
        <f>IF(N124="zákl. přenesená",J124,0)</f>
        <v>0</v>
      </c>
      <c r="BH124" s="228">
        <f>IF(N124="sníž. přenesená",J124,0)</f>
        <v>0</v>
      </c>
      <c r="BI124" s="228">
        <f>IF(N124="nulová",J124,0)</f>
        <v>0</v>
      </c>
      <c r="BJ124" s="20" t="s">
        <v>84</v>
      </c>
      <c r="BK124" s="228">
        <f>ROUND(I124*H124,2)</f>
        <v>0</v>
      </c>
      <c r="BL124" s="20" t="s">
        <v>226</v>
      </c>
      <c r="BM124" s="227" t="s">
        <v>1427</v>
      </c>
    </row>
    <row r="125" s="2" customFormat="1" ht="16.5" customHeight="1">
      <c r="A125" s="42"/>
      <c r="B125" s="43"/>
      <c r="C125" s="252" t="s">
        <v>312</v>
      </c>
      <c r="D125" s="252" t="s">
        <v>280</v>
      </c>
      <c r="E125" s="253" t="s">
        <v>1428</v>
      </c>
      <c r="F125" s="254" t="s">
        <v>1429</v>
      </c>
      <c r="G125" s="255" t="s">
        <v>240</v>
      </c>
      <c r="H125" s="256">
        <v>109</v>
      </c>
      <c r="I125" s="257"/>
      <c r="J125" s="258">
        <f>ROUND(I125*H125,2)</f>
        <v>0</v>
      </c>
      <c r="K125" s="254" t="s">
        <v>225</v>
      </c>
      <c r="L125" s="259"/>
      <c r="M125" s="260" t="s">
        <v>32</v>
      </c>
      <c r="N125" s="261" t="s">
        <v>48</v>
      </c>
      <c r="O125" s="88"/>
      <c r="P125" s="225">
        <f>O125*H125</f>
        <v>0</v>
      </c>
      <c r="Q125" s="225">
        <v>0.51000000000000001</v>
      </c>
      <c r="R125" s="225">
        <f>Q125*H125</f>
        <v>55.590000000000003</v>
      </c>
      <c r="S125" s="225">
        <v>0</v>
      </c>
      <c r="T125" s="226">
        <f>S125*H125</f>
        <v>0</v>
      </c>
      <c r="U125" s="42"/>
      <c r="V125" s="42"/>
      <c r="W125" s="42"/>
      <c r="X125" s="42"/>
      <c r="Y125" s="42"/>
      <c r="Z125" s="42"/>
      <c r="AA125" s="42"/>
      <c r="AB125" s="42"/>
      <c r="AC125" s="42"/>
      <c r="AD125" s="42"/>
      <c r="AE125" s="42"/>
      <c r="AR125" s="227" t="s">
        <v>262</v>
      </c>
      <c r="AT125" s="227" t="s">
        <v>280</v>
      </c>
      <c r="AU125" s="227" t="s">
        <v>86</v>
      </c>
      <c r="AY125" s="20" t="s">
        <v>219</v>
      </c>
      <c r="BE125" s="228">
        <f>IF(N125="základní",J125,0)</f>
        <v>0</v>
      </c>
      <c r="BF125" s="228">
        <f>IF(N125="snížená",J125,0)</f>
        <v>0</v>
      </c>
      <c r="BG125" s="228">
        <f>IF(N125="zákl. přenesená",J125,0)</f>
        <v>0</v>
      </c>
      <c r="BH125" s="228">
        <f>IF(N125="sníž. přenesená",J125,0)</f>
        <v>0</v>
      </c>
      <c r="BI125" s="228">
        <f>IF(N125="nulová",J125,0)</f>
        <v>0</v>
      </c>
      <c r="BJ125" s="20" t="s">
        <v>84</v>
      </c>
      <c r="BK125" s="228">
        <f>ROUND(I125*H125,2)</f>
        <v>0</v>
      </c>
      <c r="BL125" s="20" t="s">
        <v>226</v>
      </c>
      <c r="BM125" s="227" t="s">
        <v>1430</v>
      </c>
    </row>
    <row r="126" s="2" customFormat="1" ht="16.5" customHeight="1">
      <c r="A126" s="42"/>
      <c r="B126" s="43"/>
      <c r="C126" s="252" t="s">
        <v>316</v>
      </c>
      <c r="D126" s="252" t="s">
        <v>280</v>
      </c>
      <c r="E126" s="253" t="s">
        <v>1431</v>
      </c>
      <c r="F126" s="254" t="s">
        <v>1432</v>
      </c>
      <c r="G126" s="255" t="s">
        <v>240</v>
      </c>
      <c r="H126" s="256">
        <v>333</v>
      </c>
      <c r="I126" s="257"/>
      <c r="J126" s="258">
        <f>ROUND(I126*H126,2)</f>
        <v>0</v>
      </c>
      <c r="K126" s="254" t="s">
        <v>225</v>
      </c>
      <c r="L126" s="259"/>
      <c r="M126" s="260" t="s">
        <v>32</v>
      </c>
      <c r="N126" s="261" t="s">
        <v>48</v>
      </c>
      <c r="O126" s="88"/>
      <c r="P126" s="225">
        <f>O126*H126</f>
        <v>0</v>
      </c>
      <c r="Q126" s="225">
        <v>0.047</v>
      </c>
      <c r="R126" s="225">
        <f>Q126*H126</f>
        <v>15.651</v>
      </c>
      <c r="S126" s="225">
        <v>0</v>
      </c>
      <c r="T126" s="226">
        <f>S126*H126</f>
        <v>0</v>
      </c>
      <c r="U126" s="42"/>
      <c r="V126" s="42"/>
      <c r="W126" s="42"/>
      <c r="X126" s="42"/>
      <c r="Y126" s="42"/>
      <c r="Z126" s="42"/>
      <c r="AA126" s="42"/>
      <c r="AB126" s="42"/>
      <c r="AC126" s="42"/>
      <c r="AD126" s="42"/>
      <c r="AE126" s="42"/>
      <c r="AR126" s="227" t="s">
        <v>262</v>
      </c>
      <c r="AT126" s="227" t="s">
        <v>280</v>
      </c>
      <c r="AU126" s="227" t="s">
        <v>86</v>
      </c>
      <c r="AY126" s="20" t="s">
        <v>219</v>
      </c>
      <c r="BE126" s="228">
        <f>IF(N126="základní",J126,0)</f>
        <v>0</v>
      </c>
      <c r="BF126" s="228">
        <f>IF(N126="snížená",J126,0)</f>
        <v>0</v>
      </c>
      <c r="BG126" s="228">
        <f>IF(N126="zákl. přenesená",J126,0)</f>
        <v>0</v>
      </c>
      <c r="BH126" s="228">
        <f>IF(N126="sníž. přenesená",J126,0)</f>
        <v>0</v>
      </c>
      <c r="BI126" s="228">
        <f>IF(N126="nulová",J126,0)</f>
        <v>0</v>
      </c>
      <c r="BJ126" s="20" t="s">
        <v>84</v>
      </c>
      <c r="BK126" s="228">
        <f>ROUND(I126*H126,2)</f>
        <v>0</v>
      </c>
      <c r="BL126" s="20" t="s">
        <v>226</v>
      </c>
      <c r="BM126" s="227" t="s">
        <v>1433</v>
      </c>
    </row>
    <row r="127" s="2" customFormat="1" ht="21.75" customHeight="1">
      <c r="A127" s="42"/>
      <c r="B127" s="43"/>
      <c r="C127" s="252" t="s">
        <v>320</v>
      </c>
      <c r="D127" s="252" t="s">
        <v>280</v>
      </c>
      <c r="E127" s="253" t="s">
        <v>1434</v>
      </c>
      <c r="F127" s="254" t="s">
        <v>1435</v>
      </c>
      <c r="G127" s="255" t="s">
        <v>224</v>
      </c>
      <c r="H127" s="256">
        <v>14.199999999999999</v>
      </c>
      <c r="I127" s="257"/>
      <c r="J127" s="258">
        <f>ROUND(I127*H127,2)</f>
        <v>0</v>
      </c>
      <c r="K127" s="254" t="s">
        <v>225</v>
      </c>
      <c r="L127" s="259"/>
      <c r="M127" s="260" t="s">
        <v>32</v>
      </c>
      <c r="N127" s="261" t="s">
        <v>48</v>
      </c>
      <c r="O127" s="88"/>
      <c r="P127" s="225">
        <f>O127*H127</f>
        <v>0</v>
      </c>
      <c r="Q127" s="225">
        <v>2.4289999999999998</v>
      </c>
      <c r="R127" s="225">
        <f>Q127*H127</f>
        <v>34.491799999999998</v>
      </c>
      <c r="S127" s="225">
        <v>0</v>
      </c>
      <c r="T127" s="226">
        <f>S127*H127</f>
        <v>0</v>
      </c>
      <c r="U127" s="42"/>
      <c r="V127" s="42"/>
      <c r="W127" s="42"/>
      <c r="X127" s="42"/>
      <c r="Y127" s="42"/>
      <c r="Z127" s="42"/>
      <c r="AA127" s="42"/>
      <c r="AB127" s="42"/>
      <c r="AC127" s="42"/>
      <c r="AD127" s="42"/>
      <c r="AE127" s="42"/>
      <c r="AR127" s="227" t="s">
        <v>262</v>
      </c>
      <c r="AT127" s="227" t="s">
        <v>280</v>
      </c>
      <c r="AU127" s="227" t="s">
        <v>86</v>
      </c>
      <c r="AY127" s="20" t="s">
        <v>219</v>
      </c>
      <c r="BE127" s="228">
        <f>IF(N127="základní",J127,0)</f>
        <v>0</v>
      </c>
      <c r="BF127" s="228">
        <f>IF(N127="snížená",J127,0)</f>
        <v>0</v>
      </c>
      <c r="BG127" s="228">
        <f>IF(N127="zákl. přenesená",J127,0)</f>
        <v>0</v>
      </c>
      <c r="BH127" s="228">
        <f>IF(N127="sníž. přenesená",J127,0)</f>
        <v>0</v>
      </c>
      <c r="BI127" s="228">
        <f>IF(N127="nulová",J127,0)</f>
        <v>0</v>
      </c>
      <c r="BJ127" s="20" t="s">
        <v>84</v>
      </c>
      <c r="BK127" s="228">
        <f>ROUND(I127*H127,2)</f>
        <v>0</v>
      </c>
      <c r="BL127" s="20" t="s">
        <v>226</v>
      </c>
      <c r="BM127" s="227" t="s">
        <v>1436</v>
      </c>
    </row>
    <row r="128" s="13" customFormat="1">
      <c r="A128" s="13"/>
      <c r="B128" s="229"/>
      <c r="C128" s="230"/>
      <c r="D128" s="231" t="s">
        <v>228</v>
      </c>
      <c r="E128" s="232" t="s">
        <v>32</v>
      </c>
      <c r="F128" s="233" t="s">
        <v>1437</v>
      </c>
      <c r="G128" s="230"/>
      <c r="H128" s="234">
        <v>5.5</v>
      </c>
      <c r="I128" s="235"/>
      <c r="J128" s="230"/>
      <c r="K128" s="230"/>
      <c r="L128" s="236"/>
      <c r="M128" s="237"/>
      <c r="N128" s="238"/>
      <c r="O128" s="238"/>
      <c r="P128" s="238"/>
      <c r="Q128" s="238"/>
      <c r="R128" s="238"/>
      <c r="S128" s="238"/>
      <c r="T128" s="239"/>
      <c r="U128" s="13"/>
      <c r="V128" s="13"/>
      <c r="W128" s="13"/>
      <c r="X128" s="13"/>
      <c r="Y128" s="13"/>
      <c r="Z128" s="13"/>
      <c r="AA128" s="13"/>
      <c r="AB128" s="13"/>
      <c r="AC128" s="13"/>
      <c r="AD128" s="13"/>
      <c r="AE128" s="13"/>
      <c r="AT128" s="240" t="s">
        <v>228</v>
      </c>
      <c r="AU128" s="240" t="s">
        <v>86</v>
      </c>
      <c r="AV128" s="13" t="s">
        <v>86</v>
      </c>
      <c r="AW128" s="13" t="s">
        <v>39</v>
      </c>
      <c r="AX128" s="13" t="s">
        <v>77</v>
      </c>
      <c r="AY128" s="240" t="s">
        <v>219</v>
      </c>
    </row>
    <row r="129" s="13" customFormat="1">
      <c r="A129" s="13"/>
      <c r="B129" s="229"/>
      <c r="C129" s="230"/>
      <c r="D129" s="231" t="s">
        <v>228</v>
      </c>
      <c r="E129" s="232" t="s">
        <v>32</v>
      </c>
      <c r="F129" s="233" t="s">
        <v>1438</v>
      </c>
      <c r="G129" s="230"/>
      <c r="H129" s="234">
        <v>8.6999999999999993</v>
      </c>
      <c r="I129" s="235"/>
      <c r="J129" s="230"/>
      <c r="K129" s="230"/>
      <c r="L129" s="236"/>
      <c r="M129" s="237"/>
      <c r="N129" s="238"/>
      <c r="O129" s="238"/>
      <c r="P129" s="238"/>
      <c r="Q129" s="238"/>
      <c r="R129" s="238"/>
      <c r="S129" s="238"/>
      <c r="T129" s="239"/>
      <c r="U129" s="13"/>
      <c r="V129" s="13"/>
      <c r="W129" s="13"/>
      <c r="X129" s="13"/>
      <c r="Y129" s="13"/>
      <c r="Z129" s="13"/>
      <c r="AA129" s="13"/>
      <c r="AB129" s="13"/>
      <c r="AC129" s="13"/>
      <c r="AD129" s="13"/>
      <c r="AE129" s="13"/>
      <c r="AT129" s="240" t="s">
        <v>228</v>
      </c>
      <c r="AU129" s="240" t="s">
        <v>86</v>
      </c>
      <c r="AV129" s="13" t="s">
        <v>86</v>
      </c>
      <c r="AW129" s="13" t="s">
        <v>39</v>
      </c>
      <c r="AX129" s="13" t="s">
        <v>77</v>
      </c>
      <c r="AY129" s="240" t="s">
        <v>219</v>
      </c>
    </row>
    <row r="130" s="14" customFormat="1">
      <c r="A130" s="14"/>
      <c r="B130" s="241"/>
      <c r="C130" s="242"/>
      <c r="D130" s="231" t="s">
        <v>228</v>
      </c>
      <c r="E130" s="243" t="s">
        <v>32</v>
      </c>
      <c r="F130" s="244" t="s">
        <v>231</v>
      </c>
      <c r="G130" s="242"/>
      <c r="H130" s="245">
        <v>14.199999999999999</v>
      </c>
      <c r="I130" s="246"/>
      <c r="J130" s="242"/>
      <c r="K130" s="242"/>
      <c r="L130" s="247"/>
      <c r="M130" s="248"/>
      <c r="N130" s="249"/>
      <c r="O130" s="249"/>
      <c r="P130" s="249"/>
      <c r="Q130" s="249"/>
      <c r="R130" s="249"/>
      <c r="S130" s="249"/>
      <c r="T130" s="250"/>
      <c r="U130" s="14"/>
      <c r="V130" s="14"/>
      <c r="W130" s="14"/>
      <c r="X130" s="14"/>
      <c r="Y130" s="14"/>
      <c r="Z130" s="14"/>
      <c r="AA130" s="14"/>
      <c r="AB130" s="14"/>
      <c r="AC130" s="14"/>
      <c r="AD130" s="14"/>
      <c r="AE130" s="14"/>
      <c r="AT130" s="251" t="s">
        <v>228</v>
      </c>
      <c r="AU130" s="251" t="s">
        <v>86</v>
      </c>
      <c r="AV130" s="14" t="s">
        <v>226</v>
      </c>
      <c r="AW130" s="14" t="s">
        <v>39</v>
      </c>
      <c r="AX130" s="14" t="s">
        <v>84</v>
      </c>
      <c r="AY130" s="251" t="s">
        <v>219</v>
      </c>
    </row>
    <row r="131" s="2" customFormat="1" ht="16.5" customHeight="1">
      <c r="A131" s="42"/>
      <c r="B131" s="43"/>
      <c r="C131" s="252" t="s">
        <v>7</v>
      </c>
      <c r="D131" s="252" t="s">
        <v>280</v>
      </c>
      <c r="E131" s="253" t="s">
        <v>1439</v>
      </c>
      <c r="F131" s="254" t="s">
        <v>1440</v>
      </c>
      <c r="G131" s="255" t="s">
        <v>240</v>
      </c>
      <c r="H131" s="256">
        <v>116</v>
      </c>
      <c r="I131" s="257"/>
      <c r="J131" s="258">
        <f>ROUND(I131*H131,2)</f>
        <v>0</v>
      </c>
      <c r="K131" s="254" t="s">
        <v>225</v>
      </c>
      <c r="L131" s="259"/>
      <c r="M131" s="260" t="s">
        <v>32</v>
      </c>
      <c r="N131" s="261" t="s">
        <v>48</v>
      </c>
      <c r="O131" s="88"/>
      <c r="P131" s="225">
        <f>O131*H131</f>
        <v>0</v>
      </c>
      <c r="Q131" s="225">
        <v>0.058999999999999997</v>
      </c>
      <c r="R131" s="225">
        <f>Q131*H131</f>
        <v>6.8439999999999994</v>
      </c>
      <c r="S131" s="225">
        <v>0</v>
      </c>
      <c r="T131" s="226">
        <f>S131*H131</f>
        <v>0</v>
      </c>
      <c r="U131" s="42"/>
      <c r="V131" s="42"/>
      <c r="W131" s="42"/>
      <c r="X131" s="42"/>
      <c r="Y131" s="42"/>
      <c r="Z131" s="42"/>
      <c r="AA131" s="42"/>
      <c r="AB131" s="42"/>
      <c r="AC131" s="42"/>
      <c r="AD131" s="42"/>
      <c r="AE131" s="42"/>
      <c r="AR131" s="227" t="s">
        <v>262</v>
      </c>
      <c r="AT131" s="227" t="s">
        <v>280</v>
      </c>
      <c r="AU131" s="227" t="s">
        <v>86</v>
      </c>
      <c r="AY131" s="20" t="s">
        <v>219</v>
      </c>
      <c r="BE131" s="228">
        <f>IF(N131="základní",J131,0)</f>
        <v>0</v>
      </c>
      <c r="BF131" s="228">
        <f>IF(N131="snížená",J131,0)</f>
        <v>0</v>
      </c>
      <c r="BG131" s="228">
        <f>IF(N131="zákl. přenesená",J131,0)</f>
        <v>0</v>
      </c>
      <c r="BH131" s="228">
        <f>IF(N131="sníž. přenesená",J131,0)</f>
        <v>0</v>
      </c>
      <c r="BI131" s="228">
        <f>IF(N131="nulová",J131,0)</f>
        <v>0</v>
      </c>
      <c r="BJ131" s="20" t="s">
        <v>84</v>
      </c>
      <c r="BK131" s="228">
        <f>ROUND(I131*H131,2)</f>
        <v>0</v>
      </c>
      <c r="BL131" s="20" t="s">
        <v>226</v>
      </c>
      <c r="BM131" s="227" t="s">
        <v>1441</v>
      </c>
    </row>
    <row r="132" s="2" customFormat="1" ht="24.15" customHeight="1">
      <c r="A132" s="42"/>
      <c r="B132" s="43"/>
      <c r="C132" s="216" t="s">
        <v>327</v>
      </c>
      <c r="D132" s="216" t="s">
        <v>221</v>
      </c>
      <c r="E132" s="217" t="s">
        <v>1442</v>
      </c>
      <c r="F132" s="218" t="s">
        <v>1443</v>
      </c>
      <c r="G132" s="219" t="s">
        <v>224</v>
      </c>
      <c r="H132" s="220">
        <v>59.100000000000001</v>
      </c>
      <c r="I132" s="221"/>
      <c r="J132" s="222">
        <f>ROUND(I132*H132,2)</f>
        <v>0</v>
      </c>
      <c r="K132" s="218" t="s">
        <v>225</v>
      </c>
      <c r="L132" s="48"/>
      <c r="M132" s="223" t="s">
        <v>32</v>
      </c>
      <c r="N132" s="224" t="s">
        <v>48</v>
      </c>
      <c r="O132" s="88"/>
      <c r="P132" s="225">
        <f>O132*H132</f>
        <v>0</v>
      </c>
      <c r="Q132" s="225">
        <v>0</v>
      </c>
      <c r="R132" s="225">
        <f>Q132*H132</f>
        <v>0</v>
      </c>
      <c r="S132" s="225">
        <v>0</v>
      </c>
      <c r="T132" s="226">
        <f>S132*H132</f>
        <v>0</v>
      </c>
      <c r="U132" s="42"/>
      <c r="V132" s="42"/>
      <c r="W132" s="42"/>
      <c r="X132" s="42"/>
      <c r="Y132" s="42"/>
      <c r="Z132" s="42"/>
      <c r="AA132" s="42"/>
      <c r="AB132" s="42"/>
      <c r="AC132" s="42"/>
      <c r="AD132" s="42"/>
      <c r="AE132" s="42"/>
      <c r="AR132" s="227" t="s">
        <v>226</v>
      </c>
      <c r="AT132" s="227" t="s">
        <v>221</v>
      </c>
      <c r="AU132" s="227" t="s">
        <v>86</v>
      </c>
      <c r="AY132" s="20" t="s">
        <v>219</v>
      </c>
      <c r="BE132" s="228">
        <f>IF(N132="základní",J132,0)</f>
        <v>0</v>
      </c>
      <c r="BF132" s="228">
        <f>IF(N132="snížená",J132,0)</f>
        <v>0</v>
      </c>
      <c r="BG132" s="228">
        <f>IF(N132="zákl. přenesená",J132,0)</f>
        <v>0</v>
      </c>
      <c r="BH132" s="228">
        <f>IF(N132="sníž. přenesená",J132,0)</f>
        <v>0</v>
      </c>
      <c r="BI132" s="228">
        <f>IF(N132="nulová",J132,0)</f>
        <v>0</v>
      </c>
      <c r="BJ132" s="20" t="s">
        <v>84</v>
      </c>
      <c r="BK132" s="228">
        <f>ROUND(I132*H132,2)</f>
        <v>0</v>
      </c>
      <c r="BL132" s="20" t="s">
        <v>226</v>
      </c>
      <c r="BM132" s="227" t="s">
        <v>1444</v>
      </c>
    </row>
    <row r="133" s="13" customFormat="1">
      <c r="A133" s="13"/>
      <c r="B133" s="229"/>
      <c r="C133" s="230"/>
      <c r="D133" s="231" t="s">
        <v>228</v>
      </c>
      <c r="E133" s="232" t="s">
        <v>32</v>
      </c>
      <c r="F133" s="233" t="s">
        <v>1445</v>
      </c>
      <c r="G133" s="230"/>
      <c r="H133" s="234">
        <v>59.100000000000001</v>
      </c>
      <c r="I133" s="235"/>
      <c r="J133" s="230"/>
      <c r="K133" s="230"/>
      <c r="L133" s="236"/>
      <c r="M133" s="237"/>
      <c r="N133" s="238"/>
      <c r="O133" s="238"/>
      <c r="P133" s="238"/>
      <c r="Q133" s="238"/>
      <c r="R133" s="238"/>
      <c r="S133" s="238"/>
      <c r="T133" s="239"/>
      <c r="U133" s="13"/>
      <c r="V133" s="13"/>
      <c r="W133" s="13"/>
      <c r="X133" s="13"/>
      <c r="Y133" s="13"/>
      <c r="Z133" s="13"/>
      <c r="AA133" s="13"/>
      <c r="AB133" s="13"/>
      <c r="AC133" s="13"/>
      <c r="AD133" s="13"/>
      <c r="AE133" s="13"/>
      <c r="AT133" s="240" t="s">
        <v>228</v>
      </c>
      <c r="AU133" s="240" t="s">
        <v>86</v>
      </c>
      <c r="AV133" s="13" t="s">
        <v>86</v>
      </c>
      <c r="AW133" s="13" t="s">
        <v>39</v>
      </c>
      <c r="AX133" s="13" t="s">
        <v>84</v>
      </c>
      <c r="AY133" s="240" t="s">
        <v>219</v>
      </c>
    </row>
    <row r="134" s="2" customFormat="1" ht="24.15" customHeight="1">
      <c r="A134" s="42"/>
      <c r="B134" s="43"/>
      <c r="C134" s="216" t="s">
        <v>331</v>
      </c>
      <c r="D134" s="216" t="s">
        <v>221</v>
      </c>
      <c r="E134" s="217" t="s">
        <v>832</v>
      </c>
      <c r="F134" s="218" t="s">
        <v>833</v>
      </c>
      <c r="G134" s="219" t="s">
        <v>224</v>
      </c>
      <c r="H134" s="220">
        <v>163</v>
      </c>
      <c r="I134" s="221"/>
      <c r="J134" s="222">
        <f>ROUND(I134*H134,2)</f>
        <v>0</v>
      </c>
      <c r="K134" s="218" t="s">
        <v>225</v>
      </c>
      <c r="L134" s="48"/>
      <c r="M134" s="223" t="s">
        <v>32</v>
      </c>
      <c r="N134" s="224" t="s">
        <v>48</v>
      </c>
      <c r="O134" s="88"/>
      <c r="P134" s="225">
        <f>O134*H134</f>
        <v>0</v>
      </c>
      <c r="Q134" s="225">
        <v>0</v>
      </c>
      <c r="R134" s="225">
        <f>Q134*H134</f>
        <v>0</v>
      </c>
      <c r="S134" s="225">
        <v>0</v>
      </c>
      <c r="T134" s="226">
        <f>S134*H134</f>
        <v>0</v>
      </c>
      <c r="U134" s="42"/>
      <c r="V134" s="42"/>
      <c r="W134" s="42"/>
      <c r="X134" s="42"/>
      <c r="Y134" s="42"/>
      <c r="Z134" s="42"/>
      <c r="AA134" s="42"/>
      <c r="AB134" s="42"/>
      <c r="AC134" s="42"/>
      <c r="AD134" s="42"/>
      <c r="AE134" s="42"/>
      <c r="AR134" s="227" t="s">
        <v>226</v>
      </c>
      <c r="AT134" s="227" t="s">
        <v>221</v>
      </c>
      <c r="AU134" s="227" t="s">
        <v>86</v>
      </c>
      <c r="AY134" s="20" t="s">
        <v>219</v>
      </c>
      <c r="BE134" s="228">
        <f>IF(N134="základní",J134,0)</f>
        <v>0</v>
      </c>
      <c r="BF134" s="228">
        <f>IF(N134="snížená",J134,0)</f>
        <v>0</v>
      </c>
      <c r="BG134" s="228">
        <f>IF(N134="zákl. přenesená",J134,0)</f>
        <v>0</v>
      </c>
      <c r="BH134" s="228">
        <f>IF(N134="sníž. přenesená",J134,0)</f>
        <v>0</v>
      </c>
      <c r="BI134" s="228">
        <f>IF(N134="nulová",J134,0)</f>
        <v>0</v>
      </c>
      <c r="BJ134" s="20" t="s">
        <v>84</v>
      </c>
      <c r="BK134" s="228">
        <f>ROUND(I134*H134,2)</f>
        <v>0</v>
      </c>
      <c r="BL134" s="20" t="s">
        <v>226</v>
      </c>
      <c r="BM134" s="227" t="s">
        <v>1446</v>
      </c>
    </row>
    <row r="135" s="13" customFormat="1">
      <c r="A135" s="13"/>
      <c r="B135" s="229"/>
      <c r="C135" s="230"/>
      <c r="D135" s="231" t="s">
        <v>228</v>
      </c>
      <c r="E135" s="232" t="s">
        <v>32</v>
      </c>
      <c r="F135" s="233" t="s">
        <v>1447</v>
      </c>
      <c r="G135" s="230"/>
      <c r="H135" s="234">
        <v>152.80000000000001</v>
      </c>
      <c r="I135" s="235"/>
      <c r="J135" s="230"/>
      <c r="K135" s="230"/>
      <c r="L135" s="236"/>
      <c r="M135" s="237"/>
      <c r="N135" s="238"/>
      <c r="O135" s="238"/>
      <c r="P135" s="238"/>
      <c r="Q135" s="238"/>
      <c r="R135" s="238"/>
      <c r="S135" s="238"/>
      <c r="T135" s="239"/>
      <c r="U135" s="13"/>
      <c r="V135" s="13"/>
      <c r="W135" s="13"/>
      <c r="X135" s="13"/>
      <c r="Y135" s="13"/>
      <c r="Z135" s="13"/>
      <c r="AA135" s="13"/>
      <c r="AB135" s="13"/>
      <c r="AC135" s="13"/>
      <c r="AD135" s="13"/>
      <c r="AE135" s="13"/>
      <c r="AT135" s="240" t="s">
        <v>228</v>
      </c>
      <c r="AU135" s="240" t="s">
        <v>86</v>
      </c>
      <c r="AV135" s="13" t="s">
        <v>86</v>
      </c>
      <c r="AW135" s="13" t="s">
        <v>39</v>
      </c>
      <c r="AX135" s="13" t="s">
        <v>77</v>
      </c>
      <c r="AY135" s="240" t="s">
        <v>219</v>
      </c>
    </row>
    <row r="136" s="13" customFormat="1">
      <c r="A136" s="13"/>
      <c r="B136" s="229"/>
      <c r="C136" s="230"/>
      <c r="D136" s="231" t="s">
        <v>228</v>
      </c>
      <c r="E136" s="232" t="s">
        <v>32</v>
      </c>
      <c r="F136" s="233" t="s">
        <v>1448</v>
      </c>
      <c r="G136" s="230"/>
      <c r="H136" s="234">
        <v>10.199999999999999</v>
      </c>
      <c r="I136" s="235"/>
      <c r="J136" s="230"/>
      <c r="K136" s="230"/>
      <c r="L136" s="236"/>
      <c r="M136" s="237"/>
      <c r="N136" s="238"/>
      <c r="O136" s="238"/>
      <c r="P136" s="238"/>
      <c r="Q136" s="238"/>
      <c r="R136" s="238"/>
      <c r="S136" s="238"/>
      <c r="T136" s="239"/>
      <c r="U136" s="13"/>
      <c r="V136" s="13"/>
      <c r="W136" s="13"/>
      <c r="X136" s="13"/>
      <c r="Y136" s="13"/>
      <c r="Z136" s="13"/>
      <c r="AA136" s="13"/>
      <c r="AB136" s="13"/>
      <c r="AC136" s="13"/>
      <c r="AD136" s="13"/>
      <c r="AE136" s="13"/>
      <c r="AT136" s="240" t="s">
        <v>228</v>
      </c>
      <c r="AU136" s="240" t="s">
        <v>86</v>
      </c>
      <c r="AV136" s="13" t="s">
        <v>86</v>
      </c>
      <c r="AW136" s="13" t="s">
        <v>39</v>
      </c>
      <c r="AX136" s="13" t="s">
        <v>77</v>
      </c>
      <c r="AY136" s="240" t="s">
        <v>219</v>
      </c>
    </row>
    <row r="137" s="14" customFormat="1">
      <c r="A137" s="14"/>
      <c r="B137" s="241"/>
      <c r="C137" s="242"/>
      <c r="D137" s="231" t="s">
        <v>228</v>
      </c>
      <c r="E137" s="243" t="s">
        <v>32</v>
      </c>
      <c r="F137" s="244" t="s">
        <v>231</v>
      </c>
      <c r="G137" s="242"/>
      <c r="H137" s="245">
        <v>163</v>
      </c>
      <c r="I137" s="246"/>
      <c r="J137" s="242"/>
      <c r="K137" s="242"/>
      <c r="L137" s="247"/>
      <c r="M137" s="248"/>
      <c r="N137" s="249"/>
      <c r="O137" s="249"/>
      <c r="P137" s="249"/>
      <c r="Q137" s="249"/>
      <c r="R137" s="249"/>
      <c r="S137" s="249"/>
      <c r="T137" s="250"/>
      <c r="U137" s="14"/>
      <c r="V137" s="14"/>
      <c r="W137" s="14"/>
      <c r="X137" s="14"/>
      <c r="Y137" s="14"/>
      <c r="Z137" s="14"/>
      <c r="AA137" s="14"/>
      <c r="AB137" s="14"/>
      <c r="AC137" s="14"/>
      <c r="AD137" s="14"/>
      <c r="AE137" s="14"/>
      <c r="AT137" s="251" t="s">
        <v>228</v>
      </c>
      <c r="AU137" s="251" t="s">
        <v>86</v>
      </c>
      <c r="AV137" s="14" t="s">
        <v>226</v>
      </c>
      <c r="AW137" s="14" t="s">
        <v>39</v>
      </c>
      <c r="AX137" s="14" t="s">
        <v>84</v>
      </c>
      <c r="AY137" s="251" t="s">
        <v>219</v>
      </c>
    </row>
    <row r="138" s="2" customFormat="1" ht="16.5" customHeight="1">
      <c r="A138" s="42"/>
      <c r="B138" s="43"/>
      <c r="C138" s="216" t="s">
        <v>336</v>
      </c>
      <c r="D138" s="216" t="s">
        <v>221</v>
      </c>
      <c r="E138" s="217" t="s">
        <v>1449</v>
      </c>
      <c r="F138" s="218" t="s">
        <v>1450</v>
      </c>
      <c r="G138" s="219" t="s">
        <v>240</v>
      </c>
      <c r="H138" s="220">
        <v>1</v>
      </c>
      <c r="I138" s="221"/>
      <c r="J138" s="222">
        <f>ROUND(I138*H138,2)</f>
        <v>0</v>
      </c>
      <c r="K138" s="218" t="s">
        <v>965</v>
      </c>
      <c r="L138" s="48"/>
      <c r="M138" s="223" t="s">
        <v>32</v>
      </c>
      <c r="N138" s="224" t="s">
        <v>48</v>
      </c>
      <c r="O138" s="88"/>
      <c r="P138" s="225">
        <f>O138*H138</f>
        <v>0</v>
      </c>
      <c r="Q138" s="225">
        <v>0</v>
      </c>
      <c r="R138" s="225">
        <f>Q138*H138</f>
        <v>0</v>
      </c>
      <c r="S138" s="225">
        <v>0</v>
      </c>
      <c r="T138" s="226">
        <f>S138*H138</f>
        <v>0</v>
      </c>
      <c r="U138" s="42"/>
      <c r="V138" s="42"/>
      <c r="W138" s="42"/>
      <c r="X138" s="42"/>
      <c r="Y138" s="42"/>
      <c r="Z138" s="42"/>
      <c r="AA138" s="42"/>
      <c r="AB138" s="42"/>
      <c r="AC138" s="42"/>
      <c r="AD138" s="42"/>
      <c r="AE138" s="42"/>
      <c r="AR138" s="227" t="s">
        <v>226</v>
      </c>
      <c r="AT138" s="227" t="s">
        <v>221</v>
      </c>
      <c r="AU138" s="227" t="s">
        <v>86</v>
      </c>
      <c r="AY138" s="20" t="s">
        <v>219</v>
      </c>
      <c r="BE138" s="228">
        <f>IF(N138="základní",J138,0)</f>
        <v>0</v>
      </c>
      <c r="BF138" s="228">
        <f>IF(N138="snížená",J138,0)</f>
        <v>0</v>
      </c>
      <c r="BG138" s="228">
        <f>IF(N138="zákl. přenesená",J138,0)</f>
        <v>0</v>
      </c>
      <c r="BH138" s="228">
        <f>IF(N138="sníž. přenesená",J138,0)</f>
        <v>0</v>
      </c>
      <c r="BI138" s="228">
        <f>IF(N138="nulová",J138,0)</f>
        <v>0</v>
      </c>
      <c r="BJ138" s="20" t="s">
        <v>84</v>
      </c>
      <c r="BK138" s="228">
        <f>ROUND(I138*H138,2)</f>
        <v>0</v>
      </c>
      <c r="BL138" s="20" t="s">
        <v>226</v>
      </c>
      <c r="BM138" s="227" t="s">
        <v>1451</v>
      </c>
    </row>
    <row r="139" s="13" customFormat="1">
      <c r="A139" s="13"/>
      <c r="B139" s="229"/>
      <c r="C139" s="230"/>
      <c r="D139" s="231" t="s">
        <v>228</v>
      </c>
      <c r="E139" s="232" t="s">
        <v>32</v>
      </c>
      <c r="F139" s="233" t="s">
        <v>1452</v>
      </c>
      <c r="G139" s="230"/>
      <c r="H139" s="234">
        <v>1</v>
      </c>
      <c r="I139" s="235"/>
      <c r="J139" s="230"/>
      <c r="K139" s="230"/>
      <c r="L139" s="236"/>
      <c r="M139" s="237"/>
      <c r="N139" s="238"/>
      <c r="O139" s="238"/>
      <c r="P139" s="238"/>
      <c r="Q139" s="238"/>
      <c r="R139" s="238"/>
      <c r="S139" s="238"/>
      <c r="T139" s="239"/>
      <c r="U139" s="13"/>
      <c r="V139" s="13"/>
      <c r="W139" s="13"/>
      <c r="X139" s="13"/>
      <c r="Y139" s="13"/>
      <c r="Z139" s="13"/>
      <c r="AA139" s="13"/>
      <c r="AB139" s="13"/>
      <c r="AC139" s="13"/>
      <c r="AD139" s="13"/>
      <c r="AE139" s="13"/>
      <c r="AT139" s="240" t="s">
        <v>228</v>
      </c>
      <c r="AU139" s="240" t="s">
        <v>86</v>
      </c>
      <c r="AV139" s="13" t="s">
        <v>86</v>
      </c>
      <c r="AW139" s="13" t="s">
        <v>39</v>
      </c>
      <c r="AX139" s="13" t="s">
        <v>84</v>
      </c>
      <c r="AY139" s="240" t="s">
        <v>219</v>
      </c>
    </row>
    <row r="140" s="2" customFormat="1" ht="16.5" customHeight="1">
      <c r="A140" s="42"/>
      <c r="B140" s="43"/>
      <c r="C140" s="216" t="s">
        <v>341</v>
      </c>
      <c r="D140" s="216" t="s">
        <v>221</v>
      </c>
      <c r="E140" s="217" t="s">
        <v>992</v>
      </c>
      <c r="F140" s="218" t="s">
        <v>993</v>
      </c>
      <c r="G140" s="219" t="s">
        <v>259</v>
      </c>
      <c r="H140" s="220">
        <v>36</v>
      </c>
      <c r="I140" s="221"/>
      <c r="J140" s="222">
        <f>ROUND(I140*H140,2)</f>
        <v>0</v>
      </c>
      <c r="K140" s="218" t="s">
        <v>965</v>
      </c>
      <c r="L140" s="48"/>
      <c r="M140" s="223" t="s">
        <v>32</v>
      </c>
      <c r="N140" s="224" t="s">
        <v>48</v>
      </c>
      <c r="O140" s="88"/>
      <c r="P140" s="225">
        <f>O140*H140</f>
        <v>0</v>
      </c>
      <c r="Q140" s="225">
        <v>0</v>
      </c>
      <c r="R140" s="225">
        <f>Q140*H140</f>
        <v>0</v>
      </c>
      <c r="S140" s="225">
        <v>0.035000000000000003</v>
      </c>
      <c r="T140" s="226">
        <f>S140*H140</f>
        <v>1.2600000000000002</v>
      </c>
      <c r="U140" s="42"/>
      <c r="V140" s="42"/>
      <c r="W140" s="42"/>
      <c r="X140" s="42"/>
      <c r="Y140" s="42"/>
      <c r="Z140" s="42"/>
      <c r="AA140" s="42"/>
      <c r="AB140" s="42"/>
      <c r="AC140" s="42"/>
      <c r="AD140" s="42"/>
      <c r="AE140" s="42"/>
      <c r="AR140" s="227" t="s">
        <v>226</v>
      </c>
      <c r="AT140" s="227" t="s">
        <v>221</v>
      </c>
      <c r="AU140" s="227" t="s">
        <v>86</v>
      </c>
      <c r="AY140" s="20" t="s">
        <v>219</v>
      </c>
      <c r="BE140" s="228">
        <f>IF(N140="základní",J140,0)</f>
        <v>0</v>
      </c>
      <c r="BF140" s="228">
        <f>IF(N140="snížená",J140,0)</f>
        <v>0</v>
      </c>
      <c r="BG140" s="228">
        <f>IF(N140="zákl. přenesená",J140,0)</f>
        <v>0</v>
      </c>
      <c r="BH140" s="228">
        <f>IF(N140="sníž. přenesená",J140,0)</f>
        <v>0</v>
      </c>
      <c r="BI140" s="228">
        <f>IF(N140="nulová",J140,0)</f>
        <v>0</v>
      </c>
      <c r="BJ140" s="20" t="s">
        <v>84</v>
      </c>
      <c r="BK140" s="228">
        <f>ROUND(I140*H140,2)</f>
        <v>0</v>
      </c>
      <c r="BL140" s="20" t="s">
        <v>226</v>
      </c>
      <c r="BM140" s="227" t="s">
        <v>1453</v>
      </c>
    </row>
    <row r="141" s="2" customFormat="1" ht="33" customHeight="1">
      <c r="A141" s="42"/>
      <c r="B141" s="43"/>
      <c r="C141" s="216" t="s">
        <v>346</v>
      </c>
      <c r="D141" s="216" t="s">
        <v>221</v>
      </c>
      <c r="E141" s="217" t="s">
        <v>1454</v>
      </c>
      <c r="F141" s="218" t="s">
        <v>1455</v>
      </c>
      <c r="G141" s="219" t="s">
        <v>637</v>
      </c>
      <c r="H141" s="220">
        <v>170</v>
      </c>
      <c r="I141" s="221"/>
      <c r="J141" s="222">
        <f>ROUND(I141*H141,2)</f>
        <v>0</v>
      </c>
      <c r="K141" s="218" t="s">
        <v>965</v>
      </c>
      <c r="L141" s="48"/>
      <c r="M141" s="223" t="s">
        <v>32</v>
      </c>
      <c r="N141" s="224" t="s">
        <v>48</v>
      </c>
      <c r="O141" s="88"/>
      <c r="P141" s="225">
        <f>O141*H141</f>
        <v>0</v>
      </c>
      <c r="Q141" s="225">
        <v>0</v>
      </c>
      <c r="R141" s="225">
        <f>Q141*H141</f>
        <v>0</v>
      </c>
      <c r="S141" s="225">
        <v>0</v>
      </c>
      <c r="T141" s="226">
        <f>S141*H141</f>
        <v>0</v>
      </c>
      <c r="U141" s="42"/>
      <c r="V141" s="42"/>
      <c r="W141" s="42"/>
      <c r="X141" s="42"/>
      <c r="Y141" s="42"/>
      <c r="Z141" s="42"/>
      <c r="AA141" s="42"/>
      <c r="AB141" s="42"/>
      <c r="AC141" s="42"/>
      <c r="AD141" s="42"/>
      <c r="AE141" s="42"/>
      <c r="AR141" s="227" t="s">
        <v>226</v>
      </c>
      <c r="AT141" s="227" t="s">
        <v>221</v>
      </c>
      <c r="AU141" s="227" t="s">
        <v>86</v>
      </c>
      <c r="AY141" s="20" t="s">
        <v>219</v>
      </c>
      <c r="BE141" s="228">
        <f>IF(N141="základní",J141,0)</f>
        <v>0</v>
      </c>
      <c r="BF141" s="228">
        <f>IF(N141="snížená",J141,0)</f>
        <v>0</v>
      </c>
      <c r="BG141" s="228">
        <f>IF(N141="zákl. přenesená",J141,0)</f>
        <v>0</v>
      </c>
      <c r="BH141" s="228">
        <f>IF(N141="sníž. přenesená",J141,0)</f>
        <v>0</v>
      </c>
      <c r="BI141" s="228">
        <f>IF(N141="nulová",J141,0)</f>
        <v>0</v>
      </c>
      <c r="BJ141" s="20" t="s">
        <v>84</v>
      </c>
      <c r="BK141" s="228">
        <f>ROUND(I141*H141,2)</f>
        <v>0</v>
      </c>
      <c r="BL141" s="20" t="s">
        <v>226</v>
      </c>
      <c r="BM141" s="227" t="s">
        <v>1456</v>
      </c>
    </row>
    <row r="142" s="13" customFormat="1">
      <c r="A142" s="13"/>
      <c r="B142" s="229"/>
      <c r="C142" s="230"/>
      <c r="D142" s="231" t="s">
        <v>228</v>
      </c>
      <c r="E142" s="232" t="s">
        <v>32</v>
      </c>
      <c r="F142" s="233" t="s">
        <v>1457</v>
      </c>
      <c r="G142" s="230"/>
      <c r="H142" s="234">
        <v>170</v>
      </c>
      <c r="I142" s="235"/>
      <c r="J142" s="230"/>
      <c r="K142" s="230"/>
      <c r="L142" s="236"/>
      <c r="M142" s="237"/>
      <c r="N142" s="238"/>
      <c r="O142" s="238"/>
      <c r="P142" s="238"/>
      <c r="Q142" s="238"/>
      <c r="R142" s="238"/>
      <c r="S142" s="238"/>
      <c r="T142" s="239"/>
      <c r="U142" s="13"/>
      <c r="V142" s="13"/>
      <c r="W142" s="13"/>
      <c r="X142" s="13"/>
      <c r="Y142" s="13"/>
      <c r="Z142" s="13"/>
      <c r="AA142" s="13"/>
      <c r="AB142" s="13"/>
      <c r="AC142" s="13"/>
      <c r="AD142" s="13"/>
      <c r="AE142" s="13"/>
      <c r="AT142" s="240" t="s">
        <v>228</v>
      </c>
      <c r="AU142" s="240" t="s">
        <v>86</v>
      </c>
      <c r="AV142" s="13" t="s">
        <v>86</v>
      </c>
      <c r="AW142" s="13" t="s">
        <v>39</v>
      </c>
      <c r="AX142" s="13" t="s">
        <v>84</v>
      </c>
      <c r="AY142" s="240" t="s">
        <v>219</v>
      </c>
    </row>
    <row r="143" s="2" customFormat="1" ht="37.8" customHeight="1">
      <c r="A143" s="42"/>
      <c r="B143" s="43"/>
      <c r="C143" s="216" t="s">
        <v>350</v>
      </c>
      <c r="D143" s="216" t="s">
        <v>221</v>
      </c>
      <c r="E143" s="217" t="s">
        <v>1458</v>
      </c>
      <c r="F143" s="218" t="s">
        <v>1459</v>
      </c>
      <c r="G143" s="219" t="s">
        <v>637</v>
      </c>
      <c r="H143" s="220">
        <v>50</v>
      </c>
      <c r="I143" s="221"/>
      <c r="J143" s="222">
        <f>ROUND(I143*H143,2)</f>
        <v>0</v>
      </c>
      <c r="K143" s="218" t="s">
        <v>965</v>
      </c>
      <c r="L143" s="48"/>
      <c r="M143" s="223" t="s">
        <v>32</v>
      </c>
      <c r="N143" s="224" t="s">
        <v>48</v>
      </c>
      <c r="O143" s="88"/>
      <c r="P143" s="225">
        <f>O143*H143</f>
        <v>0</v>
      </c>
      <c r="Q143" s="225">
        <v>0</v>
      </c>
      <c r="R143" s="225">
        <f>Q143*H143</f>
        <v>0</v>
      </c>
      <c r="S143" s="225">
        <v>0</v>
      </c>
      <c r="T143" s="226">
        <f>S143*H143</f>
        <v>0</v>
      </c>
      <c r="U143" s="42"/>
      <c r="V143" s="42"/>
      <c r="W143" s="42"/>
      <c r="X143" s="42"/>
      <c r="Y143" s="42"/>
      <c r="Z143" s="42"/>
      <c r="AA143" s="42"/>
      <c r="AB143" s="42"/>
      <c r="AC143" s="42"/>
      <c r="AD143" s="42"/>
      <c r="AE143" s="42"/>
      <c r="AR143" s="227" t="s">
        <v>226</v>
      </c>
      <c r="AT143" s="227" t="s">
        <v>221</v>
      </c>
      <c r="AU143" s="227" t="s">
        <v>86</v>
      </c>
      <c r="AY143" s="20" t="s">
        <v>219</v>
      </c>
      <c r="BE143" s="228">
        <f>IF(N143="základní",J143,0)</f>
        <v>0</v>
      </c>
      <c r="BF143" s="228">
        <f>IF(N143="snížená",J143,0)</f>
        <v>0</v>
      </c>
      <c r="BG143" s="228">
        <f>IF(N143="zákl. přenesená",J143,0)</f>
        <v>0</v>
      </c>
      <c r="BH143" s="228">
        <f>IF(N143="sníž. přenesená",J143,0)</f>
        <v>0</v>
      </c>
      <c r="BI143" s="228">
        <f>IF(N143="nulová",J143,0)</f>
        <v>0</v>
      </c>
      <c r="BJ143" s="20" t="s">
        <v>84</v>
      </c>
      <c r="BK143" s="228">
        <f>ROUND(I143*H143,2)</f>
        <v>0</v>
      </c>
      <c r="BL143" s="20" t="s">
        <v>226</v>
      </c>
      <c r="BM143" s="227" t="s">
        <v>1460</v>
      </c>
    </row>
    <row r="144" s="13" customFormat="1">
      <c r="A144" s="13"/>
      <c r="B144" s="229"/>
      <c r="C144" s="230"/>
      <c r="D144" s="231" t="s">
        <v>228</v>
      </c>
      <c r="E144" s="232" t="s">
        <v>32</v>
      </c>
      <c r="F144" s="233" t="s">
        <v>452</v>
      </c>
      <c r="G144" s="230"/>
      <c r="H144" s="234">
        <v>50</v>
      </c>
      <c r="I144" s="235"/>
      <c r="J144" s="230"/>
      <c r="K144" s="230"/>
      <c r="L144" s="236"/>
      <c r="M144" s="237"/>
      <c r="N144" s="238"/>
      <c r="O144" s="238"/>
      <c r="P144" s="238"/>
      <c r="Q144" s="238"/>
      <c r="R144" s="238"/>
      <c r="S144" s="238"/>
      <c r="T144" s="239"/>
      <c r="U144" s="13"/>
      <c r="V144" s="13"/>
      <c r="W144" s="13"/>
      <c r="X144" s="13"/>
      <c r="Y144" s="13"/>
      <c r="Z144" s="13"/>
      <c r="AA144" s="13"/>
      <c r="AB144" s="13"/>
      <c r="AC144" s="13"/>
      <c r="AD144" s="13"/>
      <c r="AE144" s="13"/>
      <c r="AT144" s="240" t="s">
        <v>228</v>
      </c>
      <c r="AU144" s="240" t="s">
        <v>86</v>
      </c>
      <c r="AV144" s="13" t="s">
        <v>86</v>
      </c>
      <c r="AW144" s="13" t="s">
        <v>39</v>
      </c>
      <c r="AX144" s="13" t="s">
        <v>84</v>
      </c>
      <c r="AY144" s="240" t="s">
        <v>219</v>
      </c>
    </row>
    <row r="145" s="2" customFormat="1" ht="24.15" customHeight="1">
      <c r="A145" s="42"/>
      <c r="B145" s="43"/>
      <c r="C145" s="216" t="s">
        <v>355</v>
      </c>
      <c r="D145" s="216" t="s">
        <v>221</v>
      </c>
      <c r="E145" s="217" t="s">
        <v>1461</v>
      </c>
      <c r="F145" s="218" t="s">
        <v>1462</v>
      </c>
      <c r="G145" s="219" t="s">
        <v>637</v>
      </c>
      <c r="H145" s="220">
        <v>143</v>
      </c>
      <c r="I145" s="221"/>
      <c r="J145" s="222">
        <f>ROUND(I145*H145,2)</f>
        <v>0</v>
      </c>
      <c r="K145" s="218" t="s">
        <v>965</v>
      </c>
      <c r="L145" s="48"/>
      <c r="M145" s="223" t="s">
        <v>32</v>
      </c>
      <c r="N145" s="224" t="s">
        <v>48</v>
      </c>
      <c r="O145" s="88"/>
      <c r="P145" s="225">
        <f>O145*H145</f>
        <v>0</v>
      </c>
      <c r="Q145" s="225">
        <v>0</v>
      </c>
      <c r="R145" s="225">
        <f>Q145*H145</f>
        <v>0</v>
      </c>
      <c r="S145" s="225">
        <v>0</v>
      </c>
      <c r="T145" s="226">
        <f>S145*H145</f>
        <v>0</v>
      </c>
      <c r="U145" s="42"/>
      <c r="V145" s="42"/>
      <c r="W145" s="42"/>
      <c r="X145" s="42"/>
      <c r="Y145" s="42"/>
      <c r="Z145" s="42"/>
      <c r="AA145" s="42"/>
      <c r="AB145" s="42"/>
      <c r="AC145" s="42"/>
      <c r="AD145" s="42"/>
      <c r="AE145" s="42"/>
      <c r="AR145" s="227" t="s">
        <v>226</v>
      </c>
      <c r="AT145" s="227" t="s">
        <v>221</v>
      </c>
      <c r="AU145" s="227" t="s">
        <v>86</v>
      </c>
      <c r="AY145" s="20" t="s">
        <v>219</v>
      </c>
      <c r="BE145" s="228">
        <f>IF(N145="základní",J145,0)</f>
        <v>0</v>
      </c>
      <c r="BF145" s="228">
        <f>IF(N145="snížená",J145,0)</f>
        <v>0</v>
      </c>
      <c r="BG145" s="228">
        <f>IF(N145="zákl. přenesená",J145,0)</f>
        <v>0</v>
      </c>
      <c r="BH145" s="228">
        <f>IF(N145="sníž. přenesená",J145,0)</f>
        <v>0</v>
      </c>
      <c r="BI145" s="228">
        <f>IF(N145="nulová",J145,0)</f>
        <v>0</v>
      </c>
      <c r="BJ145" s="20" t="s">
        <v>84</v>
      </c>
      <c r="BK145" s="228">
        <f>ROUND(I145*H145,2)</f>
        <v>0</v>
      </c>
      <c r="BL145" s="20" t="s">
        <v>226</v>
      </c>
      <c r="BM145" s="227" t="s">
        <v>1463</v>
      </c>
    </row>
    <row r="146" s="13" customFormat="1">
      <c r="A146" s="13"/>
      <c r="B146" s="229"/>
      <c r="C146" s="230"/>
      <c r="D146" s="231" t="s">
        <v>228</v>
      </c>
      <c r="E146" s="232" t="s">
        <v>32</v>
      </c>
      <c r="F146" s="233" t="s">
        <v>1464</v>
      </c>
      <c r="G146" s="230"/>
      <c r="H146" s="234">
        <v>143</v>
      </c>
      <c r="I146" s="235"/>
      <c r="J146" s="230"/>
      <c r="K146" s="230"/>
      <c r="L146" s="236"/>
      <c r="M146" s="237"/>
      <c r="N146" s="238"/>
      <c r="O146" s="238"/>
      <c r="P146" s="238"/>
      <c r="Q146" s="238"/>
      <c r="R146" s="238"/>
      <c r="S146" s="238"/>
      <c r="T146" s="239"/>
      <c r="U146" s="13"/>
      <c r="V146" s="13"/>
      <c r="W146" s="13"/>
      <c r="X146" s="13"/>
      <c r="Y146" s="13"/>
      <c r="Z146" s="13"/>
      <c r="AA146" s="13"/>
      <c r="AB146" s="13"/>
      <c r="AC146" s="13"/>
      <c r="AD146" s="13"/>
      <c r="AE146" s="13"/>
      <c r="AT146" s="240" t="s">
        <v>228</v>
      </c>
      <c r="AU146" s="240" t="s">
        <v>86</v>
      </c>
      <c r="AV146" s="13" t="s">
        <v>86</v>
      </c>
      <c r="AW146" s="13" t="s">
        <v>39</v>
      </c>
      <c r="AX146" s="13" t="s">
        <v>84</v>
      </c>
      <c r="AY146" s="240" t="s">
        <v>219</v>
      </c>
    </row>
    <row r="147" s="2" customFormat="1" ht="24.15" customHeight="1">
      <c r="A147" s="42"/>
      <c r="B147" s="43"/>
      <c r="C147" s="252" t="s">
        <v>362</v>
      </c>
      <c r="D147" s="252" t="s">
        <v>280</v>
      </c>
      <c r="E147" s="253" t="s">
        <v>1465</v>
      </c>
      <c r="F147" s="254" t="s">
        <v>1466</v>
      </c>
      <c r="G147" s="255" t="s">
        <v>637</v>
      </c>
      <c r="H147" s="256">
        <v>22</v>
      </c>
      <c r="I147" s="257"/>
      <c r="J147" s="258">
        <f>ROUND(I147*H147,2)</f>
        <v>0</v>
      </c>
      <c r="K147" s="254" t="s">
        <v>965</v>
      </c>
      <c r="L147" s="259"/>
      <c r="M147" s="260" t="s">
        <v>32</v>
      </c>
      <c r="N147" s="261" t="s">
        <v>48</v>
      </c>
      <c r="O147" s="88"/>
      <c r="P147" s="225">
        <f>O147*H147</f>
        <v>0</v>
      </c>
      <c r="Q147" s="225">
        <v>0</v>
      </c>
      <c r="R147" s="225">
        <f>Q147*H147</f>
        <v>0</v>
      </c>
      <c r="S147" s="225">
        <v>0</v>
      </c>
      <c r="T147" s="226">
        <f>S147*H147</f>
        <v>0</v>
      </c>
      <c r="U147" s="42"/>
      <c r="V147" s="42"/>
      <c r="W147" s="42"/>
      <c r="X147" s="42"/>
      <c r="Y147" s="42"/>
      <c r="Z147" s="42"/>
      <c r="AA147" s="42"/>
      <c r="AB147" s="42"/>
      <c r="AC147" s="42"/>
      <c r="AD147" s="42"/>
      <c r="AE147" s="42"/>
      <c r="AR147" s="227" t="s">
        <v>262</v>
      </c>
      <c r="AT147" s="227" t="s">
        <v>280</v>
      </c>
      <c r="AU147" s="227" t="s">
        <v>86</v>
      </c>
      <c r="AY147" s="20" t="s">
        <v>219</v>
      </c>
      <c r="BE147" s="228">
        <f>IF(N147="základní",J147,0)</f>
        <v>0</v>
      </c>
      <c r="BF147" s="228">
        <f>IF(N147="snížená",J147,0)</f>
        <v>0</v>
      </c>
      <c r="BG147" s="228">
        <f>IF(N147="zákl. přenesená",J147,0)</f>
        <v>0</v>
      </c>
      <c r="BH147" s="228">
        <f>IF(N147="sníž. přenesená",J147,0)</f>
        <v>0</v>
      </c>
      <c r="BI147" s="228">
        <f>IF(N147="nulová",J147,0)</f>
        <v>0</v>
      </c>
      <c r="BJ147" s="20" t="s">
        <v>84</v>
      </c>
      <c r="BK147" s="228">
        <f>ROUND(I147*H147,2)</f>
        <v>0</v>
      </c>
      <c r="BL147" s="20" t="s">
        <v>226</v>
      </c>
      <c r="BM147" s="227" t="s">
        <v>1467</v>
      </c>
    </row>
    <row r="148" s="2" customFormat="1" ht="24.15" customHeight="1">
      <c r="A148" s="42"/>
      <c r="B148" s="43"/>
      <c r="C148" s="252" t="s">
        <v>366</v>
      </c>
      <c r="D148" s="252" t="s">
        <v>280</v>
      </c>
      <c r="E148" s="253" t="s">
        <v>1468</v>
      </c>
      <c r="F148" s="254" t="s">
        <v>1469</v>
      </c>
      <c r="G148" s="255" t="s">
        <v>637</v>
      </c>
      <c r="H148" s="256">
        <v>24</v>
      </c>
      <c r="I148" s="257"/>
      <c r="J148" s="258">
        <f>ROUND(I148*H148,2)</f>
        <v>0</v>
      </c>
      <c r="K148" s="254" t="s">
        <v>965</v>
      </c>
      <c r="L148" s="259"/>
      <c r="M148" s="260" t="s">
        <v>32</v>
      </c>
      <c r="N148" s="261" t="s">
        <v>48</v>
      </c>
      <c r="O148" s="88"/>
      <c r="P148" s="225">
        <f>O148*H148</f>
        <v>0</v>
      </c>
      <c r="Q148" s="225">
        <v>0</v>
      </c>
      <c r="R148" s="225">
        <f>Q148*H148</f>
        <v>0</v>
      </c>
      <c r="S148" s="225">
        <v>0</v>
      </c>
      <c r="T148" s="226">
        <f>S148*H148</f>
        <v>0</v>
      </c>
      <c r="U148" s="42"/>
      <c r="V148" s="42"/>
      <c r="W148" s="42"/>
      <c r="X148" s="42"/>
      <c r="Y148" s="42"/>
      <c r="Z148" s="42"/>
      <c r="AA148" s="42"/>
      <c r="AB148" s="42"/>
      <c r="AC148" s="42"/>
      <c r="AD148" s="42"/>
      <c r="AE148" s="42"/>
      <c r="AR148" s="227" t="s">
        <v>262</v>
      </c>
      <c r="AT148" s="227" t="s">
        <v>280</v>
      </c>
      <c r="AU148" s="227" t="s">
        <v>86</v>
      </c>
      <c r="AY148" s="20" t="s">
        <v>219</v>
      </c>
      <c r="BE148" s="228">
        <f>IF(N148="základní",J148,0)</f>
        <v>0</v>
      </c>
      <c r="BF148" s="228">
        <f>IF(N148="snížená",J148,0)</f>
        <v>0</v>
      </c>
      <c r="BG148" s="228">
        <f>IF(N148="zákl. přenesená",J148,0)</f>
        <v>0</v>
      </c>
      <c r="BH148" s="228">
        <f>IF(N148="sníž. přenesená",J148,0)</f>
        <v>0</v>
      </c>
      <c r="BI148" s="228">
        <f>IF(N148="nulová",J148,0)</f>
        <v>0</v>
      </c>
      <c r="BJ148" s="20" t="s">
        <v>84</v>
      </c>
      <c r="BK148" s="228">
        <f>ROUND(I148*H148,2)</f>
        <v>0</v>
      </c>
      <c r="BL148" s="20" t="s">
        <v>226</v>
      </c>
      <c r="BM148" s="227" t="s">
        <v>1470</v>
      </c>
    </row>
    <row r="149" s="2" customFormat="1" ht="21.75" customHeight="1">
      <c r="A149" s="42"/>
      <c r="B149" s="43"/>
      <c r="C149" s="252" t="s">
        <v>370</v>
      </c>
      <c r="D149" s="252" t="s">
        <v>280</v>
      </c>
      <c r="E149" s="253" t="s">
        <v>1471</v>
      </c>
      <c r="F149" s="254" t="s">
        <v>1472</v>
      </c>
      <c r="G149" s="255" t="s">
        <v>637</v>
      </c>
      <c r="H149" s="256">
        <v>1.2</v>
      </c>
      <c r="I149" s="257"/>
      <c r="J149" s="258">
        <f>ROUND(I149*H149,2)</f>
        <v>0</v>
      </c>
      <c r="K149" s="254" t="s">
        <v>965</v>
      </c>
      <c r="L149" s="259"/>
      <c r="M149" s="260" t="s">
        <v>32</v>
      </c>
      <c r="N149" s="261" t="s">
        <v>48</v>
      </c>
      <c r="O149" s="88"/>
      <c r="P149" s="225">
        <f>O149*H149</f>
        <v>0</v>
      </c>
      <c r="Q149" s="225">
        <v>0</v>
      </c>
      <c r="R149" s="225">
        <f>Q149*H149</f>
        <v>0</v>
      </c>
      <c r="S149" s="225">
        <v>0</v>
      </c>
      <c r="T149" s="226">
        <f>S149*H149</f>
        <v>0</v>
      </c>
      <c r="U149" s="42"/>
      <c r="V149" s="42"/>
      <c r="W149" s="42"/>
      <c r="X149" s="42"/>
      <c r="Y149" s="42"/>
      <c r="Z149" s="42"/>
      <c r="AA149" s="42"/>
      <c r="AB149" s="42"/>
      <c r="AC149" s="42"/>
      <c r="AD149" s="42"/>
      <c r="AE149" s="42"/>
      <c r="AR149" s="227" t="s">
        <v>262</v>
      </c>
      <c r="AT149" s="227" t="s">
        <v>280</v>
      </c>
      <c r="AU149" s="227" t="s">
        <v>86</v>
      </c>
      <c r="AY149" s="20" t="s">
        <v>219</v>
      </c>
      <c r="BE149" s="228">
        <f>IF(N149="základní",J149,0)</f>
        <v>0</v>
      </c>
      <c r="BF149" s="228">
        <f>IF(N149="snížená",J149,0)</f>
        <v>0</v>
      </c>
      <c r="BG149" s="228">
        <f>IF(N149="zákl. přenesená",J149,0)</f>
        <v>0</v>
      </c>
      <c r="BH149" s="228">
        <f>IF(N149="sníž. přenesená",J149,0)</f>
        <v>0</v>
      </c>
      <c r="BI149" s="228">
        <f>IF(N149="nulová",J149,0)</f>
        <v>0</v>
      </c>
      <c r="BJ149" s="20" t="s">
        <v>84</v>
      </c>
      <c r="BK149" s="228">
        <f>ROUND(I149*H149,2)</f>
        <v>0</v>
      </c>
      <c r="BL149" s="20" t="s">
        <v>226</v>
      </c>
      <c r="BM149" s="227" t="s">
        <v>1473</v>
      </c>
    </row>
    <row r="150" s="2" customFormat="1" ht="21.75" customHeight="1">
      <c r="A150" s="42"/>
      <c r="B150" s="43"/>
      <c r="C150" s="252" t="s">
        <v>375</v>
      </c>
      <c r="D150" s="252" t="s">
        <v>280</v>
      </c>
      <c r="E150" s="253" t="s">
        <v>1474</v>
      </c>
      <c r="F150" s="254" t="s">
        <v>1475</v>
      </c>
      <c r="G150" s="255" t="s">
        <v>637</v>
      </c>
      <c r="H150" s="256">
        <v>0.20000000000000001</v>
      </c>
      <c r="I150" s="257"/>
      <c r="J150" s="258">
        <f>ROUND(I150*H150,2)</f>
        <v>0</v>
      </c>
      <c r="K150" s="254" t="s">
        <v>965</v>
      </c>
      <c r="L150" s="259"/>
      <c r="M150" s="260" t="s">
        <v>32</v>
      </c>
      <c r="N150" s="261" t="s">
        <v>48</v>
      </c>
      <c r="O150" s="88"/>
      <c r="P150" s="225">
        <f>O150*H150</f>
        <v>0</v>
      </c>
      <c r="Q150" s="225">
        <v>0</v>
      </c>
      <c r="R150" s="225">
        <f>Q150*H150</f>
        <v>0</v>
      </c>
      <c r="S150" s="225">
        <v>0</v>
      </c>
      <c r="T150" s="226">
        <f>S150*H150</f>
        <v>0</v>
      </c>
      <c r="U150" s="42"/>
      <c r="V150" s="42"/>
      <c r="W150" s="42"/>
      <c r="X150" s="42"/>
      <c r="Y150" s="42"/>
      <c r="Z150" s="42"/>
      <c r="AA150" s="42"/>
      <c r="AB150" s="42"/>
      <c r="AC150" s="42"/>
      <c r="AD150" s="42"/>
      <c r="AE150" s="42"/>
      <c r="AR150" s="227" t="s">
        <v>262</v>
      </c>
      <c r="AT150" s="227" t="s">
        <v>280</v>
      </c>
      <c r="AU150" s="227" t="s">
        <v>86</v>
      </c>
      <c r="AY150" s="20" t="s">
        <v>219</v>
      </c>
      <c r="BE150" s="228">
        <f>IF(N150="základní",J150,0)</f>
        <v>0</v>
      </c>
      <c r="BF150" s="228">
        <f>IF(N150="snížená",J150,0)</f>
        <v>0</v>
      </c>
      <c r="BG150" s="228">
        <f>IF(N150="zákl. přenesená",J150,0)</f>
        <v>0</v>
      </c>
      <c r="BH150" s="228">
        <f>IF(N150="sníž. přenesená",J150,0)</f>
        <v>0</v>
      </c>
      <c r="BI150" s="228">
        <f>IF(N150="nulová",J150,0)</f>
        <v>0</v>
      </c>
      <c r="BJ150" s="20" t="s">
        <v>84</v>
      </c>
      <c r="BK150" s="228">
        <f>ROUND(I150*H150,2)</f>
        <v>0</v>
      </c>
      <c r="BL150" s="20" t="s">
        <v>226</v>
      </c>
      <c r="BM150" s="227" t="s">
        <v>1476</v>
      </c>
    </row>
    <row r="151" s="2" customFormat="1" ht="16.5" customHeight="1">
      <c r="A151" s="42"/>
      <c r="B151" s="43"/>
      <c r="C151" s="216" t="s">
        <v>380</v>
      </c>
      <c r="D151" s="216" t="s">
        <v>221</v>
      </c>
      <c r="E151" s="217" t="s">
        <v>1477</v>
      </c>
      <c r="F151" s="218" t="s">
        <v>1478</v>
      </c>
      <c r="G151" s="219" t="s">
        <v>259</v>
      </c>
      <c r="H151" s="220">
        <v>9</v>
      </c>
      <c r="I151" s="221"/>
      <c r="J151" s="222">
        <f>ROUND(I151*H151,2)</f>
        <v>0</v>
      </c>
      <c r="K151" s="218" t="s">
        <v>965</v>
      </c>
      <c r="L151" s="48"/>
      <c r="M151" s="223" t="s">
        <v>32</v>
      </c>
      <c r="N151" s="224" t="s">
        <v>48</v>
      </c>
      <c r="O151" s="88"/>
      <c r="P151" s="225">
        <f>O151*H151</f>
        <v>0</v>
      </c>
      <c r="Q151" s="225">
        <v>0.55374000000000001</v>
      </c>
      <c r="R151" s="225">
        <f>Q151*H151</f>
        <v>4.9836600000000004</v>
      </c>
      <c r="S151" s="225">
        <v>0</v>
      </c>
      <c r="T151" s="226">
        <f>S151*H151</f>
        <v>0</v>
      </c>
      <c r="U151" s="42"/>
      <c r="V151" s="42"/>
      <c r="W151" s="42"/>
      <c r="X151" s="42"/>
      <c r="Y151" s="42"/>
      <c r="Z151" s="42"/>
      <c r="AA151" s="42"/>
      <c r="AB151" s="42"/>
      <c r="AC151" s="42"/>
      <c r="AD151" s="42"/>
      <c r="AE151" s="42"/>
      <c r="AR151" s="227" t="s">
        <v>226</v>
      </c>
      <c r="AT151" s="227" t="s">
        <v>221</v>
      </c>
      <c r="AU151" s="227" t="s">
        <v>86</v>
      </c>
      <c r="AY151" s="20" t="s">
        <v>219</v>
      </c>
      <c r="BE151" s="228">
        <f>IF(N151="základní",J151,0)</f>
        <v>0</v>
      </c>
      <c r="BF151" s="228">
        <f>IF(N151="snížená",J151,0)</f>
        <v>0</v>
      </c>
      <c r="BG151" s="228">
        <f>IF(N151="zákl. přenesená",J151,0)</f>
        <v>0</v>
      </c>
      <c r="BH151" s="228">
        <f>IF(N151="sníž. přenesená",J151,0)</f>
        <v>0</v>
      </c>
      <c r="BI151" s="228">
        <f>IF(N151="nulová",J151,0)</f>
        <v>0</v>
      </c>
      <c r="BJ151" s="20" t="s">
        <v>84</v>
      </c>
      <c r="BK151" s="228">
        <f>ROUND(I151*H151,2)</f>
        <v>0</v>
      </c>
      <c r="BL151" s="20" t="s">
        <v>226</v>
      </c>
      <c r="BM151" s="227" t="s">
        <v>1479</v>
      </c>
    </row>
    <row r="152" s="2" customFormat="1" ht="16.5" customHeight="1">
      <c r="A152" s="42"/>
      <c r="B152" s="43"/>
      <c r="C152" s="216" t="s">
        <v>385</v>
      </c>
      <c r="D152" s="216" t="s">
        <v>221</v>
      </c>
      <c r="E152" s="217" t="s">
        <v>1480</v>
      </c>
      <c r="F152" s="218" t="s">
        <v>1481</v>
      </c>
      <c r="G152" s="219" t="s">
        <v>240</v>
      </c>
      <c r="H152" s="220">
        <v>1</v>
      </c>
      <c r="I152" s="221"/>
      <c r="J152" s="222">
        <f>ROUND(I152*H152,2)</f>
        <v>0</v>
      </c>
      <c r="K152" s="218" t="s">
        <v>965</v>
      </c>
      <c r="L152" s="48"/>
      <c r="M152" s="223" t="s">
        <v>32</v>
      </c>
      <c r="N152" s="224" t="s">
        <v>48</v>
      </c>
      <c r="O152" s="88"/>
      <c r="P152" s="225">
        <f>O152*H152</f>
        <v>0</v>
      </c>
      <c r="Q152" s="225">
        <v>0.083129999999999996</v>
      </c>
      <c r="R152" s="225">
        <f>Q152*H152</f>
        <v>0.083129999999999996</v>
      </c>
      <c r="S152" s="225">
        <v>0</v>
      </c>
      <c r="T152" s="226">
        <f>S152*H152</f>
        <v>0</v>
      </c>
      <c r="U152" s="42"/>
      <c r="V152" s="42"/>
      <c r="W152" s="42"/>
      <c r="X152" s="42"/>
      <c r="Y152" s="42"/>
      <c r="Z152" s="42"/>
      <c r="AA152" s="42"/>
      <c r="AB152" s="42"/>
      <c r="AC152" s="42"/>
      <c r="AD152" s="42"/>
      <c r="AE152" s="42"/>
      <c r="AR152" s="227" t="s">
        <v>226</v>
      </c>
      <c r="AT152" s="227" t="s">
        <v>221</v>
      </c>
      <c r="AU152" s="227" t="s">
        <v>86</v>
      </c>
      <c r="AY152" s="20" t="s">
        <v>219</v>
      </c>
      <c r="BE152" s="228">
        <f>IF(N152="základní",J152,0)</f>
        <v>0</v>
      </c>
      <c r="BF152" s="228">
        <f>IF(N152="snížená",J152,0)</f>
        <v>0</v>
      </c>
      <c r="BG152" s="228">
        <f>IF(N152="zákl. přenesená",J152,0)</f>
        <v>0</v>
      </c>
      <c r="BH152" s="228">
        <f>IF(N152="sníž. přenesená",J152,0)</f>
        <v>0</v>
      </c>
      <c r="BI152" s="228">
        <f>IF(N152="nulová",J152,0)</f>
        <v>0</v>
      </c>
      <c r="BJ152" s="20" t="s">
        <v>84</v>
      </c>
      <c r="BK152" s="228">
        <f>ROUND(I152*H152,2)</f>
        <v>0</v>
      </c>
      <c r="BL152" s="20" t="s">
        <v>226</v>
      </c>
      <c r="BM152" s="227" t="s">
        <v>1482</v>
      </c>
    </row>
    <row r="153" s="13" customFormat="1">
      <c r="A153" s="13"/>
      <c r="B153" s="229"/>
      <c r="C153" s="230"/>
      <c r="D153" s="231" t="s">
        <v>228</v>
      </c>
      <c r="E153" s="232" t="s">
        <v>32</v>
      </c>
      <c r="F153" s="233" t="s">
        <v>1452</v>
      </c>
      <c r="G153" s="230"/>
      <c r="H153" s="234">
        <v>1</v>
      </c>
      <c r="I153" s="235"/>
      <c r="J153" s="230"/>
      <c r="K153" s="230"/>
      <c r="L153" s="236"/>
      <c r="M153" s="237"/>
      <c r="N153" s="238"/>
      <c r="O153" s="238"/>
      <c r="P153" s="238"/>
      <c r="Q153" s="238"/>
      <c r="R153" s="238"/>
      <c r="S153" s="238"/>
      <c r="T153" s="239"/>
      <c r="U153" s="13"/>
      <c r="V153" s="13"/>
      <c r="W153" s="13"/>
      <c r="X153" s="13"/>
      <c r="Y153" s="13"/>
      <c r="Z153" s="13"/>
      <c r="AA153" s="13"/>
      <c r="AB153" s="13"/>
      <c r="AC153" s="13"/>
      <c r="AD153" s="13"/>
      <c r="AE153" s="13"/>
      <c r="AT153" s="240" t="s">
        <v>228</v>
      </c>
      <c r="AU153" s="240" t="s">
        <v>86</v>
      </c>
      <c r="AV153" s="13" t="s">
        <v>86</v>
      </c>
      <c r="AW153" s="13" t="s">
        <v>39</v>
      </c>
      <c r="AX153" s="13" t="s">
        <v>84</v>
      </c>
      <c r="AY153" s="240" t="s">
        <v>219</v>
      </c>
    </row>
    <row r="154" s="2" customFormat="1" ht="24.15" customHeight="1">
      <c r="A154" s="42"/>
      <c r="B154" s="43"/>
      <c r="C154" s="216" t="s">
        <v>390</v>
      </c>
      <c r="D154" s="216" t="s">
        <v>221</v>
      </c>
      <c r="E154" s="217" t="s">
        <v>1483</v>
      </c>
      <c r="F154" s="218" t="s">
        <v>1484</v>
      </c>
      <c r="G154" s="219" t="s">
        <v>259</v>
      </c>
      <c r="H154" s="220">
        <v>3</v>
      </c>
      <c r="I154" s="221"/>
      <c r="J154" s="222">
        <f>ROUND(I154*H154,2)</f>
        <v>0</v>
      </c>
      <c r="K154" s="218" t="s">
        <v>965</v>
      </c>
      <c r="L154" s="48"/>
      <c r="M154" s="223" t="s">
        <v>32</v>
      </c>
      <c r="N154" s="224" t="s">
        <v>48</v>
      </c>
      <c r="O154" s="88"/>
      <c r="P154" s="225">
        <f>O154*H154</f>
        <v>0</v>
      </c>
      <c r="Q154" s="225">
        <v>0.31330000000000002</v>
      </c>
      <c r="R154" s="225">
        <f>Q154*H154</f>
        <v>0.93990000000000007</v>
      </c>
      <c r="S154" s="225">
        <v>0</v>
      </c>
      <c r="T154" s="226">
        <f>S154*H154</f>
        <v>0</v>
      </c>
      <c r="U154" s="42"/>
      <c r="V154" s="42"/>
      <c r="W154" s="42"/>
      <c r="X154" s="42"/>
      <c r="Y154" s="42"/>
      <c r="Z154" s="42"/>
      <c r="AA154" s="42"/>
      <c r="AB154" s="42"/>
      <c r="AC154" s="42"/>
      <c r="AD154" s="42"/>
      <c r="AE154" s="42"/>
      <c r="AR154" s="227" t="s">
        <v>226</v>
      </c>
      <c r="AT154" s="227" t="s">
        <v>221</v>
      </c>
      <c r="AU154" s="227" t="s">
        <v>86</v>
      </c>
      <c r="AY154" s="20" t="s">
        <v>219</v>
      </c>
      <c r="BE154" s="228">
        <f>IF(N154="základní",J154,0)</f>
        <v>0</v>
      </c>
      <c r="BF154" s="228">
        <f>IF(N154="snížená",J154,0)</f>
        <v>0</v>
      </c>
      <c r="BG154" s="228">
        <f>IF(N154="zákl. přenesená",J154,0)</f>
        <v>0</v>
      </c>
      <c r="BH154" s="228">
        <f>IF(N154="sníž. přenesená",J154,0)</f>
        <v>0</v>
      </c>
      <c r="BI154" s="228">
        <f>IF(N154="nulová",J154,0)</f>
        <v>0</v>
      </c>
      <c r="BJ154" s="20" t="s">
        <v>84</v>
      </c>
      <c r="BK154" s="228">
        <f>ROUND(I154*H154,2)</f>
        <v>0</v>
      </c>
      <c r="BL154" s="20" t="s">
        <v>226</v>
      </c>
      <c r="BM154" s="227" t="s">
        <v>1485</v>
      </c>
    </row>
    <row r="155" s="13" customFormat="1">
      <c r="A155" s="13"/>
      <c r="B155" s="229"/>
      <c r="C155" s="230"/>
      <c r="D155" s="231" t="s">
        <v>228</v>
      </c>
      <c r="E155" s="232" t="s">
        <v>32</v>
      </c>
      <c r="F155" s="233" t="s">
        <v>237</v>
      </c>
      <c r="G155" s="230"/>
      <c r="H155" s="234">
        <v>3</v>
      </c>
      <c r="I155" s="235"/>
      <c r="J155" s="230"/>
      <c r="K155" s="230"/>
      <c r="L155" s="236"/>
      <c r="M155" s="237"/>
      <c r="N155" s="238"/>
      <c r="O155" s="238"/>
      <c r="P155" s="238"/>
      <c r="Q155" s="238"/>
      <c r="R155" s="238"/>
      <c r="S155" s="238"/>
      <c r="T155" s="239"/>
      <c r="U155" s="13"/>
      <c r="V155" s="13"/>
      <c r="W155" s="13"/>
      <c r="X155" s="13"/>
      <c r="Y155" s="13"/>
      <c r="Z155" s="13"/>
      <c r="AA155" s="13"/>
      <c r="AB155" s="13"/>
      <c r="AC155" s="13"/>
      <c r="AD155" s="13"/>
      <c r="AE155" s="13"/>
      <c r="AT155" s="240" t="s">
        <v>228</v>
      </c>
      <c r="AU155" s="240" t="s">
        <v>86</v>
      </c>
      <c r="AV155" s="13" t="s">
        <v>86</v>
      </c>
      <c r="AW155" s="13" t="s">
        <v>39</v>
      </c>
      <c r="AX155" s="13" t="s">
        <v>84</v>
      </c>
      <c r="AY155" s="240" t="s">
        <v>219</v>
      </c>
    </row>
    <row r="156" s="2" customFormat="1" ht="37.8" customHeight="1">
      <c r="A156" s="42"/>
      <c r="B156" s="43"/>
      <c r="C156" s="216" t="s">
        <v>394</v>
      </c>
      <c r="D156" s="216" t="s">
        <v>221</v>
      </c>
      <c r="E156" s="217" t="s">
        <v>1486</v>
      </c>
      <c r="F156" s="218" t="s">
        <v>1487</v>
      </c>
      <c r="G156" s="219" t="s">
        <v>259</v>
      </c>
      <c r="H156" s="220">
        <v>17</v>
      </c>
      <c r="I156" s="221"/>
      <c r="J156" s="222">
        <f>ROUND(I156*H156,2)</f>
        <v>0</v>
      </c>
      <c r="K156" s="218" t="s">
        <v>965</v>
      </c>
      <c r="L156" s="48"/>
      <c r="M156" s="223" t="s">
        <v>32</v>
      </c>
      <c r="N156" s="224" t="s">
        <v>48</v>
      </c>
      <c r="O156" s="88"/>
      <c r="P156" s="225">
        <f>O156*H156</f>
        <v>0</v>
      </c>
      <c r="Q156" s="225">
        <v>0.00033</v>
      </c>
      <c r="R156" s="225">
        <f>Q156*H156</f>
        <v>0.0056100000000000004</v>
      </c>
      <c r="S156" s="225">
        <v>0</v>
      </c>
      <c r="T156" s="226">
        <f>S156*H156</f>
        <v>0</v>
      </c>
      <c r="U156" s="42"/>
      <c r="V156" s="42"/>
      <c r="W156" s="42"/>
      <c r="X156" s="42"/>
      <c r="Y156" s="42"/>
      <c r="Z156" s="42"/>
      <c r="AA156" s="42"/>
      <c r="AB156" s="42"/>
      <c r="AC156" s="42"/>
      <c r="AD156" s="42"/>
      <c r="AE156" s="42"/>
      <c r="AR156" s="227" t="s">
        <v>226</v>
      </c>
      <c r="AT156" s="227" t="s">
        <v>221</v>
      </c>
      <c r="AU156" s="227" t="s">
        <v>86</v>
      </c>
      <c r="AY156" s="20" t="s">
        <v>219</v>
      </c>
      <c r="BE156" s="228">
        <f>IF(N156="základní",J156,0)</f>
        <v>0</v>
      </c>
      <c r="BF156" s="228">
        <f>IF(N156="snížená",J156,0)</f>
        <v>0</v>
      </c>
      <c r="BG156" s="228">
        <f>IF(N156="zákl. přenesená",J156,0)</f>
        <v>0</v>
      </c>
      <c r="BH156" s="228">
        <f>IF(N156="sníž. přenesená",J156,0)</f>
        <v>0</v>
      </c>
      <c r="BI156" s="228">
        <f>IF(N156="nulová",J156,0)</f>
        <v>0</v>
      </c>
      <c r="BJ156" s="20" t="s">
        <v>84</v>
      </c>
      <c r="BK156" s="228">
        <f>ROUND(I156*H156,2)</f>
        <v>0</v>
      </c>
      <c r="BL156" s="20" t="s">
        <v>226</v>
      </c>
      <c r="BM156" s="227" t="s">
        <v>1488</v>
      </c>
    </row>
    <row r="157" s="13" customFormat="1">
      <c r="A157" s="13"/>
      <c r="B157" s="229"/>
      <c r="C157" s="230"/>
      <c r="D157" s="231" t="s">
        <v>228</v>
      </c>
      <c r="E157" s="232" t="s">
        <v>32</v>
      </c>
      <c r="F157" s="233" t="s">
        <v>1489</v>
      </c>
      <c r="G157" s="230"/>
      <c r="H157" s="234">
        <v>17</v>
      </c>
      <c r="I157" s="235"/>
      <c r="J157" s="230"/>
      <c r="K157" s="230"/>
      <c r="L157" s="236"/>
      <c r="M157" s="237"/>
      <c r="N157" s="238"/>
      <c r="O157" s="238"/>
      <c r="P157" s="238"/>
      <c r="Q157" s="238"/>
      <c r="R157" s="238"/>
      <c r="S157" s="238"/>
      <c r="T157" s="239"/>
      <c r="U157" s="13"/>
      <c r="V157" s="13"/>
      <c r="W157" s="13"/>
      <c r="X157" s="13"/>
      <c r="Y157" s="13"/>
      <c r="Z157" s="13"/>
      <c r="AA157" s="13"/>
      <c r="AB157" s="13"/>
      <c r="AC157" s="13"/>
      <c r="AD157" s="13"/>
      <c r="AE157" s="13"/>
      <c r="AT157" s="240" t="s">
        <v>228</v>
      </c>
      <c r="AU157" s="240" t="s">
        <v>86</v>
      </c>
      <c r="AV157" s="13" t="s">
        <v>86</v>
      </c>
      <c r="AW157" s="13" t="s">
        <v>39</v>
      </c>
      <c r="AX157" s="13" t="s">
        <v>84</v>
      </c>
      <c r="AY157" s="240" t="s">
        <v>219</v>
      </c>
    </row>
    <row r="158" s="2" customFormat="1" ht="16.5" customHeight="1">
      <c r="A158" s="42"/>
      <c r="B158" s="43"/>
      <c r="C158" s="216" t="s">
        <v>398</v>
      </c>
      <c r="D158" s="216" t="s">
        <v>221</v>
      </c>
      <c r="E158" s="217" t="s">
        <v>1490</v>
      </c>
      <c r="F158" s="218" t="s">
        <v>1491</v>
      </c>
      <c r="G158" s="219" t="s">
        <v>259</v>
      </c>
      <c r="H158" s="220">
        <v>10</v>
      </c>
      <c r="I158" s="221"/>
      <c r="J158" s="222">
        <f>ROUND(I158*H158,2)</f>
        <v>0</v>
      </c>
      <c r="K158" s="218" t="s">
        <v>965</v>
      </c>
      <c r="L158" s="48"/>
      <c r="M158" s="223" t="s">
        <v>32</v>
      </c>
      <c r="N158" s="224" t="s">
        <v>48</v>
      </c>
      <c r="O158" s="88"/>
      <c r="P158" s="225">
        <f>O158*H158</f>
        <v>0</v>
      </c>
      <c r="Q158" s="225">
        <v>0.00033</v>
      </c>
      <c r="R158" s="225">
        <f>Q158*H158</f>
        <v>0.0033</v>
      </c>
      <c r="S158" s="225">
        <v>0</v>
      </c>
      <c r="T158" s="226">
        <f>S158*H158</f>
        <v>0</v>
      </c>
      <c r="U158" s="42"/>
      <c r="V158" s="42"/>
      <c r="W158" s="42"/>
      <c r="X158" s="42"/>
      <c r="Y158" s="42"/>
      <c r="Z158" s="42"/>
      <c r="AA158" s="42"/>
      <c r="AB158" s="42"/>
      <c r="AC158" s="42"/>
      <c r="AD158" s="42"/>
      <c r="AE158" s="42"/>
      <c r="AR158" s="227" t="s">
        <v>226</v>
      </c>
      <c r="AT158" s="227" t="s">
        <v>221</v>
      </c>
      <c r="AU158" s="227" t="s">
        <v>86</v>
      </c>
      <c r="AY158" s="20" t="s">
        <v>219</v>
      </c>
      <c r="BE158" s="228">
        <f>IF(N158="základní",J158,0)</f>
        <v>0</v>
      </c>
      <c r="BF158" s="228">
        <f>IF(N158="snížená",J158,0)</f>
        <v>0</v>
      </c>
      <c r="BG158" s="228">
        <f>IF(N158="zákl. přenesená",J158,0)</f>
        <v>0</v>
      </c>
      <c r="BH158" s="228">
        <f>IF(N158="sníž. přenesená",J158,0)</f>
        <v>0</v>
      </c>
      <c r="BI158" s="228">
        <f>IF(N158="nulová",J158,0)</f>
        <v>0</v>
      </c>
      <c r="BJ158" s="20" t="s">
        <v>84</v>
      </c>
      <c r="BK158" s="228">
        <f>ROUND(I158*H158,2)</f>
        <v>0</v>
      </c>
      <c r="BL158" s="20" t="s">
        <v>226</v>
      </c>
      <c r="BM158" s="227" t="s">
        <v>1492</v>
      </c>
    </row>
    <row r="159" s="13" customFormat="1">
      <c r="A159" s="13"/>
      <c r="B159" s="229"/>
      <c r="C159" s="230"/>
      <c r="D159" s="231" t="s">
        <v>228</v>
      </c>
      <c r="E159" s="232" t="s">
        <v>32</v>
      </c>
      <c r="F159" s="233" t="s">
        <v>273</v>
      </c>
      <c r="G159" s="230"/>
      <c r="H159" s="234">
        <v>10</v>
      </c>
      <c r="I159" s="235"/>
      <c r="J159" s="230"/>
      <c r="K159" s="230"/>
      <c r="L159" s="236"/>
      <c r="M159" s="237"/>
      <c r="N159" s="238"/>
      <c r="O159" s="238"/>
      <c r="P159" s="238"/>
      <c r="Q159" s="238"/>
      <c r="R159" s="238"/>
      <c r="S159" s="238"/>
      <c r="T159" s="239"/>
      <c r="U159" s="13"/>
      <c r="V159" s="13"/>
      <c r="W159" s="13"/>
      <c r="X159" s="13"/>
      <c r="Y159" s="13"/>
      <c r="Z159" s="13"/>
      <c r="AA159" s="13"/>
      <c r="AB159" s="13"/>
      <c r="AC159" s="13"/>
      <c r="AD159" s="13"/>
      <c r="AE159" s="13"/>
      <c r="AT159" s="240" t="s">
        <v>228</v>
      </c>
      <c r="AU159" s="240" t="s">
        <v>86</v>
      </c>
      <c r="AV159" s="13" t="s">
        <v>86</v>
      </c>
      <c r="AW159" s="13" t="s">
        <v>39</v>
      </c>
      <c r="AX159" s="13" t="s">
        <v>84</v>
      </c>
      <c r="AY159" s="240" t="s">
        <v>219</v>
      </c>
    </row>
    <row r="160" s="2" customFormat="1" ht="24.15" customHeight="1">
      <c r="A160" s="42"/>
      <c r="B160" s="43"/>
      <c r="C160" s="216" t="s">
        <v>402</v>
      </c>
      <c r="D160" s="216" t="s">
        <v>221</v>
      </c>
      <c r="E160" s="217" t="s">
        <v>1493</v>
      </c>
      <c r="F160" s="218" t="s">
        <v>1494</v>
      </c>
      <c r="G160" s="219" t="s">
        <v>224</v>
      </c>
      <c r="H160" s="220">
        <v>5</v>
      </c>
      <c r="I160" s="221"/>
      <c r="J160" s="222">
        <f>ROUND(I160*H160,2)</f>
        <v>0</v>
      </c>
      <c r="K160" s="218" t="s">
        <v>965</v>
      </c>
      <c r="L160" s="48"/>
      <c r="M160" s="223" t="s">
        <v>32</v>
      </c>
      <c r="N160" s="224" t="s">
        <v>48</v>
      </c>
      <c r="O160" s="88"/>
      <c r="P160" s="225">
        <f>O160*H160</f>
        <v>0</v>
      </c>
      <c r="Q160" s="225">
        <v>2.45329</v>
      </c>
      <c r="R160" s="225">
        <f>Q160*H160</f>
        <v>12.266449999999999</v>
      </c>
      <c r="S160" s="225">
        <v>0</v>
      </c>
      <c r="T160" s="226">
        <f>S160*H160</f>
        <v>0</v>
      </c>
      <c r="U160" s="42"/>
      <c r="V160" s="42"/>
      <c r="W160" s="42"/>
      <c r="X160" s="42"/>
      <c r="Y160" s="42"/>
      <c r="Z160" s="42"/>
      <c r="AA160" s="42"/>
      <c r="AB160" s="42"/>
      <c r="AC160" s="42"/>
      <c r="AD160" s="42"/>
      <c r="AE160" s="42"/>
      <c r="AR160" s="227" t="s">
        <v>226</v>
      </c>
      <c r="AT160" s="227" t="s">
        <v>221</v>
      </c>
      <c r="AU160" s="227" t="s">
        <v>86</v>
      </c>
      <c r="AY160" s="20" t="s">
        <v>219</v>
      </c>
      <c r="BE160" s="228">
        <f>IF(N160="základní",J160,0)</f>
        <v>0</v>
      </c>
      <c r="BF160" s="228">
        <f>IF(N160="snížená",J160,0)</f>
        <v>0</v>
      </c>
      <c r="BG160" s="228">
        <f>IF(N160="zákl. přenesená",J160,0)</f>
        <v>0</v>
      </c>
      <c r="BH160" s="228">
        <f>IF(N160="sníž. přenesená",J160,0)</f>
        <v>0</v>
      </c>
      <c r="BI160" s="228">
        <f>IF(N160="nulová",J160,0)</f>
        <v>0</v>
      </c>
      <c r="BJ160" s="20" t="s">
        <v>84</v>
      </c>
      <c r="BK160" s="228">
        <f>ROUND(I160*H160,2)</f>
        <v>0</v>
      </c>
      <c r="BL160" s="20" t="s">
        <v>226</v>
      </c>
      <c r="BM160" s="227" t="s">
        <v>1495</v>
      </c>
    </row>
    <row r="161" s="13" customFormat="1">
      <c r="A161" s="13"/>
      <c r="B161" s="229"/>
      <c r="C161" s="230"/>
      <c r="D161" s="231" t="s">
        <v>228</v>
      </c>
      <c r="E161" s="232" t="s">
        <v>32</v>
      </c>
      <c r="F161" s="233" t="s">
        <v>246</v>
      </c>
      <c r="G161" s="230"/>
      <c r="H161" s="234">
        <v>5</v>
      </c>
      <c r="I161" s="235"/>
      <c r="J161" s="230"/>
      <c r="K161" s="230"/>
      <c r="L161" s="236"/>
      <c r="M161" s="237"/>
      <c r="N161" s="238"/>
      <c r="O161" s="238"/>
      <c r="P161" s="238"/>
      <c r="Q161" s="238"/>
      <c r="R161" s="238"/>
      <c r="S161" s="238"/>
      <c r="T161" s="239"/>
      <c r="U161" s="13"/>
      <c r="V161" s="13"/>
      <c r="W161" s="13"/>
      <c r="X161" s="13"/>
      <c r="Y161" s="13"/>
      <c r="Z161" s="13"/>
      <c r="AA161" s="13"/>
      <c r="AB161" s="13"/>
      <c r="AC161" s="13"/>
      <c r="AD161" s="13"/>
      <c r="AE161" s="13"/>
      <c r="AT161" s="240" t="s">
        <v>228</v>
      </c>
      <c r="AU161" s="240" t="s">
        <v>86</v>
      </c>
      <c r="AV161" s="13" t="s">
        <v>86</v>
      </c>
      <c r="AW161" s="13" t="s">
        <v>39</v>
      </c>
      <c r="AX161" s="13" t="s">
        <v>84</v>
      </c>
      <c r="AY161" s="240" t="s">
        <v>219</v>
      </c>
    </row>
    <row r="162" s="2" customFormat="1" ht="21.75" customHeight="1">
      <c r="A162" s="42"/>
      <c r="B162" s="43"/>
      <c r="C162" s="216" t="s">
        <v>406</v>
      </c>
      <c r="D162" s="216" t="s">
        <v>221</v>
      </c>
      <c r="E162" s="217" t="s">
        <v>1496</v>
      </c>
      <c r="F162" s="218" t="s">
        <v>1497</v>
      </c>
      <c r="G162" s="219" t="s">
        <v>280</v>
      </c>
      <c r="H162" s="220">
        <v>15</v>
      </c>
      <c r="I162" s="221"/>
      <c r="J162" s="222">
        <f>ROUND(I162*H162,2)</f>
        <v>0</v>
      </c>
      <c r="K162" s="218" t="s">
        <v>32</v>
      </c>
      <c r="L162" s="48"/>
      <c r="M162" s="223" t="s">
        <v>32</v>
      </c>
      <c r="N162" s="224" t="s">
        <v>48</v>
      </c>
      <c r="O162" s="88"/>
      <c r="P162" s="225">
        <f>O162*H162</f>
        <v>0</v>
      </c>
      <c r="Q162" s="225">
        <v>0</v>
      </c>
      <c r="R162" s="225">
        <f>Q162*H162</f>
        <v>0</v>
      </c>
      <c r="S162" s="225">
        <v>0</v>
      </c>
      <c r="T162" s="226">
        <f>S162*H162</f>
        <v>0</v>
      </c>
      <c r="U162" s="42"/>
      <c r="V162" s="42"/>
      <c r="W162" s="42"/>
      <c r="X162" s="42"/>
      <c r="Y162" s="42"/>
      <c r="Z162" s="42"/>
      <c r="AA162" s="42"/>
      <c r="AB162" s="42"/>
      <c r="AC162" s="42"/>
      <c r="AD162" s="42"/>
      <c r="AE162" s="42"/>
      <c r="AR162" s="227" t="s">
        <v>226</v>
      </c>
      <c r="AT162" s="227" t="s">
        <v>221</v>
      </c>
      <c r="AU162" s="227" t="s">
        <v>86</v>
      </c>
      <c r="AY162" s="20" t="s">
        <v>219</v>
      </c>
      <c r="BE162" s="228">
        <f>IF(N162="základní",J162,0)</f>
        <v>0</v>
      </c>
      <c r="BF162" s="228">
        <f>IF(N162="snížená",J162,0)</f>
        <v>0</v>
      </c>
      <c r="BG162" s="228">
        <f>IF(N162="zákl. přenesená",J162,0)</f>
        <v>0</v>
      </c>
      <c r="BH162" s="228">
        <f>IF(N162="sníž. přenesená",J162,0)</f>
        <v>0</v>
      </c>
      <c r="BI162" s="228">
        <f>IF(N162="nulová",J162,0)</f>
        <v>0</v>
      </c>
      <c r="BJ162" s="20" t="s">
        <v>84</v>
      </c>
      <c r="BK162" s="228">
        <f>ROUND(I162*H162,2)</f>
        <v>0</v>
      </c>
      <c r="BL162" s="20" t="s">
        <v>226</v>
      </c>
      <c r="BM162" s="227" t="s">
        <v>1498</v>
      </c>
    </row>
    <row r="163" s="2" customFormat="1">
      <c r="A163" s="42"/>
      <c r="B163" s="43"/>
      <c r="C163" s="44"/>
      <c r="D163" s="231" t="s">
        <v>663</v>
      </c>
      <c r="E163" s="44"/>
      <c r="F163" s="276" t="s">
        <v>1499</v>
      </c>
      <c r="G163" s="44"/>
      <c r="H163" s="44"/>
      <c r="I163" s="277"/>
      <c r="J163" s="44"/>
      <c r="K163" s="44"/>
      <c r="L163" s="48"/>
      <c r="M163" s="278"/>
      <c r="N163" s="279"/>
      <c r="O163" s="88"/>
      <c r="P163" s="88"/>
      <c r="Q163" s="88"/>
      <c r="R163" s="88"/>
      <c r="S163" s="88"/>
      <c r="T163" s="89"/>
      <c r="U163" s="42"/>
      <c r="V163" s="42"/>
      <c r="W163" s="42"/>
      <c r="X163" s="42"/>
      <c r="Y163" s="42"/>
      <c r="Z163" s="42"/>
      <c r="AA163" s="42"/>
      <c r="AB163" s="42"/>
      <c r="AC163" s="42"/>
      <c r="AD163" s="42"/>
      <c r="AE163" s="42"/>
      <c r="AT163" s="20" t="s">
        <v>663</v>
      </c>
      <c r="AU163" s="20" t="s">
        <v>86</v>
      </c>
    </row>
    <row r="164" s="12" customFormat="1" ht="25.92" customHeight="1">
      <c r="A164" s="12"/>
      <c r="B164" s="200"/>
      <c r="C164" s="201"/>
      <c r="D164" s="202" t="s">
        <v>76</v>
      </c>
      <c r="E164" s="203" t="s">
        <v>533</v>
      </c>
      <c r="F164" s="203" t="s">
        <v>534</v>
      </c>
      <c r="G164" s="201"/>
      <c r="H164" s="201"/>
      <c r="I164" s="204"/>
      <c r="J164" s="205">
        <f>BK164</f>
        <v>0</v>
      </c>
      <c r="K164" s="201"/>
      <c r="L164" s="206"/>
      <c r="M164" s="207"/>
      <c r="N164" s="208"/>
      <c r="O164" s="208"/>
      <c r="P164" s="209">
        <f>SUM(P165:P189)</f>
        <v>0</v>
      </c>
      <c r="Q164" s="208"/>
      <c r="R164" s="209">
        <f>SUM(R165:R189)</f>
        <v>0</v>
      </c>
      <c r="S164" s="208"/>
      <c r="T164" s="210">
        <f>SUM(T165:T189)</f>
        <v>0</v>
      </c>
      <c r="U164" s="12"/>
      <c r="V164" s="12"/>
      <c r="W164" s="12"/>
      <c r="X164" s="12"/>
      <c r="Y164" s="12"/>
      <c r="Z164" s="12"/>
      <c r="AA164" s="12"/>
      <c r="AB164" s="12"/>
      <c r="AC164" s="12"/>
      <c r="AD164" s="12"/>
      <c r="AE164" s="12"/>
      <c r="AR164" s="211" t="s">
        <v>226</v>
      </c>
      <c r="AT164" s="212" t="s">
        <v>76</v>
      </c>
      <c r="AU164" s="212" t="s">
        <v>77</v>
      </c>
      <c r="AY164" s="211" t="s">
        <v>219</v>
      </c>
      <c r="BK164" s="213">
        <f>SUM(BK165:BK189)</f>
        <v>0</v>
      </c>
    </row>
    <row r="165" s="2" customFormat="1" ht="37.8" customHeight="1">
      <c r="A165" s="42"/>
      <c r="B165" s="43"/>
      <c r="C165" s="216" t="s">
        <v>410</v>
      </c>
      <c r="D165" s="216" t="s">
        <v>221</v>
      </c>
      <c r="E165" s="217" t="s">
        <v>565</v>
      </c>
      <c r="F165" s="218" t="s">
        <v>566</v>
      </c>
      <c r="G165" s="219" t="s">
        <v>567</v>
      </c>
      <c r="H165" s="220">
        <v>118.2</v>
      </c>
      <c r="I165" s="221"/>
      <c r="J165" s="222">
        <f>ROUND(I165*H165,2)</f>
        <v>0</v>
      </c>
      <c r="K165" s="218" t="s">
        <v>225</v>
      </c>
      <c r="L165" s="48"/>
      <c r="M165" s="223" t="s">
        <v>32</v>
      </c>
      <c r="N165" s="224" t="s">
        <v>48</v>
      </c>
      <c r="O165" s="88"/>
      <c r="P165" s="225">
        <f>O165*H165</f>
        <v>0</v>
      </c>
      <c r="Q165" s="225">
        <v>0</v>
      </c>
      <c r="R165" s="225">
        <f>Q165*H165</f>
        <v>0</v>
      </c>
      <c r="S165" s="225">
        <v>0</v>
      </c>
      <c r="T165" s="226">
        <f>S165*H165</f>
        <v>0</v>
      </c>
      <c r="U165" s="42"/>
      <c r="V165" s="42"/>
      <c r="W165" s="42"/>
      <c r="X165" s="42"/>
      <c r="Y165" s="42"/>
      <c r="Z165" s="42"/>
      <c r="AA165" s="42"/>
      <c r="AB165" s="42"/>
      <c r="AC165" s="42"/>
      <c r="AD165" s="42"/>
      <c r="AE165" s="42"/>
      <c r="AR165" s="227" t="s">
        <v>241</v>
      </c>
      <c r="AT165" s="227" t="s">
        <v>221</v>
      </c>
      <c r="AU165" s="227" t="s">
        <v>84</v>
      </c>
      <c r="AY165" s="20" t="s">
        <v>219</v>
      </c>
      <c r="BE165" s="228">
        <f>IF(N165="základní",J165,0)</f>
        <v>0</v>
      </c>
      <c r="BF165" s="228">
        <f>IF(N165="snížená",J165,0)</f>
        <v>0</v>
      </c>
      <c r="BG165" s="228">
        <f>IF(N165="zákl. přenesená",J165,0)</f>
        <v>0</v>
      </c>
      <c r="BH165" s="228">
        <f>IF(N165="sníž. přenesená",J165,0)</f>
        <v>0</v>
      </c>
      <c r="BI165" s="228">
        <f>IF(N165="nulová",J165,0)</f>
        <v>0</v>
      </c>
      <c r="BJ165" s="20" t="s">
        <v>84</v>
      </c>
      <c r="BK165" s="228">
        <f>ROUND(I165*H165,2)</f>
        <v>0</v>
      </c>
      <c r="BL165" s="20" t="s">
        <v>241</v>
      </c>
      <c r="BM165" s="227" t="s">
        <v>1500</v>
      </c>
    </row>
    <row r="166" s="13" customFormat="1">
      <c r="A166" s="13"/>
      <c r="B166" s="229"/>
      <c r="C166" s="230"/>
      <c r="D166" s="231" t="s">
        <v>228</v>
      </c>
      <c r="E166" s="232" t="s">
        <v>32</v>
      </c>
      <c r="F166" s="233" t="s">
        <v>1501</v>
      </c>
      <c r="G166" s="230"/>
      <c r="H166" s="234">
        <v>118.2</v>
      </c>
      <c r="I166" s="235"/>
      <c r="J166" s="230"/>
      <c r="K166" s="230"/>
      <c r="L166" s="236"/>
      <c r="M166" s="237"/>
      <c r="N166" s="238"/>
      <c r="O166" s="238"/>
      <c r="P166" s="238"/>
      <c r="Q166" s="238"/>
      <c r="R166" s="238"/>
      <c r="S166" s="238"/>
      <c r="T166" s="239"/>
      <c r="U166" s="13"/>
      <c r="V166" s="13"/>
      <c r="W166" s="13"/>
      <c r="X166" s="13"/>
      <c r="Y166" s="13"/>
      <c r="Z166" s="13"/>
      <c r="AA166" s="13"/>
      <c r="AB166" s="13"/>
      <c r="AC166" s="13"/>
      <c r="AD166" s="13"/>
      <c r="AE166" s="13"/>
      <c r="AT166" s="240" t="s">
        <v>228</v>
      </c>
      <c r="AU166" s="240" t="s">
        <v>84</v>
      </c>
      <c r="AV166" s="13" t="s">
        <v>86</v>
      </c>
      <c r="AW166" s="13" t="s">
        <v>39</v>
      </c>
      <c r="AX166" s="13" t="s">
        <v>77</v>
      </c>
      <c r="AY166" s="240" t="s">
        <v>219</v>
      </c>
    </row>
    <row r="167" s="14" customFormat="1">
      <c r="A167" s="14"/>
      <c r="B167" s="241"/>
      <c r="C167" s="242"/>
      <c r="D167" s="231" t="s">
        <v>228</v>
      </c>
      <c r="E167" s="243" t="s">
        <v>32</v>
      </c>
      <c r="F167" s="244" t="s">
        <v>231</v>
      </c>
      <c r="G167" s="242"/>
      <c r="H167" s="245">
        <v>118.2</v>
      </c>
      <c r="I167" s="246"/>
      <c r="J167" s="242"/>
      <c r="K167" s="242"/>
      <c r="L167" s="247"/>
      <c r="M167" s="248"/>
      <c r="N167" s="249"/>
      <c r="O167" s="249"/>
      <c r="P167" s="249"/>
      <c r="Q167" s="249"/>
      <c r="R167" s="249"/>
      <c r="S167" s="249"/>
      <c r="T167" s="250"/>
      <c r="U167" s="14"/>
      <c r="V167" s="14"/>
      <c r="W167" s="14"/>
      <c r="X167" s="14"/>
      <c r="Y167" s="14"/>
      <c r="Z167" s="14"/>
      <c r="AA167" s="14"/>
      <c r="AB167" s="14"/>
      <c r="AC167" s="14"/>
      <c r="AD167" s="14"/>
      <c r="AE167" s="14"/>
      <c r="AT167" s="251" t="s">
        <v>228</v>
      </c>
      <c r="AU167" s="251" t="s">
        <v>84</v>
      </c>
      <c r="AV167" s="14" t="s">
        <v>226</v>
      </c>
      <c r="AW167" s="14" t="s">
        <v>39</v>
      </c>
      <c r="AX167" s="14" t="s">
        <v>84</v>
      </c>
      <c r="AY167" s="251" t="s">
        <v>219</v>
      </c>
    </row>
    <row r="168" s="2" customFormat="1" ht="37.8" customHeight="1">
      <c r="A168" s="42"/>
      <c r="B168" s="43"/>
      <c r="C168" s="216" t="s">
        <v>414</v>
      </c>
      <c r="D168" s="216" t="s">
        <v>221</v>
      </c>
      <c r="E168" s="217" t="s">
        <v>565</v>
      </c>
      <c r="F168" s="218" t="s">
        <v>566</v>
      </c>
      <c r="G168" s="219" t="s">
        <v>567</v>
      </c>
      <c r="H168" s="220">
        <v>34.491999999999997</v>
      </c>
      <c r="I168" s="221"/>
      <c r="J168" s="222">
        <f>ROUND(I168*H168,2)</f>
        <v>0</v>
      </c>
      <c r="K168" s="218" t="s">
        <v>225</v>
      </c>
      <c r="L168" s="48"/>
      <c r="M168" s="223" t="s">
        <v>32</v>
      </c>
      <c r="N168" s="224" t="s">
        <v>48</v>
      </c>
      <c r="O168" s="88"/>
      <c r="P168" s="225">
        <f>O168*H168</f>
        <v>0</v>
      </c>
      <c r="Q168" s="225">
        <v>0</v>
      </c>
      <c r="R168" s="225">
        <f>Q168*H168</f>
        <v>0</v>
      </c>
      <c r="S168" s="225">
        <v>0</v>
      </c>
      <c r="T168" s="226">
        <f>S168*H168</f>
        <v>0</v>
      </c>
      <c r="U168" s="42"/>
      <c r="V168" s="42"/>
      <c r="W168" s="42"/>
      <c r="X168" s="42"/>
      <c r="Y168" s="42"/>
      <c r="Z168" s="42"/>
      <c r="AA168" s="42"/>
      <c r="AB168" s="42"/>
      <c r="AC168" s="42"/>
      <c r="AD168" s="42"/>
      <c r="AE168" s="42"/>
      <c r="AR168" s="227" t="s">
        <v>241</v>
      </c>
      <c r="AT168" s="227" t="s">
        <v>221</v>
      </c>
      <c r="AU168" s="227" t="s">
        <v>84</v>
      </c>
      <c r="AY168" s="20" t="s">
        <v>219</v>
      </c>
      <c r="BE168" s="228">
        <f>IF(N168="základní",J168,0)</f>
        <v>0</v>
      </c>
      <c r="BF168" s="228">
        <f>IF(N168="snížená",J168,0)</f>
        <v>0</v>
      </c>
      <c r="BG168" s="228">
        <f>IF(N168="zákl. přenesená",J168,0)</f>
        <v>0</v>
      </c>
      <c r="BH168" s="228">
        <f>IF(N168="sníž. přenesená",J168,0)</f>
        <v>0</v>
      </c>
      <c r="BI168" s="228">
        <f>IF(N168="nulová",J168,0)</f>
        <v>0</v>
      </c>
      <c r="BJ168" s="20" t="s">
        <v>84</v>
      </c>
      <c r="BK168" s="228">
        <f>ROUND(I168*H168,2)</f>
        <v>0</v>
      </c>
      <c r="BL168" s="20" t="s">
        <v>241</v>
      </c>
      <c r="BM168" s="227" t="s">
        <v>1502</v>
      </c>
    </row>
    <row r="169" s="13" customFormat="1">
      <c r="A169" s="13"/>
      <c r="B169" s="229"/>
      <c r="C169" s="230"/>
      <c r="D169" s="231" t="s">
        <v>228</v>
      </c>
      <c r="E169" s="232" t="s">
        <v>32</v>
      </c>
      <c r="F169" s="233" t="s">
        <v>1503</v>
      </c>
      <c r="G169" s="230"/>
      <c r="H169" s="234">
        <v>34.491999999999997</v>
      </c>
      <c r="I169" s="235"/>
      <c r="J169" s="230"/>
      <c r="K169" s="230"/>
      <c r="L169" s="236"/>
      <c r="M169" s="237"/>
      <c r="N169" s="238"/>
      <c r="O169" s="238"/>
      <c r="P169" s="238"/>
      <c r="Q169" s="238"/>
      <c r="R169" s="238"/>
      <c r="S169" s="238"/>
      <c r="T169" s="239"/>
      <c r="U169" s="13"/>
      <c r="V169" s="13"/>
      <c r="W169" s="13"/>
      <c r="X169" s="13"/>
      <c r="Y169" s="13"/>
      <c r="Z169" s="13"/>
      <c r="AA169" s="13"/>
      <c r="AB169" s="13"/>
      <c r="AC169" s="13"/>
      <c r="AD169" s="13"/>
      <c r="AE169" s="13"/>
      <c r="AT169" s="240" t="s">
        <v>228</v>
      </c>
      <c r="AU169" s="240" t="s">
        <v>84</v>
      </c>
      <c r="AV169" s="13" t="s">
        <v>86</v>
      </c>
      <c r="AW169" s="13" t="s">
        <v>39</v>
      </c>
      <c r="AX169" s="13" t="s">
        <v>84</v>
      </c>
      <c r="AY169" s="240" t="s">
        <v>219</v>
      </c>
    </row>
    <row r="170" s="2" customFormat="1" ht="44.25" customHeight="1">
      <c r="A170" s="42"/>
      <c r="B170" s="43"/>
      <c r="C170" s="216" t="s">
        <v>419</v>
      </c>
      <c r="D170" s="216" t="s">
        <v>221</v>
      </c>
      <c r="E170" s="217" t="s">
        <v>572</v>
      </c>
      <c r="F170" s="218" t="s">
        <v>573</v>
      </c>
      <c r="G170" s="219" t="s">
        <v>567</v>
      </c>
      <c r="H170" s="220">
        <v>34.491999999999997</v>
      </c>
      <c r="I170" s="221"/>
      <c r="J170" s="222">
        <f>ROUND(I170*H170,2)</f>
        <v>0</v>
      </c>
      <c r="K170" s="218" t="s">
        <v>225</v>
      </c>
      <c r="L170" s="48"/>
      <c r="M170" s="223" t="s">
        <v>32</v>
      </c>
      <c r="N170" s="224" t="s">
        <v>48</v>
      </c>
      <c r="O170" s="88"/>
      <c r="P170" s="225">
        <f>O170*H170</f>
        <v>0</v>
      </c>
      <c r="Q170" s="225">
        <v>0</v>
      </c>
      <c r="R170" s="225">
        <f>Q170*H170</f>
        <v>0</v>
      </c>
      <c r="S170" s="225">
        <v>0</v>
      </c>
      <c r="T170" s="226">
        <f>S170*H170</f>
        <v>0</v>
      </c>
      <c r="U170" s="42"/>
      <c r="V170" s="42"/>
      <c r="W170" s="42"/>
      <c r="X170" s="42"/>
      <c r="Y170" s="42"/>
      <c r="Z170" s="42"/>
      <c r="AA170" s="42"/>
      <c r="AB170" s="42"/>
      <c r="AC170" s="42"/>
      <c r="AD170" s="42"/>
      <c r="AE170" s="42"/>
      <c r="AR170" s="227" t="s">
        <v>241</v>
      </c>
      <c r="AT170" s="227" t="s">
        <v>221</v>
      </c>
      <c r="AU170" s="227" t="s">
        <v>84</v>
      </c>
      <c r="AY170" s="20" t="s">
        <v>219</v>
      </c>
      <c r="BE170" s="228">
        <f>IF(N170="základní",J170,0)</f>
        <v>0</v>
      </c>
      <c r="BF170" s="228">
        <f>IF(N170="snížená",J170,0)</f>
        <v>0</v>
      </c>
      <c r="BG170" s="228">
        <f>IF(N170="zákl. přenesená",J170,0)</f>
        <v>0</v>
      </c>
      <c r="BH170" s="228">
        <f>IF(N170="sníž. přenesená",J170,0)</f>
        <v>0</v>
      </c>
      <c r="BI170" s="228">
        <f>IF(N170="nulová",J170,0)</f>
        <v>0</v>
      </c>
      <c r="BJ170" s="20" t="s">
        <v>84</v>
      </c>
      <c r="BK170" s="228">
        <f>ROUND(I170*H170,2)</f>
        <v>0</v>
      </c>
      <c r="BL170" s="20" t="s">
        <v>241</v>
      </c>
      <c r="BM170" s="227" t="s">
        <v>1504</v>
      </c>
    </row>
    <row r="171" s="2" customFormat="1" ht="49.05" customHeight="1">
      <c r="A171" s="42"/>
      <c r="B171" s="43"/>
      <c r="C171" s="216" t="s">
        <v>423</v>
      </c>
      <c r="D171" s="216" t="s">
        <v>221</v>
      </c>
      <c r="E171" s="217" t="s">
        <v>619</v>
      </c>
      <c r="F171" s="218" t="s">
        <v>620</v>
      </c>
      <c r="G171" s="219" t="s">
        <v>567</v>
      </c>
      <c r="H171" s="220">
        <v>20.114999999999998</v>
      </c>
      <c r="I171" s="221"/>
      <c r="J171" s="222">
        <f>ROUND(I171*H171,2)</f>
        <v>0</v>
      </c>
      <c r="K171" s="218" t="s">
        <v>225</v>
      </c>
      <c r="L171" s="48"/>
      <c r="M171" s="223" t="s">
        <v>32</v>
      </c>
      <c r="N171" s="224" t="s">
        <v>48</v>
      </c>
      <c r="O171" s="88"/>
      <c r="P171" s="225">
        <f>O171*H171</f>
        <v>0</v>
      </c>
      <c r="Q171" s="225">
        <v>0</v>
      </c>
      <c r="R171" s="225">
        <f>Q171*H171</f>
        <v>0</v>
      </c>
      <c r="S171" s="225">
        <v>0</v>
      </c>
      <c r="T171" s="226">
        <f>S171*H171</f>
        <v>0</v>
      </c>
      <c r="U171" s="42"/>
      <c r="V171" s="42"/>
      <c r="W171" s="42"/>
      <c r="X171" s="42"/>
      <c r="Y171" s="42"/>
      <c r="Z171" s="42"/>
      <c r="AA171" s="42"/>
      <c r="AB171" s="42"/>
      <c r="AC171" s="42"/>
      <c r="AD171" s="42"/>
      <c r="AE171" s="42"/>
      <c r="AR171" s="227" t="s">
        <v>241</v>
      </c>
      <c r="AT171" s="227" t="s">
        <v>221</v>
      </c>
      <c r="AU171" s="227" t="s">
        <v>84</v>
      </c>
      <c r="AY171" s="20" t="s">
        <v>219</v>
      </c>
      <c r="BE171" s="228">
        <f>IF(N171="základní",J171,0)</f>
        <v>0</v>
      </c>
      <c r="BF171" s="228">
        <f>IF(N171="snížená",J171,0)</f>
        <v>0</v>
      </c>
      <c r="BG171" s="228">
        <f>IF(N171="zákl. přenesená",J171,0)</f>
        <v>0</v>
      </c>
      <c r="BH171" s="228">
        <f>IF(N171="sníž. přenesená",J171,0)</f>
        <v>0</v>
      </c>
      <c r="BI171" s="228">
        <f>IF(N171="nulová",J171,0)</f>
        <v>0</v>
      </c>
      <c r="BJ171" s="20" t="s">
        <v>84</v>
      </c>
      <c r="BK171" s="228">
        <f>ROUND(I171*H171,2)</f>
        <v>0</v>
      </c>
      <c r="BL171" s="20" t="s">
        <v>241</v>
      </c>
      <c r="BM171" s="227" t="s">
        <v>1505</v>
      </c>
    </row>
    <row r="172" s="15" customFormat="1">
      <c r="A172" s="15"/>
      <c r="B172" s="266"/>
      <c r="C172" s="267"/>
      <c r="D172" s="231" t="s">
        <v>228</v>
      </c>
      <c r="E172" s="268" t="s">
        <v>32</v>
      </c>
      <c r="F172" s="269" t="s">
        <v>1506</v>
      </c>
      <c r="G172" s="267"/>
      <c r="H172" s="268" t="s">
        <v>32</v>
      </c>
      <c r="I172" s="270"/>
      <c r="J172" s="267"/>
      <c r="K172" s="267"/>
      <c r="L172" s="271"/>
      <c r="M172" s="272"/>
      <c r="N172" s="273"/>
      <c r="O172" s="273"/>
      <c r="P172" s="273"/>
      <c r="Q172" s="273"/>
      <c r="R172" s="273"/>
      <c r="S172" s="273"/>
      <c r="T172" s="274"/>
      <c r="U172" s="15"/>
      <c r="V172" s="15"/>
      <c r="W172" s="15"/>
      <c r="X172" s="15"/>
      <c r="Y172" s="15"/>
      <c r="Z172" s="15"/>
      <c r="AA172" s="15"/>
      <c r="AB172" s="15"/>
      <c r="AC172" s="15"/>
      <c r="AD172" s="15"/>
      <c r="AE172" s="15"/>
      <c r="AT172" s="275" t="s">
        <v>228</v>
      </c>
      <c r="AU172" s="275" t="s">
        <v>84</v>
      </c>
      <c r="AV172" s="15" t="s">
        <v>84</v>
      </c>
      <c r="AW172" s="15" t="s">
        <v>39</v>
      </c>
      <c r="AX172" s="15" t="s">
        <v>77</v>
      </c>
      <c r="AY172" s="275" t="s">
        <v>219</v>
      </c>
    </row>
    <row r="173" s="13" customFormat="1">
      <c r="A173" s="13"/>
      <c r="B173" s="229"/>
      <c r="C173" s="230"/>
      <c r="D173" s="231" t="s">
        <v>228</v>
      </c>
      <c r="E173" s="232" t="s">
        <v>32</v>
      </c>
      <c r="F173" s="233" t="s">
        <v>1507</v>
      </c>
      <c r="G173" s="230"/>
      <c r="H173" s="234">
        <v>20.114999999999998</v>
      </c>
      <c r="I173" s="235"/>
      <c r="J173" s="230"/>
      <c r="K173" s="230"/>
      <c r="L173" s="236"/>
      <c r="M173" s="237"/>
      <c r="N173" s="238"/>
      <c r="O173" s="238"/>
      <c r="P173" s="238"/>
      <c r="Q173" s="238"/>
      <c r="R173" s="238"/>
      <c r="S173" s="238"/>
      <c r="T173" s="239"/>
      <c r="U173" s="13"/>
      <c r="V173" s="13"/>
      <c r="W173" s="13"/>
      <c r="X173" s="13"/>
      <c r="Y173" s="13"/>
      <c r="Z173" s="13"/>
      <c r="AA173" s="13"/>
      <c r="AB173" s="13"/>
      <c r="AC173" s="13"/>
      <c r="AD173" s="13"/>
      <c r="AE173" s="13"/>
      <c r="AT173" s="240" t="s">
        <v>228</v>
      </c>
      <c r="AU173" s="240" t="s">
        <v>84</v>
      </c>
      <c r="AV173" s="13" t="s">
        <v>86</v>
      </c>
      <c r="AW173" s="13" t="s">
        <v>39</v>
      </c>
      <c r="AX173" s="13" t="s">
        <v>77</v>
      </c>
      <c r="AY173" s="240" t="s">
        <v>219</v>
      </c>
    </row>
    <row r="174" s="15" customFormat="1">
      <c r="A174" s="15"/>
      <c r="B174" s="266"/>
      <c r="C174" s="267"/>
      <c r="D174" s="231" t="s">
        <v>228</v>
      </c>
      <c r="E174" s="268" t="s">
        <v>32</v>
      </c>
      <c r="F174" s="269" t="s">
        <v>1508</v>
      </c>
      <c r="G174" s="267"/>
      <c r="H174" s="268" t="s">
        <v>32</v>
      </c>
      <c r="I174" s="270"/>
      <c r="J174" s="267"/>
      <c r="K174" s="267"/>
      <c r="L174" s="271"/>
      <c r="M174" s="272"/>
      <c r="N174" s="273"/>
      <c r="O174" s="273"/>
      <c r="P174" s="273"/>
      <c r="Q174" s="273"/>
      <c r="R174" s="273"/>
      <c r="S174" s="273"/>
      <c r="T174" s="274"/>
      <c r="U174" s="15"/>
      <c r="V174" s="15"/>
      <c r="W174" s="15"/>
      <c r="X174" s="15"/>
      <c r="Y174" s="15"/>
      <c r="Z174" s="15"/>
      <c r="AA174" s="15"/>
      <c r="AB174" s="15"/>
      <c r="AC174" s="15"/>
      <c r="AD174" s="15"/>
      <c r="AE174" s="15"/>
      <c r="AT174" s="275" t="s">
        <v>228</v>
      </c>
      <c r="AU174" s="275" t="s">
        <v>84</v>
      </c>
      <c r="AV174" s="15" t="s">
        <v>84</v>
      </c>
      <c r="AW174" s="15" t="s">
        <v>39</v>
      </c>
      <c r="AX174" s="15" t="s">
        <v>77</v>
      </c>
      <c r="AY174" s="275" t="s">
        <v>219</v>
      </c>
    </row>
    <row r="175" s="14" customFormat="1">
      <c r="A175" s="14"/>
      <c r="B175" s="241"/>
      <c r="C175" s="242"/>
      <c r="D175" s="231" t="s">
        <v>228</v>
      </c>
      <c r="E175" s="243" t="s">
        <v>32</v>
      </c>
      <c r="F175" s="244" t="s">
        <v>231</v>
      </c>
      <c r="G175" s="242"/>
      <c r="H175" s="245">
        <v>20.114999999999998</v>
      </c>
      <c r="I175" s="246"/>
      <c r="J175" s="242"/>
      <c r="K175" s="242"/>
      <c r="L175" s="247"/>
      <c r="M175" s="248"/>
      <c r="N175" s="249"/>
      <c r="O175" s="249"/>
      <c r="P175" s="249"/>
      <c r="Q175" s="249"/>
      <c r="R175" s="249"/>
      <c r="S175" s="249"/>
      <c r="T175" s="250"/>
      <c r="U175" s="14"/>
      <c r="V175" s="14"/>
      <c r="W175" s="14"/>
      <c r="X175" s="14"/>
      <c r="Y175" s="14"/>
      <c r="Z175" s="14"/>
      <c r="AA175" s="14"/>
      <c r="AB175" s="14"/>
      <c r="AC175" s="14"/>
      <c r="AD175" s="14"/>
      <c r="AE175" s="14"/>
      <c r="AT175" s="251" t="s">
        <v>228</v>
      </c>
      <c r="AU175" s="251" t="s">
        <v>84</v>
      </c>
      <c r="AV175" s="14" t="s">
        <v>226</v>
      </c>
      <c r="AW175" s="14" t="s">
        <v>39</v>
      </c>
      <c r="AX175" s="14" t="s">
        <v>84</v>
      </c>
      <c r="AY175" s="251" t="s">
        <v>219</v>
      </c>
    </row>
    <row r="176" s="2" customFormat="1" ht="49.05" customHeight="1">
      <c r="A176" s="42"/>
      <c r="B176" s="43"/>
      <c r="C176" s="216" t="s">
        <v>427</v>
      </c>
      <c r="D176" s="216" t="s">
        <v>221</v>
      </c>
      <c r="E176" s="217" t="s">
        <v>619</v>
      </c>
      <c r="F176" s="218" t="s">
        <v>620</v>
      </c>
      <c r="G176" s="219" t="s">
        <v>567</v>
      </c>
      <c r="H176" s="220">
        <v>6.8440000000000003</v>
      </c>
      <c r="I176" s="221"/>
      <c r="J176" s="222">
        <f>ROUND(I176*H176,2)</f>
        <v>0</v>
      </c>
      <c r="K176" s="218" t="s">
        <v>225</v>
      </c>
      <c r="L176" s="48"/>
      <c r="M176" s="223" t="s">
        <v>32</v>
      </c>
      <c r="N176" s="224" t="s">
        <v>48</v>
      </c>
      <c r="O176" s="88"/>
      <c r="P176" s="225">
        <f>O176*H176</f>
        <v>0</v>
      </c>
      <c r="Q176" s="225">
        <v>0</v>
      </c>
      <c r="R176" s="225">
        <f>Q176*H176</f>
        <v>0</v>
      </c>
      <c r="S176" s="225">
        <v>0</v>
      </c>
      <c r="T176" s="226">
        <f>S176*H176</f>
        <v>0</v>
      </c>
      <c r="U176" s="42"/>
      <c r="V176" s="42"/>
      <c r="W176" s="42"/>
      <c r="X176" s="42"/>
      <c r="Y176" s="42"/>
      <c r="Z176" s="42"/>
      <c r="AA176" s="42"/>
      <c r="AB176" s="42"/>
      <c r="AC176" s="42"/>
      <c r="AD176" s="42"/>
      <c r="AE176" s="42"/>
      <c r="AR176" s="227" t="s">
        <v>241</v>
      </c>
      <c r="AT176" s="227" t="s">
        <v>221</v>
      </c>
      <c r="AU176" s="227" t="s">
        <v>84</v>
      </c>
      <c r="AY176" s="20" t="s">
        <v>219</v>
      </c>
      <c r="BE176" s="228">
        <f>IF(N176="základní",J176,0)</f>
        <v>0</v>
      </c>
      <c r="BF176" s="228">
        <f>IF(N176="snížená",J176,0)</f>
        <v>0</v>
      </c>
      <c r="BG176" s="228">
        <f>IF(N176="zákl. přenesená",J176,0)</f>
        <v>0</v>
      </c>
      <c r="BH176" s="228">
        <f>IF(N176="sníž. přenesená",J176,0)</f>
        <v>0</v>
      </c>
      <c r="BI176" s="228">
        <f>IF(N176="nulová",J176,0)</f>
        <v>0</v>
      </c>
      <c r="BJ176" s="20" t="s">
        <v>84</v>
      </c>
      <c r="BK176" s="228">
        <f>ROUND(I176*H176,2)</f>
        <v>0</v>
      </c>
      <c r="BL176" s="20" t="s">
        <v>241</v>
      </c>
      <c r="BM176" s="227" t="s">
        <v>1509</v>
      </c>
    </row>
    <row r="177" s="13" customFormat="1">
      <c r="A177" s="13"/>
      <c r="B177" s="229"/>
      <c r="C177" s="230"/>
      <c r="D177" s="231" t="s">
        <v>228</v>
      </c>
      <c r="E177" s="232" t="s">
        <v>32</v>
      </c>
      <c r="F177" s="233" t="s">
        <v>1510</v>
      </c>
      <c r="G177" s="230"/>
      <c r="H177" s="234">
        <v>6.8440000000000003</v>
      </c>
      <c r="I177" s="235"/>
      <c r="J177" s="230"/>
      <c r="K177" s="230"/>
      <c r="L177" s="236"/>
      <c r="M177" s="237"/>
      <c r="N177" s="238"/>
      <c r="O177" s="238"/>
      <c r="P177" s="238"/>
      <c r="Q177" s="238"/>
      <c r="R177" s="238"/>
      <c r="S177" s="238"/>
      <c r="T177" s="239"/>
      <c r="U177" s="13"/>
      <c r="V177" s="13"/>
      <c r="W177" s="13"/>
      <c r="X177" s="13"/>
      <c r="Y177" s="13"/>
      <c r="Z177" s="13"/>
      <c r="AA177" s="13"/>
      <c r="AB177" s="13"/>
      <c r="AC177" s="13"/>
      <c r="AD177" s="13"/>
      <c r="AE177" s="13"/>
      <c r="AT177" s="240" t="s">
        <v>228</v>
      </c>
      <c r="AU177" s="240" t="s">
        <v>84</v>
      </c>
      <c r="AV177" s="13" t="s">
        <v>86</v>
      </c>
      <c r="AW177" s="13" t="s">
        <v>39</v>
      </c>
      <c r="AX177" s="13" t="s">
        <v>84</v>
      </c>
      <c r="AY177" s="240" t="s">
        <v>219</v>
      </c>
    </row>
    <row r="178" s="2" customFormat="1" ht="55.5" customHeight="1">
      <c r="A178" s="42"/>
      <c r="B178" s="43"/>
      <c r="C178" s="216" t="s">
        <v>431</v>
      </c>
      <c r="D178" s="216" t="s">
        <v>221</v>
      </c>
      <c r="E178" s="217" t="s">
        <v>622</v>
      </c>
      <c r="F178" s="218" t="s">
        <v>623</v>
      </c>
      <c r="G178" s="219" t="s">
        <v>567</v>
      </c>
      <c r="H178" s="220">
        <v>20.532</v>
      </c>
      <c r="I178" s="221"/>
      <c r="J178" s="222">
        <f>ROUND(I178*H178,2)</f>
        <v>0</v>
      </c>
      <c r="K178" s="218" t="s">
        <v>225</v>
      </c>
      <c r="L178" s="48"/>
      <c r="M178" s="223" t="s">
        <v>32</v>
      </c>
      <c r="N178" s="224" t="s">
        <v>48</v>
      </c>
      <c r="O178" s="88"/>
      <c r="P178" s="225">
        <f>O178*H178</f>
        <v>0</v>
      </c>
      <c r="Q178" s="225">
        <v>0</v>
      </c>
      <c r="R178" s="225">
        <f>Q178*H178</f>
        <v>0</v>
      </c>
      <c r="S178" s="225">
        <v>0</v>
      </c>
      <c r="T178" s="226">
        <f>S178*H178</f>
        <v>0</v>
      </c>
      <c r="U178" s="42"/>
      <c r="V178" s="42"/>
      <c r="W178" s="42"/>
      <c r="X178" s="42"/>
      <c r="Y178" s="42"/>
      <c r="Z178" s="42"/>
      <c r="AA178" s="42"/>
      <c r="AB178" s="42"/>
      <c r="AC178" s="42"/>
      <c r="AD178" s="42"/>
      <c r="AE178" s="42"/>
      <c r="AR178" s="227" t="s">
        <v>241</v>
      </c>
      <c r="AT178" s="227" t="s">
        <v>221</v>
      </c>
      <c r="AU178" s="227" t="s">
        <v>84</v>
      </c>
      <c r="AY178" s="20" t="s">
        <v>219</v>
      </c>
      <c r="BE178" s="228">
        <f>IF(N178="základní",J178,0)</f>
        <v>0</v>
      </c>
      <c r="BF178" s="228">
        <f>IF(N178="snížená",J178,0)</f>
        <v>0</v>
      </c>
      <c r="BG178" s="228">
        <f>IF(N178="zákl. přenesená",J178,0)</f>
        <v>0</v>
      </c>
      <c r="BH178" s="228">
        <f>IF(N178="sníž. přenesená",J178,0)</f>
        <v>0</v>
      </c>
      <c r="BI178" s="228">
        <f>IF(N178="nulová",J178,0)</f>
        <v>0</v>
      </c>
      <c r="BJ178" s="20" t="s">
        <v>84</v>
      </c>
      <c r="BK178" s="228">
        <f>ROUND(I178*H178,2)</f>
        <v>0</v>
      </c>
      <c r="BL178" s="20" t="s">
        <v>241</v>
      </c>
      <c r="BM178" s="227" t="s">
        <v>1511</v>
      </c>
    </row>
    <row r="179" s="13" customFormat="1">
      <c r="A179" s="13"/>
      <c r="B179" s="229"/>
      <c r="C179" s="230"/>
      <c r="D179" s="231" t="s">
        <v>228</v>
      </c>
      <c r="E179" s="232" t="s">
        <v>32</v>
      </c>
      <c r="F179" s="233" t="s">
        <v>1512</v>
      </c>
      <c r="G179" s="230"/>
      <c r="H179" s="234">
        <v>20.532</v>
      </c>
      <c r="I179" s="235"/>
      <c r="J179" s="230"/>
      <c r="K179" s="230"/>
      <c r="L179" s="236"/>
      <c r="M179" s="237"/>
      <c r="N179" s="238"/>
      <c r="O179" s="238"/>
      <c r="P179" s="238"/>
      <c r="Q179" s="238"/>
      <c r="R179" s="238"/>
      <c r="S179" s="238"/>
      <c r="T179" s="239"/>
      <c r="U179" s="13"/>
      <c r="V179" s="13"/>
      <c r="W179" s="13"/>
      <c r="X179" s="13"/>
      <c r="Y179" s="13"/>
      <c r="Z179" s="13"/>
      <c r="AA179" s="13"/>
      <c r="AB179" s="13"/>
      <c r="AC179" s="13"/>
      <c r="AD179" s="13"/>
      <c r="AE179" s="13"/>
      <c r="AT179" s="240" t="s">
        <v>228</v>
      </c>
      <c r="AU179" s="240" t="s">
        <v>84</v>
      </c>
      <c r="AV179" s="13" t="s">
        <v>86</v>
      </c>
      <c r="AW179" s="13" t="s">
        <v>39</v>
      </c>
      <c r="AX179" s="13" t="s">
        <v>84</v>
      </c>
      <c r="AY179" s="240" t="s">
        <v>219</v>
      </c>
    </row>
    <row r="180" s="2" customFormat="1" ht="49.05" customHeight="1">
      <c r="A180" s="42"/>
      <c r="B180" s="43"/>
      <c r="C180" s="216" t="s">
        <v>436</v>
      </c>
      <c r="D180" s="216" t="s">
        <v>221</v>
      </c>
      <c r="E180" s="217" t="s">
        <v>619</v>
      </c>
      <c r="F180" s="218" t="s">
        <v>620</v>
      </c>
      <c r="G180" s="219" t="s">
        <v>567</v>
      </c>
      <c r="H180" s="220">
        <v>120.77500000000001</v>
      </c>
      <c r="I180" s="221"/>
      <c r="J180" s="222">
        <f>ROUND(I180*H180,2)</f>
        <v>0</v>
      </c>
      <c r="K180" s="218" t="s">
        <v>225</v>
      </c>
      <c r="L180" s="48"/>
      <c r="M180" s="223" t="s">
        <v>32</v>
      </c>
      <c r="N180" s="224" t="s">
        <v>48</v>
      </c>
      <c r="O180" s="88"/>
      <c r="P180" s="225">
        <f>O180*H180</f>
        <v>0</v>
      </c>
      <c r="Q180" s="225">
        <v>0</v>
      </c>
      <c r="R180" s="225">
        <f>Q180*H180</f>
        <v>0</v>
      </c>
      <c r="S180" s="225">
        <v>0</v>
      </c>
      <c r="T180" s="226">
        <f>S180*H180</f>
        <v>0</v>
      </c>
      <c r="U180" s="42"/>
      <c r="V180" s="42"/>
      <c r="W180" s="42"/>
      <c r="X180" s="42"/>
      <c r="Y180" s="42"/>
      <c r="Z180" s="42"/>
      <c r="AA180" s="42"/>
      <c r="AB180" s="42"/>
      <c r="AC180" s="42"/>
      <c r="AD180" s="42"/>
      <c r="AE180" s="42"/>
      <c r="AR180" s="227" t="s">
        <v>241</v>
      </c>
      <c r="AT180" s="227" t="s">
        <v>221</v>
      </c>
      <c r="AU180" s="227" t="s">
        <v>84</v>
      </c>
      <c r="AY180" s="20" t="s">
        <v>219</v>
      </c>
      <c r="BE180" s="228">
        <f>IF(N180="základní",J180,0)</f>
        <v>0</v>
      </c>
      <c r="BF180" s="228">
        <f>IF(N180="snížená",J180,0)</f>
        <v>0</v>
      </c>
      <c r="BG180" s="228">
        <f>IF(N180="zákl. přenesená",J180,0)</f>
        <v>0</v>
      </c>
      <c r="BH180" s="228">
        <f>IF(N180="sníž. přenesená",J180,0)</f>
        <v>0</v>
      </c>
      <c r="BI180" s="228">
        <f>IF(N180="nulová",J180,0)</f>
        <v>0</v>
      </c>
      <c r="BJ180" s="20" t="s">
        <v>84</v>
      </c>
      <c r="BK180" s="228">
        <f>ROUND(I180*H180,2)</f>
        <v>0</v>
      </c>
      <c r="BL180" s="20" t="s">
        <v>241</v>
      </c>
      <c r="BM180" s="227" t="s">
        <v>1513</v>
      </c>
    </row>
    <row r="181" s="13" customFormat="1">
      <c r="A181" s="13"/>
      <c r="B181" s="229"/>
      <c r="C181" s="230"/>
      <c r="D181" s="231" t="s">
        <v>228</v>
      </c>
      <c r="E181" s="232" t="s">
        <v>32</v>
      </c>
      <c r="F181" s="233" t="s">
        <v>1514</v>
      </c>
      <c r="G181" s="230"/>
      <c r="H181" s="234">
        <v>120.77500000000001</v>
      </c>
      <c r="I181" s="235"/>
      <c r="J181" s="230"/>
      <c r="K181" s="230"/>
      <c r="L181" s="236"/>
      <c r="M181" s="237"/>
      <c r="N181" s="238"/>
      <c r="O181" s="238"/>
      <c r="P181" s="238"/>
      <c r="Q181" s="238"/>
      <c r="R181" s="238"/>
      <c r="S181" s="238"/>
      <c r="T181" s="239"/>
      <c r="U181" s="13"/>
      <c r="V181" s="13"/>
      <c r="W181" s="13"/>
      <c r="X181" s="13"/>
      <c r="Y181" s="13"/>
      <c r="Z181" s="13"/>
      <c r="AA181" s="13"/>
      <c r="AB181" s="13"/>
      <c r="AC181" s="13"/>
      <c r="AD181" s="13"/>
      <c r="AE181" s="13"/>
      <c r="AT181" s="240" t="s">
        <v>228</v>
      </c>
      <c r="AU181" s="240" t="s">
        <v>84</v>
      </c>
      <c r="AV181" s="13" t="s">
        <v>86</v>
      </c>
      <c r="AW181" s="13" t="s">
        <v>39</v>
      </c>
      <c r="AX181" s="13" t="s">
        <v>84</v>
      </c>
      <c r="AY181" s="240" t="s">
        <v>219</v>
      </c>
    </row>
    <row r="182" s="2" customFormat="1" ht="55.5" customHeight="1">
      <c r="A182" s="42"/>
      <c r="B182" s="43"/>
      <c r="C182" s="216" t="s">
        <v>440</v>
      </c>
      <c r="D182" s="216" t="s">
        <v>221</v>
      </c>
      <c r="E182" s="217" t="s">
        <v>622</v>
      </c>
      <c r="F182" s="218" t="s">
        <v>623</v>
      </c>
      <c r="G182" s="219" t="s">
        <v>567</v>
      </c>
      <c r="H182" s="220">
        <v>4106.3500000000004</v>
      </c>
      <c r="I182" s="221"/>
      <c r="J182" s="222">
        <f>ROUND(I182*H182,2)</f>
        <v>0</v>
      </c>
      <c r="K182" s="218" t="s">
        <v>225</v>
      </c>
      <c r="L182" s="48"/>
      <c r="M182" s="223" t="s">
        <v>32</v>
      </c>
      <c r="N182" s="224" t="s">
        <v>48</v>
      </c>
      <c r="O182" s="88"/>
      <c r="P182" s="225">
        <f>O182*H182</f>
        <v>0</v>
      </c>
      <c r="Q182" s="225">
        <v>0</v>
      </c>
      <c r="R182" s="225">
        <f>Q182*H182</f>
        <v>0</v>
      </c>
      <c r="S182" s="225">
        <v>0</v>
      </c>
      <c r="T182" s="226">
        <f>S182*H182</f>
        <v>0</v>
      </c>
      <c r="U182" s="42"/>
      <c r="V182" s="42"/>
      <c r="W182" s="42"/>
      <c r="X182" s="42"/>
      <c r="Y182" s="42"/>
      <c r="Z182" s="42"/>
      <c r="AA182" s="42"/>
      <c r="AB182" s="42"/>
      <c r="AC182" s="42"/>
      <c r="AD182" s="42"/>
      <c r="AE182" s="42"/>
      <c r="AR182" s="227" t="s">
        <v>241</v>
      </c>
      <c r="AT182" s="227" t="s">
        <v>221</v>
      </c>
      <c r="AU182" s="227" t="s">
        <v>84</v>
      </c>
      <c r="AY182" s="20" t="s">
        <v>219</v>
      </c>
      <c r="BE182" s="228">
        <f>IF(N182="základní",J182,0)</f>
        <v>0</v>
      </c>
      <c r="BF182" s="228">
        <f>IF(N182="snížená",J182,0)</f>
        <v>0</v>
      </c>
      <c r="BG182" s="228">
        <f>IF(N182="zákl. přenesená",J182,0)</f>
        <v>0</v>
      </c>
      <c r="BH182" s="228">
        <f>IF(N182="sníž. přenesená",J182,0)</f>
        <v>0</v>
      </c>
      <c r="BI182" s="228">
        <f>IF(N182="nulová",J182,0)</f>
        <v>0</v>
      </c>
      <c r="BJ182" s="20" t="s">
        <v>84</v>
      </c>
      <c r="BK182" s="228">
        <f>ROUND(I182*H182,2)</f>
        <v>0</v>
      </c>
      <c r="BL182" s="20" t="s">
        <v>241</v>
      </c>
      <c r="BM182" s="227" t="s">
        <v>1515</v>
      </c>
    </row>
    <row r="183" s="13" customFormat="1">
      <c r="A183" s="13"/>
      <c r="B183" s="229"/>
      <c r="C183" s="230"/>
      <c r="D183" s="231" t="s">
        <v>228</v>
      </c>
      <c r="E183" s="232" t="s">
        <v>32</v>
      </c>
      <c r="F183" s="233" t="s">
        <v>1516</v>
      </c>
      <c r="G183" s="230"/>
      <c r="H183" s="234">
        <v>4106.3500000000004</v>
      </c>
      <c r="I183" s="235"/>
      <c r="J183" s="230"/>
      <c r="K183" s="230"/>
      <c r="L183" s="236"/>
      <c r="M183" s="237"/>
      <c r="N183" s="238"/>
      <c r="O183" s="238"/>
      <c r="P183" s="238"/>
      <c r="Q183" s="238"/>
      <c r="R183" s="238"/>
      <c r="S183" s="238"/>
      <c r="T183" s="239"/>
      <c r="U183" s="13"/>
      <c r="V183" s="13"/>
      <c r="W183" s="13"/>
      <c r="X183" s="13"/>
      <c r="Y183" s="13"/>
      <c r="Z183" s="13"/>
      <c r="AA183" s="13"/>
      <c r="AB183" s="13"/>
      <c r="AC183" s="13"/>
      <c r="AD183" s="13"/>
      <c r="AE183" s="13"/>
      <c r="AT183" s="240" t="s">
        <v>228</v>
      </c>
      <c r="AU183" s="240" t="s">
        <v>84</v>
      </c>
      <c r="AV183" s="13" t="s">
        <v>86</v>
      </c>
      <c r="AW183" s="13" t="s">
        <v>39</v>
      </c>
      <c r="AX183" s="13" t="s">
        <v>84</v>
      </c>
      <c r="AY183" s="240" t="s">
        <v>219</v>
      </c>
    </row>
    <row r="184" s="2" customFormat="1" ht="21.75" customHeight="1">
      <c r="A184" s="42"/>
      <c r="B184" s="43"/>
      <c r="C184" s="216" t="s">
        <v>444</v>
      </c>
      <c r="D184" s="216" t="s">
        <v>221</v>
      </c>
      <c r="E184" s="217" t="s">
        <v>576</v>
      </c>
      <c r="F184" s="218" t="s">
        <v>577</v>
      </c>
      <c r="G184" s="219" t="s">
        <v>567</v>
      </c>
      <c r="H184" s="220">
        <v>217</v>
      </c>
      <c r="I184" s="221"/>
      <c r="J184" s="222">
        <f>ROUND(I184*H184,2)</f>
        <v>0</v>
      </c>
      <c r="K184" s="218" t="s">
        <v>225</v>
      </c>
      <c r="L184" s="48"/>
      <c r="M184" s="223" t="s">
        <v>32</v>
      </c>
      <c r="N184" s="224" t="s">
        <v>48</v>
      </c>
      <c r="O184" s="88"/>
      <c r="P184" s="225">
        <f>O184*H184</f>
        <v>0</v>
      </c>
      <c r="Q184" s="225">
        <v>0</v>
      </c>
      <c r="R184" s="225">
        <f>Q184*H184</f>
        <v>0</v>
      </c>
      <c r="S184" s="225">
        <v>0</v>
      </c>
      <c r="T184" s="226">
        <f>S184*H184</f>
        <v>0</v>
      </c>
      <c r="U184" s="42"/>
      <c r="V184" s="42"/>
      <c r="W184" s="42"/>
      <c r="X184" s="42"/>
      <c r="Y184" s="42"/>
      <c r="Z184" s="42"/>
      <c r="AA184" s="42"/>
      <c r="AB184" s="42"/>
      <c r="AC184" s="42"/>
      <c r="AD184" s="42"/>
      <c r="AE184" s="42"/>
      <c r="AR184" s="227" t="s">
        <v>241</v>
      </c>
      <c r="AT184" s="227" t="s">
        <v>221</v>
      </c>
      <c r="AU184" s="227" t="s">
        <v>84</v>
      </c>
      <c r="AY184" s="20" t="s">
        <v>219</v>
      </c>
      <c r="BE184" s="228">
        <f>IF(N184="základní",J184,0)</f>
        <v>0</v>
      </c>
      <c r="BF184" s="228">
        <f>IF(N184="snížená",J184,0)</f>
        <v>0</v>
      </c>
      <c r="BG184" s="228">
        <f>IF(N184="zákl. přenesená",J184,0)</f>
        <v>0</v>
      </c>
      <c r="BH184" s="228">
        <f>IF(N184="sníž. přenesená",J184,0)</f>
        <v>0</v>
      </c>
      <c r="BI184" s="228">
        <f>IF(N184="nulová",J184,0)</f>
        <v>0</v>
      </c>
      <c r="BJ184" s="20" t="s">
        <v>84</v>
      </c>
      <c r="BK184" s="228">
        <f>ROUND(I184*H184,2)</f>
        <v>0</v>
      </c>
      <c r="BL184" s="20" t="s">
        <v>241</v>
      </c>
      <c r="BM184" s="227" t="s">
        <v>1517</v>
      </c>
    </row>
    <row r="185" s="13" customFormat="1">
      <c r="A185" s="13"/>
      <c r="B185" s="229"/>
      <c r="C185" s="230"/>
      <c r="D185" s="231" t="s">
        <v>228</v>
      </c>
      <c r="E185" s="232" t="s">
        <v>32</v>
      </c>
      <c r="F185" s="233" t="s">
        <v>1518</v>
      </c>
      <c r="G185" s="230"/>
      <c r="H185" s="234">
        <v>217</v>
      </c>
      <c r="I185" s="235"/>
      <c r="J185" s="230"/>
      <c r="K185" s="230"/>
      <c r="L185" s="236"/>
      <c r="M185" s="237"/>
      <c r="N185" s="238"/>
      <c r="O185" s="238"/>
      <c r="P185" s="238"/>
      <c r="Q185" s="238"/>
      <c r="R185" s="238"/>
      <c r="S185" s="238"/>
      <c r="T185" s="239"/>
      <c r="U185" s="13"/>
      <c r="V185" s="13"/>
      <c r="W185" s="13"/>
      <c r="X185" s="13"/>
      <c r="Y185" s="13"/>
      <c r="Z185" s="13"/>
      <c r="AA185" s="13"/>
      <c r="AB185" s="13"/>
      <c r="AC185" s="13"/>
      <c r="AD185" s="13"/>
      <c r="AE185" s="13"/>
      <c r="AT185" s="240" t="s">
        <v>228</v>
      </c>
      <c r="AU185" s="240" t="s">
        <v>84</v>
      </c>
      <c r="AV185" s="13" t="s">
        <v>86</v>
      </c>
      <c r="AW185" s="13" t="s">
        <v>39</v>
      </c>
      <c r="AX185" s="13" t="s">
        <v>84</v>
      </c>
      <c r="AY185" s="240" t="s">
        <v>219</v>
      </c>
    </row>
    <row r="186" s="2" customFormat="1" ht="24.15" customHeight="1">
      <c r="A186" s="42"/>
      <c r="B186" s="43"/>
      <c r="C186" s="216" t="s">
        <v>448</v>
      </c>
      <c r="D186" s="216" t="s">
        <v>221</v>
      </c>
      <c r="E186" s="217" t="s">
        <v>877</v>
      </c>
      <c r="F186" s="218" t="s">
        <v>878</v>
      </c>
      <c r="G186" s="219" t="s">
        <v>567</v>
      </c>
      <c r="H186" s="220">
        <v>127.619</v>
      </c>
      <c r="I186" s="221"/>
      <c r="J186" s="222">
        <f>ROUND(I186*H186,2)</f>
        <v>0</v>
      </c>
      <c r="K186" s="218" t="s">
        <v>225</v>
      </c>
      <c r="L186" s="48"/>
      <c r="M186" s="223" t="s">
        <v>32</v>
      </c>
      <c r="N186" s="224" t="s">
        <v>48</v>
      </c>
      <c r="O186" s="88"/>
      <c r="P186" s="225">
        <f>O186*H186</f>
        <v>0</v>
      </c>
      <c r="Q186" s="225">
        <v>0</v>
      </c>
      <c r="R186" s="225">
        <f>Q186*H186</f>
        <v>0</v>
      </c>
      <c r="S186" s="225">
        <v>0</v>
      </c>
      <c r="T186" s="226">
        <f>S186*H186</f>
        <v>0</v>
      </c>
      <c r="U186" s="42"/>
      <c r="V186" s="42"/>
      <c r="W186" s="42"/>
      <c r="X186" s="42"/>
      <c r="Y186" s="42"/>
      <c r="Z186" s="42"/>
      <c r="AA186" s="42"/>
      <c r="AB186" s="42"/>
      <c r="AC186" s="42"/>
      <c r="AD186" s="42"/>
      <c r="AE186" s="42"/>
      <c r="AR186" s="227" t="s">
        <v>241</v>
      </c>
      <c r="AT186" s="227" t="s">
        <v>221</v>
      </c>
      <c r="AU186" s="227" t="s">
        <v>84</v>
      </c>
      <c r="AY186" s="20" t="s">
        <v>219</v>
      </c>
      <c r="BE186" s="228">
        <f>IF(N186="základní",J186,0)</f>
        <v>0</v>
      </c>
      <c r="BF186" s="228">
        <f>IF(N186="snížená",J186,0)</f>
        <v>0</v>
      </c>
      <c r="BG186" s="228">
        <f>IF(N186="zákl. přenesená",J186,0)</f>
        <v>0</v>
      </c>
      <c r="BH186" s="228">
        <f>IF(N186="sníž. přenesená",J186,0)</f>
        <v>0</v>
      </c>
      <c r="BI186" s="228">
        <f>IF(N186="nulová",J186,0)</f>
        <v>0</v>
      </c>
      <c r="BJ186" s="20" t="s">
        <v>84</v>
      </c>
      <c r="BK186" s="228">
        <f>ROUND(I186*H186,2)</f>
        <v>0</v>
      </c>
      <c r="BL186" s="20" t="s">
        <v>241</v>
      </c>
      <c r="BM186" s="227" t="s">
        <v>1519</v>
      </c>
    </row>
    <row r="187" s="13" customFormat="1">
      <c r="A187" s="13"/>
      <c r="B187" s="229"/>
      <c r="C187" s="230"/>
      <c r="D187" s="231" t="s">
        <v>228</v>
      </c>
      <c r="E187" s="232" t="s">
        <v>32</v>
      </c>
      <c r="F187" s="233" t="s">
        <v>1514</v>
      </c>
      <c r="G187" s="230"/>
      <c r="H187" s="234">
        <v>120.77500000000001</v>
      </c>
      <c r="I187" s="235"/>
      <c r="J187" s="230"/>
      <c r="K187" s="230"/>
      <c r="L187" s="236"/>
      <c r="M187" s="237"/>
      <c r="N187" s="238"/>
      <c r="O187" s="238"/>
      <c r="P187" s="238"/>
      <c r="Q187" s="238"/>
      <c r="R187" s="238"/>
      <c r="S187" s="238"/>
      <c r="T187" s="239"/>
      <c r="U187" s="13"/>
      <c r="V187" s="13"/>
      <c r="W187" s="13"/>
      <c r="X187" s="13"/>
      <c r="Y187" s="13"/>
      <c r="Z187" s="13"/>
      <c r="AA187" s="13"/>
      <c r="AB187" s="13"/>
      <c r="AC187" s="13"/>
      <c r="AD187" s="13"/>
      <c r="AE187" s="13"/>
      <c r="AT187" s="240" t="s">
        <v>228</v>
      </c>
      <c r="AU187" s="240" t="s">
        <v>84</v>
      </c>
      <c r="AV187" s="13" t="s">
        <v>86</v>
      </c>
      <c r="AW187" s="13" t="s">
        <v>39</v>
      </c>
      <c r="AX187" s="13" t="s">
        <v>77</v>
      </c>
      <c r="AY187" s="240" t="s">
        <v>219</v>
      </c>
    </row>
    <row r="188" s="13" customFormat="1">
      <c r="A188" s="13"/>
      <c r="B188" s="229"/>
      <c r="C188" s="230"/>
      <c r="D188" s="231" t="s">
        <v>228</v>
      </c>
      <c r="E188" s="232" t="s">
        <v>32</v>
      </c>
      <c r="F188" s="233" t="s">
        <v>1510</v>
      </c>
      <c r="G188" s="230"/>
      <c r="H188" s="234">
        <v>6.8440000000000003</v>
      </c>
      <c r="I188" s="235"/>
      <c r="J188" s="230"/>
      <c r="K188" s="230"/>
      <c r="L188" s="236"/>
      <c r="M188" s="237"/>
      <c r="N188" s="238"/>
      <c r="O188" s="238"/>
      <c r="P188" s="238"/>
      <c r="Q188" s="238"/>
      <c r="R188" s="238"/>
      <c r="S188" s="238"/>
      <c r="T188" s="239"/>
      <c r="U188" s="13"/>
      <c r="V188" s="13"/>
      <c r="W188" s="13"/>
      <c r="X188" s="13"/>
      <c r="Y188" s="13"/>
      <c r="Z188" s="13"/>
      <c r="AA188" s="13"/>
      <c r="AB188" s="13"/>
      <c r="AC188" s="13"/>
      <c r="AD188" s="13"/>
      <c r="AE188" s="13"/>
      <c r="AT188" s="240" t="s">
        <v>228</v>
      </c>
      <c r="AU188" s="240" t="s">
        <v>84</v>
      </c>
      <c r="AV188" s="13" t="s">
        <v>86</v>
      </c>
      <c r="AW188" s="13" t="s">
        <v>39</v>
      </c>
      <c r="AX188" s="13" t="s">
        <v>77</v>
      </c>
      <c r="AY188" s="240" t="s">
        <v>219</v>
      </c>
    </row>
    <row r="189" s="14" customFormat="1">
      <c r="A189" s="14"/>
      <c r="B189" s="241"/>
      <c r="C189" s="242"/>
      <c r="D189" s="231" t="s">
        <v>228</v>
      </c>
      <c r="E189" s="243" t="s">
        <v>32</v>
      </c>
      <c r="F189" s="244" t="s">
        <v>231</v>
      </c>
      <c r="G189" s="242"/>
      <c r="H189" s="245">
        <v>127.619</v>
      </c>
      <c r="I189" s="246"/>
      <c r="J189" s="242"/>
      <c r="K189" s="242"/>
      <c r="L189" s="247"/>
      <c r="M189" s="291"/>
      <c r="N189" s="292"/>
      <c r="O189" s="292"/>
      <c r="P189" s="292"/>
      <c r="Q189" s="292"/>
      <c r="R189" s="292"/>
      <c r="S189" s="292"/>
      <c r="T189" s="293"/>
      <c r="U189" s="14"/>
      <c r="V189" s="14"/>
      <c r="W189" s="14"/>
      <c r="X189" s="14"/>
      <c r="Y189" s="14"/>
      <c r="Z189" s="14"/>
      <c r="AA189" s="14"/>
      <c r="AB189" s="14"/>
      <c r="AC189" s="14"/>
      <c r="AD189" s="14"/>
      <c r="AE189" s="14"/>
      <c r="AT189" s="251" t="s">
        <v>228</v>
      </c>
      <c r="AU189" s="251" t="s">
        <v>84</v>
      </c>
      <c r="AV189" s="14" t="s">
        <v>226</v>
      </c>
      <c r="AW189" s="14" t="s">
        <v>39</v>
      </c>
      <c r="AX189" s="14" t="s">
        <v>84</v>
      </c>
      <c r="AY189" s="251" t="s">
        <v>219</v>
      </c>
    </row>
    <row r="190" s="2" customFormat="1" ht="6.96" customHeight="1">
      <c r="A190" s="42"/>
      <c r="B190" s="63"/>
      <c r="C190" s="64"/>
      <c r="D190" s="64"/>
      <c r="E190" s="64"/>
      <c r="F190" s="64"/>
      <c r="G190" s="64"/>
      <c r="H190" s="64"/>
      <c r="I190" s="64"/>
      <c r="J190" s="64"/>
      <c r="K190" s="64"/>
      <c r="L190" s="48"/>
      <c r="M190" s="42"/>
      <c r="O190" s="42"/>
      <c r="P190" s="42"/>
      <c r="Q190" s="42"/>
      <c r="R190" s="42"/>
      <c r="S190" s="42"/>
      <c r="T190" s="42"/>
      <c r="U190" s="42"/>
      <c r="V190" s="42"/>
      <c r="W190" s="42"/>
      <c r="X190" s="42"/>
      <c r="Y190" s="42"/>
      <c r="Z190" s="42"/>
      <c r="AA190" s="42"/>
      <c r="AB190" s="42"/>
      <c r="AC190" s="42"/>
      <c r="AD190" s="42"/>
      <c r="AE190" s="42"/>
    </row>
  </sheetData>
  <sheetProtection sheet="1" autoFilter="0" formatColumns="0" formatRows="0" objects="1" scenarios="1" spinCount="100000" saltValue="GU935UIGIgr8i0RuG8EdynKs16M9pbABfiegWdWJk4ILlPQcX1mknOqzBJ3ZupBRJUiWrguetBWn04NbJz9qpA==" hashValue="RUVJM7wWhrG8oQ87ux14dLcC7sLsXD6wZyaLbc5Q4wNuNsozzeiCSI7zv/o8oF8+ZjSH31dpsSAGfVKFIslhtg==" algorithmName="SHA-512" password="CC35"/>
  <autoFilter ref="C89:K189"/>
  <mergeCells count="12">
    <mergeCell ref="E7:H7"/>
    <mergeCell ref="E9:H9"/>
    <mergeCell ref="E11:H11"/>
    <mergeCell ref="E20:H20"/>
    <mergeCell ref="E29:H29"/>
    <mergeCell ref="E50:H50"/>
    <mergeCell ref="E52:H52"/>
    <mergeCell ref="E54:H54"/>
    <mergeCell ref="E78:H78"/>
    <mergeCell ref="E80:H80"/>
    <mergeCell ref="E82:H8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Červinka Daniel</dc:creator>
  <cp:lastModifiedBy>Červinka Daniel</cp:lastModifiedBy>
  <dcterms:created xsi:type="dcterms:W3CDTF">2025-04-04T08:02:13Z</dcterms:created>
  <dcterms:modified xsi:type="dcterms:W3CDTF">2025-04-04T08:02:41Z</dcterms:modified>
</cp:coreProperties>
</file>